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95" yWindow="255" windowWidth="7605" windowHeight="7215" tabRatio="676" activeTab="0"/>
  </bookViews>
  <sheets>
    <sheet name="Benefit Percent Tables" sheetId="1" r:id="rId1"/>
    <sheet name="Benefit Amount Tables" sheetId="2" r:id="rId2"/>
    <sheet name="Group Totals" sheetId="3" r:id="rId3"/>
    <sheet name="Combined Benf Data" sheetId="4" r:id="rId4"/>
    <sheet name="Raw Benefits Data" sheetId="5" r:id="rId5"/>
    <sheet name="Benefits Descriptions" sheetId="6" r:id="rId6"/>
  </sheets>
  <definedNames>
    <definedName name="combinedbenees">'Combined Benf Data'!$F$5:$F$430</definedName>
    <definedName name="four">'Group Totals'!$C$9:$V$9</definedName>
    <definedName name="_xlnm.Print_Area" localSheetId="0">'Benefit Percent Tables'!$A$52:$I$83</definedName>
    <definedName name="_xlnm.Print_Titles" localSheetId="5">'Benefits Descriptions'!$1:$3</definedName>
    <definedName name="ten">'Group Totals'!$C$14:$V$14</definedName>
    <definedName name="three">'Group Totals'!$C$6:$V$6</definedName>
    <definedName name="totfac">'Combined Benf Data'!$E$5:$E$430</definedName>
    <definedName name="twenty3">'Group Totals'!$C$13:$V$13</definedName>
  </definedNames>
  <calcPr fullCalcOnLoad="1"/>
</workbook>
</file>

<file path=xl/sharedStrings.xml><?xml version="1.0" encoding="utf-8"?>
<sst xmlns="http://schemas.openxmlformats.org/spreadsheetml/2006/main" count="3479" uniqueCount="815">
  <si>
    <t>218955</t>
  </si>
  <si>
    <t xml:space="preserve">York Technical College </t>
  </si>
  <si>
    <t>218991</t>
  </si>
  <si>
    <t>SC</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</si>
  <si>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</si>
  <si>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</si>
  <si>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</si>
  <si>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</si>
  <si>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</si>
  <si>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</si>
  <si>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</si>
  <si>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</si>
  <si>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Lamar University-Beaumont</t>
  </si>
  <si>
    <t>Prairie View A &amp; M University</t>
  </si>
  <si>
    <t xml:space="preserve">Sam Houston State University </t>
  </si>
  <si>
    <t xml:space="preserve">Southwest Texas State University </t>
  </si>
  <si>
    <t>Stephen F. Austin State University</t>
  </si>
  <si>
    <t xml:space="preserve">Sul Ross State University </t>
  </si>
  <si>
    <t>Texas A &amp; M - Commerce</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</si>
  <si>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</si>
  <si>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</si>
  <si>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</si>
  <si>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</si>
  <si>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</si>
  <si>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</si>
  <si>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</si>
  <si>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 [1]</t>
  </si>
  <si>
    <t>West Texas A &amp; M University</t>
  </si>
  <si>
    <t>Angelo State University</t>
  </si>
  <si>
    <t xml:space="preserve">Midwestern State University  </t>
  </si>
  <si>
    <t xml:space="preserve">Tarleton State University  </t>
  </si>
  <si>
    <t>Texas A &amp; M International University</t>
  </si>
  <si>
    <t>University of Texas of the Permian Basin</t>
  </si>
  <si>
    <t>Sul Ross State University-Rio Grande College</t>
  </si>
  <si>
    <t>Texas A &amp; M -Texarkana</t>
  </si>
  <si>
    <t>University of Houston-Victoria</t>
  </si>
  <si>
    <t>University of Texas at Brownsville [2]</t>
  </si>
  <si>
    <t>Texas A &amp; M University at Galveston</t>
  </si>
  <si>
    <t>University of Houston-Downtown</t>
  </si>
  <si>
    <t>Missing GA BOR &amp; DATE</t>
  </si>
  <si>
    <t>University of Tennessee, Knoxville</t>
  </si>
  <si>
    <t>University of Memphis [1]</t>
  </si>
  <si>
    <t xml:space="preserve">East Tennessee State University </t>
  </si>
  <si>
    <t xml:space="preserve">Middle Tennessee State University </t>
  </si>
  <si>
    <t xml:space="preserve">Tennessee State University </t>
  </si>
  <si>
    <t xml:space="preserve">Austin Peay State University </t>
  </si>
  <si>
    <t xml:space="preserve">Tennessee Technological University </t>
  </si>
  <si>
    <t>University of Tennessee at Chattanooga</t>
  </si>
  <si>
    <t>University of Tennessee at Martin</t>
  </si>
  <si>
    <t xml:space="preserve">Chattanooga State Technical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</si>
  <si>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</si>
  <si>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</si>
  <si>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</si>
  <si>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</si>
  <si>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</si>
  <si>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Nashville State Technical Institute</t>
  </si>
  <si>
    <t>Northeast State Technical Community College</t>
  </si>
  <si>
    <t>Pellissippi State Technical Community College</t>
  </si>
  <si>
    <t xml:space="preserve">Roane State Community College </t>
  </si>
  <si>
    <t xml:space="preserve">Shelby State Community College </t>
  </si>
  <si>
    <t>State Technical Institute at Memphis</t>
  </si>
  <si>
    <t xml:space="preserve">Volunteer State Community College </t>
  </si>
  <si>
    <t xml:space="preserve">Walters State Community College </t>
  </si>
  <si>
    <t>Tennessee Technical College at Athens</t>
  </si>
  <si>
    <t>Tennessee Technical College at Chattanooga</t>
  </si>
  <si>
    <t>Tennessee Technical College at Covington</t>
  </si>
  <si>
    <t>Tennessee Technical College at Crossville</t>
  </si>
  <si>
    <t>Tennessee Technical College at Crump</t>
  </si>
  <si>
    <t>Tennessee Technical College at Dickson</t>
  </si>
  <si>
    <t>Tennessee Technical College at Elizabethton</t>
  </si>
  <si>
    <t>Tennessee Technical College at Harriman</t>
  </si>
  <si>
    <t>Tennessee Technical College at Hartsville</t>
  </si>
  <si>
    <t>Tennessee Technical College at Holenwald</t>
  </si>
  <si>
    <t>Tennessee Technical College at Jacksboro</t>
  </si>
  <si>
    <t>Tennessee Technical College at Jackson</t>
  </si>
  <si>
    <t>Tennessee Technical College at Knoxville</t>
  </si>
  <si>
    <t>Tennessee Technical College at Livingston</t>
  </si>
  <si>
    <t>Tennessee Technical College at McKenzie</t>
  </si>
  <si>
    <t>Tennessee Technical College at McMinnville</t>
  </si>
  <si>
    <t>Tennessee Technical College at Memphis</t>
  </si>
  <si>
    <t>Tennessee Technical College at Morristown</t>
  </si>
  <si>
    <t>Tennessee Technical College at Murphressboro</t>
  </si>
  <si>
    <t>Tennessee Technical College at Nashville</t>
  </si>
  <si>
    <t>Tennessee Technical College at Newbern</t>
  </si>
  <si>
    <t>Tennessee Technical College at Oneida</t>
  </si>
  <si>
    <t>Tennessee Technical College at Paris</t>
  </si>
  <si>
    <t>Tennessee Technical College at Pulaski</t>
  </si>
  <si>
    <t>Tennessee Technical College at Ripley</t>
  </si>
  <si>
    <t>Life insurance is provided along with the health insurance plan. Employees may choose additional life insurance at their expense.</t>
  </si>
  <si>
    <t>Group life insurance without a medical exam, natural death benefits, double indemnity for accidental death, dismemberment payments for accidental loss of one or more limbs or eyesight.</t>
  </si>
  <si>
    <t>Tennessee Technical College at Shelbyville</t>
  </si>
  <si>
    <t>Tennessee Technical College at Whiteville</t>
  </si>
  <si>
    <t>University of Virginia</t>
  </si>
  <si>
    <t xml:space="preserve">Virginia Polytechnic Institute &amp; State University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</si>
  <si>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</si>
  <si>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</si>
  <si>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</si>
  <si>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</si>
  <si>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</si>
  <si>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</si>
  <si>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</si>
  <si>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</si>
  <si>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 xml:space="preserve">Longwood College </t>
  </si>
  <si>
    <t>Christopher Newport University</t>
  </si>
  <si>
    <t>Clinch Valley College of the University of Virginia</t>
  </si>
  <si>
    <t xml:space="preserve">Mary Washington College </t>
  </si>
  <si>
    <t xml:space="preserve">Richard Bland College </t>
  </si>
  <si>
    <t>All CC's</t>
  </si>
  <si>
    <t xml:space="preserve">West Virginia University </t>
  </si>
  <si>
    <t xml:space="preserve">Marshall University </t>
  </si>
  <si>
    <t xml:space="preserve">Bluefield State College </t>
  </si>
  <si>
    <t xml:space="preserve">Concord College </t>
  </si>
  <si>
    <t xml:space="preserve">Fairmont State College </t>
  </si>
  <si>
    <t xml:space="preserve">Glenville State College </t>
  </si>
  <si>
    <t xml:space="preserve">Shepherd College </t>
  </si>
  <si>
    <t xml:space="preserve">West Liberty State College </t>
  </si>
  <si>
    <t xml:space="preserve">WVU Institute of Technology </t>
  </si>
  <si>
    <t xml:space="preserve">West Virginia State College </t>
  </si>
  <si>
    <t>Potomac State College of WVU</t>
  </si>
  <si>
    <t>Southern WV Comm &amp; Tech Coll</t>
  </si>
  <si>
    <t>WV Northern Comm Coll</t>
  </si>
  <si>
    <t>WVU at Parkersburg</t>
  </si>
  <si>
    <t>AL</t>
  </si>
  <si>
    <t>Oklahoma State University</t>
  </si>
  <si>
    <t>TABLE 42</t>
  </si>
  <si>
    <t>TABLE 43</t>
  </si>
  <si>
    <t>TABLE 44</t>
  </si>
  <si>
    <t>TABLE 45</t>
  </si>
  <si>
    <t>Table 46</t>
  </si>
  <si>
    <t>Workers'</t>
  </si>
  <si>
    <t>Retirement Plans</t>
  </si>
  <si>
    <t>Health Plans</t>
  </si>
  <si>
    <t>Disability Plans</t>
  </si>
  <si>
    <t>Benefits</t>
  </si>
  <si>
    <t>KY</t>
  </si>
  <si>
    <t>AR</t>
  </si>
  <si>
    <t>FL</t>
  </si>
  <si>
    <t>MS</t>
  </si>
  <si>
    <t>NC</t>
  </si>
  <si>
    <t>OK</t>
  </si>
  <si>
    <t>TN</t>
  </si>
  <si>
    <t>VA</t>
  </si>
  <si>
    <t>WV</t>
  </si>
  <si>
    <t>MD</t>
  </si>
  <si>
    <t>LA</t>
  </si>
  <si>
    <t>$1,944 per employee</t>
  </si>
  <si>
    <t>N/A</t>
  </si>
  <si>
    <t>.11% of payroll.</t>
  </si>
  <si>
    <t>.15 per $1,000 coverage.</t>
  </si>
  <si>
    <t>.60% of payroll.</t>
  </si>
  <si>
    <t>Optional with each school.</t>
  </si>
  <si>
    <t>Employees vested after 5 years.</t>
  </si>
  <si>
    <t>State contributes $144.60 per month.</t>
  </si>
  <si>
    <t>Estimated state contribution 0.25% of salary.</t>
  </si>
  <si>
    <t>None.</t>
  </si>
  <si>
    <t>None Reported.</t>
  </si>
  <si>
    <t>TX</t>
  </si>
  <si>
    <t>Available to eligible employees</t>
  </si>
  <si>
    <t>No statewide plans</t>
  </si>
  <si>
    <t>No "other" statewide benefits</t>
  </si>
  <si>
    <t>NA</t>
  </si>
  <si>
    <t xml:space="preserve">Auburn University  </t>
  </si>
  <si>
    <t xml:space="preserve">University of Alabama </t>
  </si>
  <si>
    <t>University of Alabama at Birmingham [1]</t>
  </si>
  <si>
    <t>Alabama Agricultural &amp; Mechanical University</t>
  </si>
  <si>
    <t xml:space="preserve">Jacksonville State University </t>
  </si>
  <si>
    <t>University of Alabama in Huntsville [2]</t>
  </si>
  <si>
    <t>University of South Alabama</t>
  </si>
  <si>
    <t>Auburn University at Montgomery</t>
  </si>
  <si>
    <t>Troy State University</t>
  </si>
  <si>
    <t>University of Montevallo</t>
  </si>
  <si>
    <t xml:space="preserve">Alabama State University </t>
  </si>
  <si>
    <t>Troy State University at Dothan</t>
  </si>
  <si>
    <t xml:space="preserve">Troy State University in Montgomery </t>
  </si>
  <si>
    <t>University of North Alabama [4]</t>
  </si>
  <si>
    <t>University of West Alabama</t>
  </si>
  <si>
    <t xml:space="preserve">Athens State College </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</si>
  <si>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</si>
  <si>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</si>
  <si>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</si>
  <si>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</si>
  <si>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</si>
  <si>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</si>
  <si>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</si>
  <si>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Corley Wallace State Community College - Selma</t>
  </si>
  <si>
    <t>George C. Wallace State Community College - Dothan</t>
  </si>
  <si>
    <t>James H. Faulkner State Community College</t>
  </si>
  <si>
    <t>Jefferson Davis Community College</t>
  </si>
  <si>
    <t>Combined Amounts (9-month equivalent)</t>
  </si>
  <si>
    <t>4-Yr 1</t>
  </si>
  <si>
    <t>4-Yr 2</t>
  </si>
  <si>
    <t>4-Yr 3</t>
  </si>
  <si>
    <t>4-Yr 4</t>
  </si>
  <si>
    <t>4-Yr 5</t>
  </si>
  <si>
    <t>4-Yr 6</t>
  </si>
  <si>
    <t>All 4Yr</t>
  </si>
  <si>
    <t>2-Yr 1</t>
  </si>
  <si>
    <t>2-Yr 2</t>
  </si>
  <si>
    <t>-</t>
  </si>
  <si>
    <t>GA</t>
  </si>
  <si>
    <t>Region</t>
  </si>
  <si>
    <t>As a Percent of Salary Public Institutions, SREB States, 1998-99</t>
  </si>
  <si>
    <t>Public Four-Year 1 Universities, SREB States, 1998-99</t>
  </si>
  <si>
    <t>Public Four-Year 2 Universities, SREB States, 1998-99</t>
  </si>
  <si>
    <t>Public Four-Year 3 Universities, SREB States, 1998-99</t>
  </si>
  <si>
    <t>Public Four-Year 4 Colleges and Universities, SREB States, 1998-99</t>
  </si>
  <si>
    <t>Public Four-Year 5 Colleges and Universities, SREB States, 1998-99</t>
  </si>
  <si>
    <t>Public Four-Year 6 Colleges and Universities, SREB States, 1998-99</t>
  </si>
  <si>
    <t>Public Two-Year 1 Institutions, SREB States, 1998-99</t>
  </si>
  <si>
    <t>Public Two-Year 2 Institutions, SREB States, 198-99</t>
  </si>
  <si>
    <t>SREB States, 1998-99</t>
  </si>
  <si>
    <t>Import Salary Averages from other database into Table 34-41below, then recalculate.</t>
  </si>
  <si>
    <t>Jefferson State Community College</t>
  </si>
  <si>
    <t xml:space="preserve">John C. Calhoun State Commmunity College </t>
  </si>
  <si>
    <t xml:space="preserve">Lawson State Community College </t>
  </si>
  <si>
    <t xml:space="preserve">Lurleen B. Wallace State Junior College </t>
  </si>
  <si>
    <t xml:space="preserve">Northeast Alabama State Community College </t>
  </si>
  <si>
    <t>Table 45</t>
  </si>
  <si>
    <t>Public Four-Year Colleges and Universities, SREB States, 1998-99</t>
  </si>
  <si>
    <t>Public Two-Year 2 Institutions, SREB States, 1998-99</t>
  </si>
  <si>
    <t>Contributions to insurance plans which provide for hospital, medical, surgical, or dental care.</t>
  </si>
  <si>
    <t>(Through insurance or otherwise) for long-term disability income payments (defined as salary in excess of 6 months) not covered in other retirement or insurance plans.  Payments are not to consist of the accumulation of unused sick leave benefits.</t>
  </si>
  <si>
    <t>The F.I.C.A. taxes calculated at the rate effective January 1, 1997.  This amount include taxes for Medicare and OASDI.</t>
  </si>
  <si>
    <t>Taxes (not benefits) to be paid under this law.  If the institution is self-insured, the estimated amount which would otherwise be paid to the State is reported.</t>
  </si>
  <si>
    <t>Expenditures reported by the institution to support the  group life insurance program.</t>
  </si>
  <si>
    <t>Employees have a choice between Tennessee Consolidated Retirement System (TCRS), which is available to all state employees, and the Optional Retirement Plan, which is more flexible -- transfers to other higher education institutions nationally.</t>
  </si>
  <si>
    <t>Employees may choose between the basic state group insurance program, a point of service program, and an HMO.  Dental insurance is available.  The Tennessee Board of Regents also offers cancer and intensive care insurance to its employees.</t>
  </si>
  <si>
    <t>UT and TBR offer TIAA-CREF disability insurance.</t>
  </si>
  <si>
    <t>Unemployment insurance is available.</t>
  </si>
  <si>
    <t>Part of state group insurance plan.  Additional optional term life, universal, and special accident insurance is also available.</t>
  </si>
  <si>
    <t>Faculty members and certain non-classified staff are eligible to join the Optional Retirement Program (ORP) in lieu of the Teacher Retirement Program (TRS).  In both programs, the state contribution to the program is 6% of salary.  Employee contributions under both plans are tax-deferred until withdrawn.  ORP is a 403b defined contribution plan while TRS is a 401a defined benefit plan.  Vesting periods are one and five years respectively.</t>
  </si>
  <si>
    <t>One benefit option under health plans.</t>
  </si>
  <si>
    <t>State pays 6.2% on first $68,400 plus 1.45% Medicare insurance tax on all wages.</t>
  </si>
  <si>
    <t>Rates for employer portion vary by institution.</t>
  </si>
  <si>
    <t>Full-time faculty have a choice of retirement plans.  Most choose either the Virginia Retirement System (47% of faculty) or TIAA (40% of faculty).</t>
  </si>
  <si>
    <t>Generally calculated at a rate of 7.65% of salary.</t>
  </si>
  <si>
    <t>The Virginia Employment Commission determines eligibility based on length of employment, reason for separation, and salary earned.</t>
  </si>
  <si>
    <t>Full-time employees must contribute to TIAA-CREF retirement.  (Prior to 7/1/91, State Teachers Retirement was an option.)  Employee contributions option.)  Employee contributions are matched by institution.</t>
  </si>
  <si>
    <t>Life (State Term Plan): Provides life insurance and accidental death/ dismemberment insurance at a low monthly rate. The actual benefit amount is based on age and salary at the time of claim.  Benefits for executive service employees are at twice their annual salary. Co-contributory: employees portion is tax free. Employees in executive service positions have their contribution paid by board office. Eligibility is upon state employment and have 60 days from hire to enroll.  Effective the first month following initial premium.</t>
  </si>
  <si>
    <t>A vested retirement plan is defined as one in which the full amount of the contribution by institution, state, and local government, with accumulations thereon, will be made available as a benefit in case of death while in service and with no forfeiture in case of regination or dismissal from the institution.</t>
  </si>
  <si>
    <t>Benefits for regular and work-related disability are included in the standard package.  Benefits are dependent on age and length of service.</t>
  </si>
  <si>
    <t xml:space="preserve"> At USM and Morgan, tuition remission benefits for spouses and dependent children of employees is available only after the employee has been at the institution for three years prior to the anticipated date of registration for coursework. At St. Mary's College, there are no service requirements for employees before their spouses and dependent children are eligible to receive this benefit. At community colleges:  The Maryland Annotated Code, Education (º16-106) provides that any full-time classified employee who enrolls in classes at the community college is exempt from payment of tuition.</t>
  </si>
  <si>
    <t xml:space="preserve">Social Security is a federal program which pays benefits under three types of circum- stances: retirement, disability, and death. Both the employee and the state contribute equally to social security through payroll taxes.  </t>
  </si>
  <si>
    <t>Employees are provided old age survivors and disability insurance coverage by the federal Social Security Administra- tion.</t>
  </si>
  <si>
    <t>Participa- tion required; standard contribution rates.</t>
  </si>
  <si>
    <t>All employees are covered by Workers' Compensation Insurance. An employee injured on the job is entitled to financial and medical aid under the Worker's Compensation Insurance program in accordance with state law.</t>
  </si>
  <si>
    <t>TBR and UT offer employees up to eight semester hours tuition-free, either undergrad- uate or graduate.</t>
  </si>
  <si>
    <t>For four-year public colleges, each governing board has the authority to develop policies for the waiver of tuition and room/board for faculty, employees and their dependents. (Maryland Annotated Code, º15-106). At the University System of Maryland (USM), Morgan State University and St. Mary's College of Maryland tuition remission benefits are available for faculty, staff ands their spouses and dependent children. Full-time permanent employees in the USM may register for up to two courses (seven credits) per semester with tuition remitted at any of the 11 institutions in the system.</t>
  </si>
  <si>
    <t>Participa- tion required; Standard contribution rates</t>
  </si>
  <si>
    <t>State provides $190.73 per month per employee for health, life, dental and disability plus up to an additional $180.92 to help defer the cost of family medical insurance. Group health plans include HMO's and preferred</t>
  </si>
  <si>
    <t>Basic health, major medical, and life insurance is provided by Public Employees Insurance Agency.  Employee may choose between a managed care plan or an indemnity plan.</t>
  </si>
  <si>
    <t>Full cost paid by employee.</t>
  </si>
  <si>
    <t>Funds contributed by employees are matched by the institution</t>
  </si>
  <si>
    <t>Coverage is provided as required by law.</t>
  </si>
  <si>
    <t>Provides protection to employees for on-the-job injuries or death.  Payments are made into the fund quarterly.</t>
  </si>
  <si>
    <t>Cash payments and the dollar value of tuition waivers and exchanges for dependents (including spouse) of  faculty members to attend another institution or the reporting institution is reported.   The number covered by this benefit are the number of faculty dependents receiving tuition, rather than the number of faculty members covered by this benefit.</t>
  </si>
  <si>
    <t>The taxes (not benefits) to be paid under this law.  If the institution is self-insured, the estimated amount which would otherwise be paid to the State is reported.</t>
  </si>
  <si>
    <t>Kentucky Council on Post-secondary Education</t>
  </si>
  <si>
    <t>Employees are covered by the MS Public Employee Retirement System and are required to comply with the provisions of the law establishing the system.  Optional benefits are available at the employees expense.</t>
  </si>
  <si>
    <t>Employees may be eligible for unemployment  compensation as set forth in House Bill 1022, Chapter 519, Regular Legislative Session 1971, and administered by the Mississippi Employment Security Commission.</t>
  </si>
  <si>
    <t>Life insurance is not provided by the State.   Offering of life insurance to employees rests upon each local board of trustees.</t>
  </si>
  <si>
    <t>All employees are covered by worker's Compensation Insurance.  An employee injured on the job is entitled to financial and medical aid under the Worker's Compensation Insurance program in accordance with state law.</t>
  </si>
  <si>
    <t>Employees can enroll in either the state Health Plan or in a state-contracted HMO.</t>
  </si>
  <si>
    <t>Estimated state contribution 0.52% of salary.</t>
  </si>
  <si>
    <t>Part of TSER; state contributes 0.16% of salary</t>
  </si>
  <si>
    <t>South Carolina Commission on Higher Education</t>
  </si>
  <si>
    <t>Northwest Community College</t>
  </si>
  <si>
    <t>Shelton State Community College</t>
  </si>
  <si>
    <t xml:space="preserve">Shoals Community College </t>
  </si>
  <si>
    <t xml:space="preserve">Snead State Community College </t>
  </si>
  <si>
    <t>Southern Union State Commmunity College</t>
  </si>
  <si>
    <t>Wallace Community College - Hanceville</t>
  </si>
  <si>
    <t>Walker College</t>
  </si>
  <si>
    <t xml:space="preserve">Alabama Aviation &amp; Technical College </t>
  </si>
  <si>
    <t xml:space="preserve">Bessemer State Technical College </t>
  </si>
  <si>
    <t xml:space="preserve">Harry F. Ayers State Technical College </t>
  </si>
  <si>
    <t xml:space="preserve">John M. Patterson State Technical College </t>
  </si>
  <si>
    <t xml:space="preserve">J.F. Drake State Technical College </t>
  </si>
  <si>
    <t xml:space="preserve">J.F. Ingram State Technical College </t>
  </si>
  <si>
    <t xml:space="preserve">MacArthur Technical College </t>
  </si>
  <si>
    <t xml:space="preserve">Reid State Technical College </t>
  </si>
  <si>
    <t xml:space="preserve">Sparks State Technical College </t>
  </si>
  <si>
    <t xml:space="preserve">Trenholm Technical College </t>
  </si>
  <si>
    <t>Section I:  9-10 Month Contracts</t>
  </si>
  <si>
    <t>Section II:  11-12 Month Contracts</t>
  </si>
  <si>
    <t>IPEDS</t>
  </si>
  <si>
    <t>Retirement</t>
  </si>
  <si>
    <t>Health</t>
  </si>
  <si>
    <t>Disability</t>
  </si>
  <si>
    <t>Social Security</t>
  </si>
  <si>
    <t>Unemployment</t>
  </si>
  <si>
    <t>Life Insurance</t>
  </si>
  <si>
    <t>Worker's Comp</t>
  </si>
  <si>
    <t>Tuition Plans</t>
  </si>
  <si>
    <t>Other</t>
  </si>
  <si>
    <t>TOTAL</t>
  </si>
  <si>
    <t xml:space="preserve">Institution </t>
  </si>
  <si>
    <t>ID #</t>
  </si>
  <si>
    <t>Code</t>
  </si>
  <si>
    <t>No.</t>
  </si>
  <si>
    <t>Amount</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</si>
  <si>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</si>
  <si>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</si>
  <si>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</si>
  <si>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</si>
  <si>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</si>
  <si>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</si>
  <si>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 [1]</t>
  </si>
  <si>
    <t>University of Arkansas at Monticello</t>
  </si>
  <si>
    <t>University of Arkansas at Pine Bluff</t>
  </si>
  <si>
    <t>Arkansas State University-Beebe/Newport</t>
  </si>
  <si>
    <t>Arkansas State University Mountain Home</t>
  </si>
  <si>
    <t>Black River Technical College</t>
  </si>
  <si>
    <t>Cossatot Technical College</t>
  </si>
  <si>
    <t xml:space="preserve">East Arkansas Community College </t>
  </si>
  <si>
    <t xml:space="preserve">Garland County Community College </t>
  </si>
  <si>
    <t xml:space="preserve">Mid-South Community College </t>
  </si>
  <si>
    <t xml:space="preserve">Mississippi County Community College </t>
  </si>
  <si>
    <t>North Arkansas College</t>
  </si>
  <si>
    <t xml:space="preserve">Northwest Arkansas Community College </t>
  </si>
  <si>
    <t xml:space="preserve">Ouachita Technical College </t>
  </si>
  <si>
    <t xml:space="preserve">Ozarka Technical College </t>
  </si>
  <si>
    <t>Petit Jean College</t>
  </si>
  <si>
    <t>Phillips Community College/UA</t>
  </si>
  <si>
    <t>Pulaski Technical College</t>
  </si>
  <si>
    <t xml:space="preserve">Rich Mountain Community College </t>
  </si>
  <si>
    <t>South Arkansas Community College</t>
  </si>
  <si>
    <t>Southeast Arkansas College</t>
  </si>
  <si>
    <t>Southern Arkansas University Tech</t>
  </si>
  <si>
    <t>UA Community College at Batesville</t>
  </si>
  <si>
    <t>UA Community College at Hope</t>
  </si>
  <si>
    <t xml:space="preserve">Westark College </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</si>
  <si>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</si>
  <si>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</si>
  <si>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</si>
  <si>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</si>
  <si>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</si>
  <si>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</si>
  <si>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</si>
  <si>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West Florida</t>
  </si>
  <si>
    <t>University of North Florida</t>
  </si>
  <si>
    <t>Florida Gulf Coast University</t>
  </si>
  <si>
    <t xml:space="preserve">Brevard Community College </t>
  </si>
  <si>
    <t xml:space="preserve"> </t>
  </si>
  <si>
    <t xml:space="preserve">Broward Community College </t>
  </si>
  <si>
    <t xml:space="preserve">Central Florida Community College </t>
  </si>
  <si>
    <t xml:space="preserve">Chipola Junior College </t>
  </si>
  <si>
    <t xml:space="preserve">Daytona Beach Community College </t>
  </si>
  <si>
    <t xml:space="preserve">Edison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</si>
  <si>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</si>
  <si>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</si>
  <si>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</si>
  <si>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</si>
  <si>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</si>
  <si>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</si>
  <si>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</si>
  <si>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</si>
  <si>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Miami-Dade Community College </t>
  </si>
  <si>
    <t xml:space="preserve">North Florida Junior College </t>
  </si>
  <si>
    <t xml:space="preserve">Okaloosa-Walton Junior College </t>
  </si>
  <si>
    <t xml:space="preserve">Palm Beach Community College </t>
  </si>
  <si>
    <t xml:space="preserve">Pasco-Hernando Community College </t>
  </si>
  <si>
    <t xml:space="preserve">Pensacola Junior College </t>
  </si>
  <si>
    <t xml:space="preserve">Polk Community College </t>
  </si>
  <si>
    <t xml:space="preserve">Santa Fe Community College </t>
  </si>
  <si>
    <t xml:space="preserve">Seminole Community College </t>
  </si>
  <si>
    <t xml:space="preserve">South Florida Community College </t>
  </si>
  <si>
    <t xml:space="preserve">St. Johns River Community College </t>
  </si>
  <si>
    <t xml:space="preserve">St. Petersburg Junior College </t>
  </si>
  <si>
    <t xml:space="preserve">Tallahassee Community College </t>
  </si>
  <si>
    <t xml:space="preserve">Valencia Community College </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</si>
  <si>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</si>
  <si>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</si>
  <si>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</si>
  <si>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</si>
  <si>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</si>
  <si>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</si>
  <si>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</si>
  <si>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</si>
  <si>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Ashland Community College </t>
  </si>
  <si>
    <t xml:space="preserve">Elizabethtown Community College </t>
  </si>
  <si>
    <t xml:space="preserve">Hazard Community College </t>
  </si>
  <si>
    <t xml:space="preserve">Henderson Community College </t>
  </si>
  <si>
    <t xml:space="preserve">Hopkinsville Community College </t>
  </si>
  <si>
    <t xml:space="preserve">Jefferson Community College </t>
  </si>
  <si>
    <t xml:space="preserve">Lexington Community College </t>
  </si>
  <si>
    <t xml:space="preserve">Madisonville Community College </t>
  </si>
  <si>
    <t xml:space="preserve">Maysville Community College </t>
  </si>
  <si>
    <t xml:space="preserve">Owensboro Community College </t>
  </si>
  <si>
    <t xml:space="preserve">Paducah Community College </t>
  </si>
  <si>
    <t xml:space="preserve">Prestonburg Community College </t>
  </si>
  <si>
    <t xml:space="preserve">Somerset Community College </t>
  </si>
  <si>
    <t xml:space="preserve">Southeast Community College </t>
  </si>
  <si>
    <t>Ashland Technical College</t>
  </si>
  <si>
    <t>Bowling Green Technical College</t>
  </si>
  <si>
    <t>Central Kentucky Technical College</t>
  </si>
  <si>
    <t>Owensboro Technical College</t>
  </si>
  <si>
    <t>Elizabethtown Technical College</t>
  </si>
  <si>
    <t>Hazard Technical College</t>
  </si>
  <si>
    <t>Jefferson Technical College</t>
  </si>
  <si>
    <t>Laurel Technical College</t>
  </si>
  <si>
    <t>Madisonville Technical College</t>
  </si>
  <si>
    <t>Mayo Technical College</t>
  </si>
  <si>
    <t>Northern Kentucky Technical College</t>
  </si>
  <si>
    <t>Rowan Technical College</t>
  </si>
  <si>
    <t>Somerset Technical College</t>
  </si>
  <si>
    <t>West Kentucky Technical College</t>
  </si>
  <si>
    <t xml:space="preserve">Coahoma Community College </t>
  </si>
  <si>
    <t xml:space="preserve">Copiah-Lincoln Community College </t>
  </si>
  <si>
    <t>Florida Retirement System (FRS):  This system pays based on pay and service time.  Employees vest after 10 years state service. Full retirement is after 30 years, or 10 years and age 62.  The plan is non-contributory. Employee is eligible immediately. Optional Retirement Program (ORP):  For employees in specific positions only. Vesting is immediate. The employee may contribute to specific tax sheltered annuities. The plan is non contributory. The employee has the option to contribute. Employee is eligible immediately.</t>
  </si>
  <si>
    <t>State Insurance Plan, HMO's and Medicare: Choices are traditional health plan or health maintenance organizations. HMO choices vary by county. Plans are co-contributory; employee's portion is tax free. Employees in executive service positions have supplemental insurance plans that includes a disability plan. Several plans are included in this category--dental plans (pre-paid or indemnity options), hospital income supplement, disability insurance, cancer and intensive care insurance. All are paid by the employee. Eligibility upon state employment of 60 days from hire to enroll. Effective the first month following intitial premium.</t>
  </si>
  <si>
    <t xml:space="preserve">Unemployment Insurance provides benefits to employees should they become unemployed though they become unemployed through no fault of their own and are ready, willing, and able to work.  Employees are automatically covered for unemployment insurance from their first day on the job.  </t>
  </si>
  <si>
    <t>The employee does not contribute to unemployment insurance (no deductions are taken from the paycheck). The state however, pays all contributions for unemployment insurance.</t>
  </si>
  <si>
    <t>Employees covered by the Public Employee Retirement System may participate in the group medical insurance program. Premiums for this coverage are handled through payroll deduction.  Eligibility is available on date of employment and upon completion of required forms.</t>
  </si>
  <si>
    <t>Estimated state contribution 0.07% of salary.</t>
  </si>
  <si>
    <t>Faculty can choose between two Trigon Blue Cross Blue Shield plans (Key Advantage and Cost Alliance) and seven HMO plans (Health-Keepers, Kaiser Permanente, Partners, Prudential HealthCare HMO, QualChoice ONE, Sentara, and Southern Health).</t>
  </si>
  <si>
    <t>Annual Increment: after 3 years of state government service, employees are paid $50.00 per year up to 20 years.  Annual leave:  accrued monthly at a rate determined by years of service.  Sick leave:  accrued at 1.50 days per month.</t>
  </si>
  <si>
    <t>There is a $5 co-pay per prescription.  The state pays 80% of the premium.  Each employee who enrolls receives a pharmacy card which is recognized by nearly all pharmacies in MD.  Coverage is limited to generic drugs and to those drugs approved by the Food and Drug Administration as effective for the condition under treatment.  Vision Care is available for all employees eligible to participate in the employee benefits program.  Each plan participant and eligible dependent may use plan benefits once every 24 months.  The state pays the full premium for the plan participant and eligible dependents.  Additional benefits include dental coverage, catastrophic illness insurance, personal accident and dismemberment insurance and long term care insurance.  Unlike the health care plans, there is no state subsidy for these options.</t>
  </si>
  <si>
    <t>Teachers &amp; State Employees Retirement System (TSER) -- State  contributes 9.42% of salary. Optional Retirement Plans (Teacher Insurance Annuity Association (TIAA), etc.) -- State contributes 8.84% of salary.</t>
  </si>
  <si>
    <t>Contri-butions to insurance plans which cannot be reported separately in the Health Plan category.</t>
  </si>
  <si>
    <t>Maryland Higher Education Commission (continued)</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</si>
  <si>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</si>
  <si>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</si>
  <si>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</si>
  <si>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</si>
  <si>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</si>
  <si>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</si>
  <si>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</si>
  <si>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</si>
  <si>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</si>
  <si>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</si>
  <si>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</si>
  <si>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</si>
  <si>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</si>
  <si>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Alamance Community College</t>
  </si>
  <si>
    <t>Anson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</si>
  <si>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</si>
  <si>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</si>
  <si>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</si>
  <si>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</si>
  <si>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</si>
  <si>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</si>
  <si>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Albany Technical Institute</t>
  </si>
  <si>
    <t>Altamaha Technical Institute</t>
  </si>
  <si>
    <t>Athens Area Technical Institute</t>
  </si>
  <si>
    <t>Atlanta Area Technical School</t>
  </si>
  <si>
    <t>Augusta Technical Institute</t>
  </si>
  <si>
    <t>East Central Technical Institute*</t>
  </si>
  <si>
    <t>Carroll Technical Institute</t>
  </si>
  <si>
    <t>Chattahoochee Technical Institute</t>
  </si>
  <si>
    <t>Columbus Technical Institute</t>
  </si>
  <si>
    <t>Coosa Valley Technical Institute</t>
  </si>
  <si>
    <t>Dalton School of Health Occupations</t>
  </si>
  <si>
    <t>DeKalb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</si>
  <si>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</si>
  <si>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</si>
  <si>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</si>
  <si>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</si>
  <si>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</si>
  <si>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</si>
  <si>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</si>
  <si>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</si>
  <si>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</si>
  <si>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</si>
  <si>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</si>
  <si>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</si>
  <si>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Pickens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</si>
  <si>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</si>
  <si>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</si>
  <si>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</si>
  <si>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</si>
  <si>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</si>
  <si>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</si>
  <si>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</si>
  <si>
    <t>Walker Technical Institute</t>
  </si>
  <si>
    <t>West Georgia Technical Institute</t>
  </si>
  <si>
    <t xml:space="preserve"> * The "Total Benefits" average does not equal the sum of the individual benefit averages because some faculty do not receive all benefits.</t>
  </si>
  <si>
    <t>* The "Total Benefits" average does not equal the sum of the individual benefit averages because some faculty do not receive all benefits.</t>
  </si>
  <si>
    <t>TABLE 41</t>
  </si>
  <si>
    <t xml:space="preserve"> * The "Total Benefits" average does not equal the sum of the individual benefit averages because some faculty do not receive all benefits. </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</si>
  <si>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</si>
  <si>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</si>
  <si>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</si>
  <si>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</si>
  <si>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</si>
  <si>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</si>
  <si>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</si>
  <si>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</si>
  <si>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</si>
  <si>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</si>
  <si>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</si>
  <si>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</si>
  <si>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not reported.</t>
  </si>
  <si>
    <t>Retirement Plans:  Institutions offer the following retirement plans to their employees:  Teachers Retirement/Pension, Employee's Retirement/Pension, and optional plans (TIAA-CREF, American Century, VALIC, and Aetna)</t>
  </si>
  <si>
    <t xml:space="preserve">Workers' Compensation:   Benefits for workers' compensation include the following: accident leave benefits; payment for medical, surgical, and hospital expenses from an injury or disability; temporary total disability benefits; vocational rehabilitation; and death benefits.  The state pays all contributions for workers' compensation. </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</si>
  <si>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</si>
  <si>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</si>
  <si>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</si>
  <si>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</si>
  <si>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</si>
  <si>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</si>
  <si>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</si>
  <si>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</si>
  <si>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</si>
  <si>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</si>
  <si>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</si>
  <si>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</si>
  <si>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</si>
  <si>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</si>
  <si>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</si>
  <si>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</si>
  <si>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</si>
  <si>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</si>
  <si>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</si>
  <si>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</si>
  <si>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</si>
  <si>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</si>
  <si>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</si>
  <si>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</si>
  <si>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</si>
  <si>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</si>
  <si>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</si>
  <si>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</si>
  <si>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</si>
  <si>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</si>
  <si>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</si>
  <si>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</si>
  <si>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</si>
  <si>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</si>
  <si>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</si>
  <si>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</si>
  <si>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</si>
  <si>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</si>
  <si>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</si>
  <si>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</si>
  <si>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</si>
  <si>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</si>
  <si>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</si>
  <si>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</si>
  <si>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</si>
  <si>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</si>
  <si>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</si>
  <si>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</si>
  <si>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</si>
  <si>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</si>
  <si>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</si>
  <si>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</si>
  <si>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</si>
  <si>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University of New Orleans</t>
  </si>
  <si>
    <t>University of Southwestern Louisiana</t>
  </si>
  <si>
    <t xml:space="preserve">Louisiana Tech University </t>
  </si>
  <si>
    <t>McNeese State University  [1]</t>
  </si>
  <si>
    <t xml:space="preserve">Northeast Louisiana University </t>
  </si>
  <si>
    <t xml:space="preserve">Southern University and A&amp;M College at Baton Rouge </t>
  </si>
  <si>
    <t>Grambling State University</t>
  </si>
  <si>
    <t xml:space="preserve">The social security tax paid by the employee and the state are based on the employees' earnings multiplied by the tax rate up to the maximum amount (7.65 percent to $65,400 and 1.45 percent in excess of this amount for full-time employees).  </t>
  </si>
  <si>
    <t>Weighted Average Nine-Month-Equivalent Benefits of Full-Time Faculty</t>
  </si>
  <si>
    <t>Weighted Average Nine-Month-Equivalent Benefits of Full-Time Faculty As a Percent of Salary</t>
  </si>
  <si>
    <t xml:space="preserve">Term life insurance is available through the Met Life Insurance Company.  Employees may purchase the first $50,000 of life insurance with pre-tax premium dollars deducted from their paychecks.  Employee coverage over $50,000 and up to a maximum of $300,000 can be purchased with post-tax premium dollars.  The amount of life insurance coverage employees can select is not tied to salary levels. </t>
  </si>
  <si>
    <t xml:space="preserve">Employees may select any one of the following health plans to cover their health care needs:  Blue Cross/Blue Shield; BCBSM-Blue Plus; Free State; MLH-Eagle; MD-IPA Perferred; Optimum Choice; Chesapeake Health Plan; George Washington University Health Plan; NYLCare; Kaiser Permanente; MD-IPA; and Prudential Health Care Plan.  Employees may elect a traditional option, a comprehensive option, a preferred provider option, or a hmo.  All medical benefit plans cover the following types of benefits: hospital  care (365 days per year), full maternity care, home health care, physician care, alcohol and substance abuse treatment, emergency care, accidental injury care, diagnostic testing laboratory and x-rays, and outpatient surgery.  Total health plan premiums vary from plan to plan.  The state contributes the same dollar amount toward the premium cost of each plan or 90% of the premium, whichever is less.  Prescription drug coverage is also available under a separate plan.  </t>
  </si>
  <si>
    <t>Northwestern State University</t>
  </si>
  <si>
    <t xml:space="preserve">Southeastern Louisiana University </t>
  </si>
  <si>
    <t>Louisiana State University in Shreveport</t>
  </si>
  <si>
    <t xml:space="preserve">Nicholls State University </t>
  </si>
  <si>
    <t>Southern University at New Orleans</t>
  </si>
  <si>
    <t>Bossier Parish Community College</t>
  </si>
  <si>
    <t xml:space="preserve">Delgado Community College </t>
  </si>
  <si>
    <t>Louisiana State University at Alexandria</t>
  </si>
  <si>
    <t>Louisiana State University at Eunice</t>
  </si>
  <si>
    <t>Nunez Community College</t>
  </si>
  <si>
    <t>Southern University in Shreveport</t>
  </si>
  <si>
    <t>LSU</t>
  </si>
  <si>
    <t>Weighted Average Fringe Benefits of Full-Time Faculty</t>
  </si>
  <si>
    <t>Retire-</t>
  </si>
  <si>
    <t>Social</t>
  </si>
  <si>
    <t>Unemploy-</t>
  </si>
  <si>
    <t>Life</t>
  </si>
  <si>
    <t>Tuition</t>
  </si>
  <si>
    <t xml:space="preserve">Total    </t>
  </si>
  <si>
    <t>ment</t>
  </si>
  <si>
    <t>Security</t>
  </si>
  <si>
    <t>Insurance</t>
  </si>
  <si>
    <t>Compensation</t>
  </si>
  <si>
    <t>Plans</t>
  </si>
  <si>
    <t>Benefits *</t>
  </si>
  <si>
    <t>Four-Year 1</t>
  </si>
  <si>
    <t>Four-Year 2</t>
  </si>
  <si>
    <t>Four-Year 3</t>
  </si>
  <si>
    <t>Four-Year 4</t>
  </si>
  <si>
    <t>Four-Year 5</t>
  </si>
  <si>
    <t>Four-Year 6</t>
  </si>
  <si>
    <t>Two-Year 1</t>
  </si>
  <si>
    <t>Two-Year 2</t>
  </si>
  <si>
    <t>Weighted Average Fringe Benefits of Full-Time Faculty As a Percent of Salary</t>
  </si>
  <si>
    <t>1</t>
  </si>
  <si>
    <t>2</t>
  </si>
  <si>
    <t>3</t>
  </si>
  <si>
    <t>4</t>
  </si>
  <si>
    <t>5</t>
  </si>
  <si>
    <t>6</t>
  </si>
  <si>
    <t>All Ranks</t>
  </si>
  <si>
    <t>Average</t>
  </si>
  <si>
    <t>Total</t>
  </si>
  <si>
    <t>Salary</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</si>
  <si>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</si>
  <si>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</si>
  <si>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</si>
  <si>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</si>
  <si>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</si>
  <si>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</si>
  <si>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</si>
  <si>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</si>
  <si>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</si>
  <si>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</si>
  <si>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</si>
  <si>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</si>
  <si>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</si>
  <si>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</si>
  <si>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</si>
  <si>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</si>
  <si>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As a Percent of Salary, Public Two-Year Institutions,</t>
  </si>
  <si>
    <t>Fringe Benefits as a Percent of Salary</t>
  </si>
  <si>
    <t>Disabil-</t>
  </si>
  <si>
    <t>ity</t>
  </si>
  <si>
    <t>TABLE 36</t>
  </si>
  <si>
    <t>TABLE 37</t>
  </si>
  <si>
    <t>TABLE 38</t>
  </si>
  <si>
    <t>TABLE 39</t>
  </si>
  <si>
    <t>TABLE 40</t>
  </si>
  <si>
    <t>207388</t>
  </si>
  <si>
    <t>University of Oklahoma Norman Campus</t>
  </si>
  <si>
    <t>207500</t>
  </si>
  <si>
    <t>University of Central Oklahoma</t>
  </si>
  <si>
    <t>206941</t>
  </si>
  <si>
    <t>Northeastern State University</t>
  </si>
  <si>
    <t>207263</t>
  </si>
  <si>
    <t>Southwestern Oklahoma State University [1]</t>
  </si>
  <si>
    <t>207865</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</si>
  <si>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</si>
  <si>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</si>
  <si>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</si>
  <si>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</si>
  <si>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</si>
  <si>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</si>
  <si>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</si>
  <si>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</si>
  <si>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Langston University</t>
  </si>
  <si>
    <t>207209</t>
  </si>
  <si>
    <t xml:space="preserve">Oklahoma Panhandle State University </t>
  </si>
  <si>
    <t>207351</t>
  </si>
  <si>
    <t>Rogers State University</t>
  </si>
  <si>
    <t>207661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</si>
  <si>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</si>
  <si>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</si>
  <si>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</si>
  <si>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</si>
  <si>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</si>
  <si>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</si>
  <si>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</si>
  <si>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</si>
  <si>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</si>
  <si>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</si>
  <si>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</si>
  <si>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</si>
  <si>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 xml:space="preserve">Northern Oklahoma College </t>
  </si>
  <si>
    <t>207281</t>
  </si>
  <si>
    <t xml:space="preserve">Oklahoma City Community College </t>
  </si>
  <si>
    <t>207449</t>
  </si>
  <si>
    <t>OSU Technical Branch, Oklahoma City</t>
  </si>
  <si>
    <t>207397</t>
  </si>
  <si>
    <t>OSU Technical Branch, Okmulgee</t>
  </si>
  <si>
    <t>207564</t>
  </si>
  <si>
    <t>Redlands Community College</t>
  </si>
  <si>
    <t>207069</t>
  </si>
  <si>
    <t xml:space="preserve">Rose State College </t>
  </si>
  <si>
    <t>207670</t>
  </si>
  <si>
    <t xml:space="preserve">Seminole State College </t>
  </si>
  <si>
    <t>207740</t>
  </si>
  <si>
    <t xml:space="preserve">Tulsa Community College </t>
  </si>
  <si>
    <t>207935</t>
  </si>
  <si>
    <t xml:space="preserve">Western Oklahoma State College </t>
  </si>
  <si>
    <t>207035</t>
  </si>
  <si>
    <t>Mississippi State University</t>
  </si>
  <si>
    <t>University of Mississippi</t>
  </si>
  <si>
    <t>University of Southern Mississippi</t>
  </si>
  <si>
    <t xml:space="preserve">Jackson State University </t>
  </si>
  <si>
    <t>Alcorn State University</t>
  </si>
  <si>
    <t>Delta State University [1]</t>
  </si>
  <si>
    <t>Mississippi University for Women [2]</t>
  </si>
  <si>
    <t>Mississippi Valley State University</t>
  </si>
  <si>
    <t>University of Maryland College Park</t>
  </si>
  <si>
    <t>University of Maryland Baltimore County</t>
  </si>
  <si>
    <t xml:space="preserve">Bowie State University </t>
  </si>
  <si>
    <t xml:space="preserve">Frostburg State University </t>
  </si>
  <si>
    <t>Morgan State University</t>
  </si>
  <si>
    <t xml:space="preserve">Salisbury State University </t>
  </si>
  <si>
    <t xml:space="preserve">Towson State University  </t>
  </si>
  <si>
    <t>University of Baltimore</t>
  </si>
  <si>
    <t>Coppin State College</t>
  </si>
  <si>
    <t>University of Maryland Eastern Shore</t>
  </si>
  <si>
    <t>Saint Mary's College of Maryland</t>
  </si>
  <si>
    <t xml:space="preserve">Allegany Community College </t>
  </si>
  <si>
    <t xml:space="preserve">Anne Arundel Community College </t>
  </si>
  <si>
    <t>Baltimore City Community College</t>
  </si>
  <si>
    <t>Carroll Community College</t>
  </si>
  <si>
    <t xml:space="preserve">Catonsville Community College </t>
  </si>
  <si>
    <t xml:space="preserve">Cecil Community College </t>
  </si>
  <si>
    <t xml:space="preserve">Charles County Community College </t>
  </si>
  <si>
    <t xml:space="preserve">Chesapeake College </t>
  </si>
  <si>
    <t xml:space="preserve">Dundalk Community College </t>
  </si>
  <si>
    <t xml:space="preserve">Essex Community College </t>
  </si>
  <si>
    <t xml:space="preserve">Frederick Community College </t>
  </si>
  <si>
    <t xml:space="preserve">Garrett Community College </t>
  </si>
  <si>
    <t xml:space="preserve">Hagerstown Community College </t>
  </si>
  <si>
    <t xml:space="preserve">Harford Community College </t>
  </si>
  <si>
    <t xml:space="preserve">Howard Community College </t>
  </si>
  <si>
    <t>Montgomery College Germantown Campus</t>
  </si>
  <si>
    <t>Montgomery College Rockville Campus</t>
  </si>
  <si>
    <t>Montgomery College Takoma Park Campus</t>
  </si>
  <si>
    <t xml:space="preserve">Prince George's Community College </t>
  </si>
  <si>
    <t xml:space="preserve">Wor-Wic Community College </t>
  </si>
  <si>
    <t>9-month-equivalent benfits data</t>
  </si>
  <si>
    <t>University of South Carolina-Columbia</t>
  </si>
  <si>
    <t>218663</t>
  </si>
  <si>
    <t>Clemson University</t>
  </si>
  <si>
    <t>217882</t>
  </si>
  <si>
    <t xml:space="preserve">Winthrop University </t>
  </si>
  <si>
    <t>218964</t>
  </si>
  <si>
    <t xml:space="preserve">The Citadel, the Military College of South Carolina </t>
  </si>
  <si>
    <t>College of Charleston</t>
  </si>
  <si>
    <t>217819</t>
  </si>
  <si>
    <t xml:space="preserve">Francis Marion University </t>
  </si>
  <si>
    <t>218061</t>
  </si>
  <si>
    <t>South Carolina State University *</t>
  </si>
  <si>
    <t>218733</t>
  </si>
  <si>
    <t>Coastal Carolina University</t>
  </si>
  <si>
    <t>218229</t>
  </si>
  <si>
    <t>Lander University</t>
  </si>
  <si>
    <t>218645</t>
  </si>
  <si>
    <t>University of South Carolina-Aiken</t>
  </si>
  <si>
    <t>218724</t>
  </si>
  <si>
    <t>University of South Carolina-Spartanburg</t>
  </si>
  <si>
    <t>218742</t>
  </si>
  <si>
    <t xml:space="preserve">Central Carolina Technical College </t>
  </si>
  <si>
    <t>218858</t>
  </si>
  <si>
    <t xml:space="preserve">Chesterfield-Marlboro Technical College </t>
  </si>
  <si>
    <t>217837</t>
  </si>
  <si>
    <t>Table 47</t>
  </si>
  <si>
    <t>Table 48</t>
  </si>
  <si>
    <t>Table 49</t>
  </si>
  <si>
    <t>Table 50</t>
  </si>
  <si>
    <t>Table 51</t>
  </si>
  <si>
    <t>Table 52</t>
  </si>
  <si>
    <t>Table 53</t>
  </si>
  <si>
    <t>Table 54</t>
  </si>
  <si>
    <t>Table 55</t>
  </si>
  <si>
    <t xml:space="preserve">Denmark Technical College </t>
  </si>
  <si>
    <t>217989</t>
  </si>
  <si>
    <t xml:space="preserve">Florence-Darlington Technical College </t>
  </si>
  <si>
    <t>218025</t>
  </si>
  <si>
    <t xml:space="preserve">Greenville Technical College </t>
  </si>
  <si>
    <t>218113</t>
  </si>
  <si>
    <t xml:space="preserve">Horry-Georgetown Technical College </t>
  </si>
  <si>
    <t>218140</t>
  </si>
  <si>
    <t xml:space="preserve">Midlands Technical College </t>
  </si>
  <si>
    <t>218353</t>
  </si>
  <si>
    <t xml:space="preserve">Orangeburg-Calhoun Technical College </t>
  </si>
  <si>
    <t>218487</t>
  </si>
  <si>
    <t xml:space="preserve">Piedmont Technical College </t>
  </si>
  <si>
    <t>218520</t>
  </si>
  <si>
    <t xml:space="preserve">Spartanburg Technical College </t>
  </si>
  <si>
    <t>218830</t>
  </si>
  <si>
    <t>Technical College of the Low Country</t>
  </si>
  <si>
    <t>217712</t>
  </si>
  <si>
    <t xml:space="preserve">Tri-County Technical College </t>
  </si>
  <si>
    <t>218894</t>
  </si>
  <si>
    <t xml:space="preserve">Trident Technical College </t>
  </si>
  <si>
    <t>218885</t>
  </si>
  <si>
    <t>University of South Carolina-Beaufort</t>
  </si>
  <si>
    <t>218654</t>
  </si>
  <si>
    <t>University of South Carolina-Lancaster</t>
  </si>
  <si>
    <t>218672</t>
  </si>
  <si>
    <t>University of South Carolina-Salkehatchie</t>
  </si>
  <si>
    <t>218681</t>
  </si>
  <si>
    <t>Descriptions of Fringe Benefits Public Institutions, SREB States 1998-99</t>
  </si>
  <si>
    <t>State Agency</t>
  </si>
  <si>
    <t>Workers' Comp</t>
  </si>
  <si>
    <t>Other Benefits</t>
  </si>
  <si>
    <t>Alabama Commission on Higher Education</t>
  </si>
  <si>
    <t>Arkansas Department of Higher Education</t>
  </si>
  <si>
    <t>Florida Board of Regents</t>
  </si>
  <si>
    <t>Florida State Board of Community Colleges</t>
  </si>
  <si>
    <t>Georgia Board of Regents</t>
  </si>
  <si>
    <t>Georgia Department of Technical and Adult Education</t>
  </si>
  <si>
    <t>Louisiana Board of Regents</t>
  </si>
  <si>
    <t>Maryland Higher Education Commission</t>
  </si>
  <si>
    <t>Mississippi State Board for Community and Junior Colleges</t>
  </si>
  <si>
    <t>Mississippi Institutions of Higher Learning</t>
  </si>
  <si>
    <t>North Carolina Community College System</t>
  </si>
  <si>
    <t>North Carolina University of North Carolina General Administration</t>
  </si>
  <si>
    <t>Oklahoma State Regents for Higher Education</t>
  </si>
  <si>
    <t>Tennessee Higher Education Commission</t>
  </si>
  <si>
    <t>Texas Higher Education Coordinating Board</t>
  </si>
  <si>
    <t>Virginia Council of Higher Education</t>
  </si>
  <si>
    <t>West Virginia State Colleges and University Systems of West Virginia</t>
  </si>
  <si>
    <t>A short term disability plan is available to executive service employees only and paid for by board office.  Enrollment is within 31 days of board hire.</t>
  </si>
  <si>
    <t>Retirement benefits at age 65; reduced benefits at age 62.</t>
  </si>
  <si>
    <t>Weekly income dependent upon earnings as long as recipient is ready, willing and able to work, and job was terminated through no fault of employee.  Number of weekly payments vary.</t>
  </si>
  <si>
    <t>Compensation for time lost and medical expenses for on the job injury or death. If employment has restrictions or limitations, employee must notify supervisor; must notifiy supervisor if involved in a work-related accident.</t>
  </si>
  <si>
    <t>For full time employees. Six hours credit instruction per semester on a space available basis.  Paid by board office. Eligibility is immediate upon hire.</t>
  </si>
  <si>
    <t>University of South Carolina-Sumter</t>
  </si>
  <si>
    <t>218690</t>
  </si>
  <si>
    <t>University of South Carolina-Union</t>
  </si>
  <si>
    <t>218706</t>
  </si>
  <si>
    <t xml:space="preserve">Willamsburg Technical College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</si>
</sst>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Red]#,##0"/>
    <numFmt numFmtId="166" formatCode="_(* #,##0_);_(* \(#,##0\);_(* &quot;-&quot;??_);_(@_)"/>
    <numFmt numFmtId="167" formatCode="&quot;$&quot;#,##0"/>
    <numFmt numFmtId="168" formatCode="_(* #,##0.0_);_(* \(#,##0.0\);_(* &quot;-&quot;??_);_(@_)"/>
    <numFmt numFmtId="169" formatCode="0.0_)"/>
    <numFmt numFmtId="170" formatCode="0.0000_)"/>
    <numFmt numFmtId="171" formatCode="0.000_)"/>
    <numFmt numFmtId="172" formatCode="0.0"/>
  </numFmts>
  <fonts count="34">
    <font>
      <sz val="10"/>
      <name val="AGaramond"/>
      <family val="0"/>
    </font>
    <font>
      <sz val="8"/>
      <color indexed="12"/>
      <name val="AGaramond"/>
      <family val="1"/>
    </font>
    <font>
      <sz val="12"/>
      <name val="AGaramond"/>
      <family val="1"/>
    </font>
    <font>
      <sz val="8"/>
      <name val="AGaramond"/>
      <family val="0"/>
    </font>
    <font>
      <sz val="12"/>
      <name val="Arial MT"/>
      <family val="0"/>
    </font>
    <font>
      <sz val="10"/>
      <name val="Arial"/>
      <family val="2"/>
    </font>
    <font>
      <sz val="8"/>
      <color indexed="8"/>
      <name val="AGaramond"/>
      <family val="0"/>
    </font>
    <font>
      <sz val="8"/>
      <color indexed="12"/>
      <name val="Arial"/>
      <family val="2"/>
    </font>
    <font>
      <sz val="8"/>
      <name val="Arial"/>
      <family val="2"/>
    </font>
    <font>
      <sz val="8"/>
      <color indexed="8"/>
      <name val="Arial"/>
      <family val="2"/>
    </font>
    <font>
      <sz val="8"/>
      <color indexed="10"/>
      <name val="Arial"/>
      <family val="2"/>
    </font>
    <font>
      <sz val="9"/>
      <name val="AGaramond"/>
      <family val="0"/>
    </font>
    <font>
      <sz val="10"/>
      <color indexed="8"/>
      <name val="AGaramond"/>
      <family val="0"/>
    </font>
    <font>
      <b/>
      <sz val="8"/>
      <color indexed="16"/>
      <name val="Arial"/>
      <family val="2"/>
    </font>
    <font>
      <sz val="10"/>
      <color indexed="14"/>
      <name val="Arial"/>
      <family val="2"/>
    </font>
    <font>
      <sz val="10"/>
      <color indexed="17"/>
      <name val="Courier"/>
      <family val="3"/>
    </font>
    <font>
      <sz val="10"/>
      <color indexed="12"/>
      <name val="AGaramond"/>
      <family val="0"/>
    </font>
    <font>
      <sz val="12"/>
      <name val="AGaramond Bold"/>
      <family val="1"/>
    </font>
    <font>
      <sz val="10"/>
      <name val="AGaramond Bold"/>
      <family val="1"/>
    </font>
    <font>
      <sz val="14"/>
      <name val="FUTURA-X"/>
      <family val="0"/>
    </font>
    <font>
      <b/>
      <sz val="9"/>
      <name val="AGaramond"/>
      <family val="1"/>
    </font>
    <font>
      <sz val="14"/>
      <name val="AGaramond"/>
      <family val="1"/>
    </font>
    <font>
      <sz val="10"/>
      <color indexed="10"/>
      <name val="Arial"/>
      <family val="2"/>
    </font>
    <font>
      <sz val="10"/>
      <color indexed="12"/>
      <name val="Arial"/>
      <family val="2"/>
    </font>
    <font>
      <sz val="10"/>
      <color indexed="17"/>
      <name val="Arial"/>
      <family val="2"/>
    </font>
    <font>
      <b/>
      <sz val="10"/>
      <name val="Arial"/>
      <family val="2"/>
    </font>
    <font>
      <b/>
      <sz val="14"/>
      <name val="Arial"/>
      <family val="2"/>
    </font>
    <font>
      <b/>
      <sz val="12"/>
      <name val="Arial"/>
      <family val="2"/>
    </font>
    <font>
      <b/>
      <sz val="9"/>
      <name val="Arial"/>
      <family val="2"/>
    </font>
    <font>
      <b/>
      <sz val="9"/>
      <color indexed="8"/>
      <name val="Arial"/>
      <family val="2"/>
    </font>
    <font>
      <sz val="7"/>
      <name val="Arial"/>
      <family val="2"/>
    </font>
    <font>
      <sz val="7"/>
      <color indexed="8"/>
      <name val="Arial"/>
      <family val="2"/>
    </font>
    <font>
      <sz val="14"/>
      <name val="AGaramond Bold"/>
      <family val="1"/>
    </font>
    <font>
      <sz val="6"/>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ck"/>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thin">
        <color indexed="8"/>
      </left>
      <right style="thin"/>
      <top>
        <color indexed="63"/>
      </top>
      <bottom style="thin">
        <color indexed="8"/>
      </bottom>
    </border>
    <border>
      <left style="thin">
        <color indexed="8"/>
      </left>
      <right>
        <color indexed="63"/>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color indexed="8"/>
      </top>
      <bottom>
        <color indexed="63"/>
      </bottom>
    </border>
    <border>
      <left style="thin">
        <color indexed="8"/>
      </left>
      <right style="thin">
        <color indexed="8"/>
      </right>
      <top>
        <color indexed="63"/>
      </top>
      <bottom>
        <color indexed="63"/>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right style="thin">
        <color indexed="8"/>
      </right>
      <top style="thin">
        <color indexed="8"/>
      </top>
      <bottom style="thin"/>
    </border>
    <border>
      <left>
        <color indexed="63"/>
      </left>
      <right style="thin">
        <color indexed="8"/>
      </right>
      <top>
        <color indexed="63"/>
      </top>
      <bottom style="thin"/>
    </border>
    <border>
      <left style="thin">
        <color indexed="8"/>
      </left>
      <right>
        <color indexed="63"/>
      </right>
      <top style="thin"/>
      <bottom style="thin"/>
    </border>
    <border>
      <left>
        <color indexed="63"/>
      </left>
      <right style="thin">
        <color indexed="8"/>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 borderId="0">
      <alignment/>
      <protection/>
    </xf>
    <xf numFmtId="0" fontId="4" fillId="0" borderId="0">
      <alignment/>
      <protection/>
    </xf>
    <xf numFmtId="37" fontId="8" fillId="0" borderId="0">
      <alignment/>
      <protection/>
    </xf>
    <xf numFmtId="9" fontId="0" fillId="0" borderId="0" applyFont="0" applyFill="0" applyBorder="0" applyAlignment="0" applyProtection="0"/>
  </cellStyleXfs>
  <cellXfs count="331">
    <xf numFmtId="0" fontId="0" fillId="0" borderId="0" xfId="0" applyAlignment="1">
      <alignment/>
    </xf>
    <xf numFmtId="0" fontId="0" fillId="0" borderId="0" xfId="0" applyNumberFormat="1" applyFont="1" applyAlignment="1">
      <alignment horizontal="center"/>
    </xf>
    <xf numFmtId="0" fontId="0" fillId="0" borderId="1" xfId="0" applyNumberFormat="1" applyFont="1" applyBorder="1" applyAlignment="1">
      <alignment horizontal="center"/>
    </xf>
    <xf numFmtId="0" fontId="8" fillId="0" borderId="0" xfId="0" applyFont="1" applyAlignment="1">
      <alignment/>
    </xf>
    <xf numFmtId="0" fontId="9" fillId="0" borderId="0" xfId="0" applyFont="1" applyAlignment="1" applyProtection="1">
      <alignment/>
      <protection/>
    </xf>
    <xf numFmtId="0" fontId="9" fillId="0" borderId="2" xfId="0" applyFont="1" applyBorder="1" applyAlignment="1" applyProtection="1">
      <alignment/>
      <protection/>
    </xf>
    <xf numFmtId="0" fontId="9" fillId="0" borderId="3" xfId="0" applyFont="1" applyBorder="1" applyAlignment="1" applyProtection="1">
      <alignment/>
      <protection/>
    </xf>
    <xf numFmtId="0" fontId="9" fillId="0" borderId="4" xfId="0" applyFont="1" applyBorder="1" applyAlignment="1" applyProtection="1">
      <alignment/>
      <protection/>
    </xf>
    <xf numFmtId="0" fontId="9" fillId="0" borderId="5" xfId="0" applyFont="1" applyBorder="1" applyAlignment="1" applyProtection="1">
      <alignment/>
      <protection/>
    </xf>
    <xf numFmtId="0" fontId="9" fillId="0" borderId="0" xfId="0" applyFont="1" applyAlignment="1" applyProtection="1">
      <alignment horizontal="center"/>
      <protection/>
    </xf>
    <xf numFmtId="0" fontId="9" fillId="0" borderId="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Alignment="1" applyProtection="1">
      <alignment horizontal="center"/>
      <protection/>
    </xf>
    <xf numFmtId="0" fontId="10" fillId="0" borderId="1" xfId="0" applyFont="1" applyBorder="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horizontal="center"/>
      <protection/>
    </xf>
    <xf numFmtId="0" fontId="8" fillId="0" borderId="6" xfId="0" applyFont="1" applyBorder="1" applyAlignment="1" applyProtection="1">
      <alignment horizontal="center"/>
      <protection/>
    </xf>
    <xf numFmtId="0" fontId="8" fillId="0" borderId="0" xfId="0" applyNumberFormat="1" applyFont="1" applyAlignment="1">
      <alignment/>
    </xf>
    <xf numFmtId="0" fontId="8" fillId="0" borderId="0" xfId="0" applyFont="1" applyAlignment="1" quotePrefix="1">
      <alignment horizontal="center"/>
    </xf>
    <xf numFmtId="0" fontId="8" fillId="0" borderId="0" xfId="0" applyNumberFormat="1" applyFont="1" applyAlignment="1">
      <alignment horizontal="center"/>
    </xf>
    <xf numFmtId="0" fontId="8" fillId="0" borderId="0" xfId="0" applyNumberFormat="1" applyFont="1" applyAlignment="1" quotePrefix="1">
      <alignment horizontal="center"/>
    </xf>
    <xf numFmtId="0" fontId="8" fillId="0" borderId="0" xfId="0" applyNumberFormat="1" applyFont="1" applyBorder="1" applyAlignment="1" quotePrefix="1">
      <alignment horizontal="center"/>
    </xf>
    <xf numFmtId="0" fontId="8" fillId="0" borderId="0" xfId="0" applyFont="1" applyBorder="1" applyAlignment="1" applyProtection="1">
      <alignment horizontal="center"/>
      <protection/>
    </xf>
    <xf numFmtId="0" fontId="8" fillId="0" borderId="1" xfId="0" applyFont="1" applyBorder="1" applyAlignment="1" applyProtection="1">
      <alignment horizontal="center"/>
      <protection/>
    </xf>
    <xf numFmtId="0" fontId="8" fillId="0" borderId="0" xfId="0" applyFont="1" applyAlignment="1">
      <alignment horizontal="center"/>
    </xf>
    <xf numFmtId="0" fontId="8" fillId="0" borderId="0" xfId="0" applyFont="1" applyBorder="1" applyAlignment="1">
      <alignment/>
    </xf>
    <xf numFmtId="0" fontId="9" fillId="0" borderId="0" xfId="0" applyFont="1" applyBorder="1" applyAlignment="1" applyProtection="1">
      <alignment horizontal="center"/>
      <protection/>
    </xf>
    <xf numFmtId="0" fontId="8" fillId="0" borderId="0" xfId="0" applyNumberFormat="1" applyFont="1" applyBorder="1" applyAlignment="1">
      <alignment horizontal="right"/>
    </xf>
    <xf numFmtId="0" fontId="8" fillId="0" borderId="0" xfId="0" applyFont="1" applyBorder="1" applyAlignment="1">
      <alignment horizontal="center"/>
    </xf>
    <xf numFmtId="0" fontId="8" fillId="0" borderId="0" xfId="0" applyNumberFormat="1" applyFont="1" applyBorder="1" applyAlignment="1">
      <alignment horizontal="left"/>
    </xf>
    <xf numFmtId="0" fontId="8" fillId="0" borderId="0" xfId="0" applyNumberFormat="1" applyFont="1" applyBorder="1" applyAlignment="1">
      <alignment/>
    </xf>
    <xf numFmtId="0" fontId="9"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NumberFormat="1" applyFont="1" applyBorder="1" applyAlignment="1">
      <alignment horizontal="center"/>
    </xf>
    <xf numFmtId="0" fontId="12" fillId="0" borderId="0" xfId="0" applyNumberFormat="1" applyFont="1" applyAlignment="1">
      <alignment/>
    </xf>
    <xf numFmtId="0" fontId="12" fillId="0" borderId="0" xfId="0" applyNumberFormat="1" applyFont="1" applyAlignment="1">
      <alignment horizontal="left"/>
    </xf>
    <xf numFmtId="0" fontId="8" fillId="0" borderId="7" xfId="0" applyFont="1" applyBorder="1" applyAlignment="1">
      <alignment/>
    </xf>
    <xf numFmtId="0" fontId="10" fillId="0" borderId="0" xfId="0" applyFont="1" applyBorder="1" applyAlignment="1" applyProtection="1">
      <alignment/>
      <protection/>
    </xf>
    <xf numFmtId="0" fontId="11" fillId="0" borderId="0" xfId="0" applyNumberFormat="1" applyFont="1" applyBorder="1" applyAlignment="1">
      <alignment/>
    </xf>
    <xf numFmtId="0" fontId="12" fillId="0" borderId="0" xfId="0" applyNumberFormat="1" applyFont="1" applyBorder="1" applyAlignment="1">
      <alignment/>
    </xf>
    <xf numFmtId="0" fontId="8" fillId="0" borderId="8" xfId="0" applyFont="1" applyBorder="1" applyAlignment="1">
      <alignment/>
    </xf>
    <xf numFmtId="0" fontId="8" fillId="0" borderId="9" xfId="0" applyFont="1" applyBorder="1" applyAlignment="1">
      <alignment/>
    </xf>
    <xf numFmtId="0" fontId="8" fillId="0" borderId="6" xfId="0" applyFont="1" applyBorder="1" applyAlignment="1">
      <alignment/>
    </xf>
    <xf numFmtId="0" fontId="12" fillId="0" borderId="1" xfId="0" applyNumberFormat="1" applyFont="1" applyBorder="1" applyAlignment="1">
      <alignment horizontal="center"/>
    </xf>
    <xf numFmtId="0" fontId="0" fillId="0" borderId="0" xfId="0" applyNumberFormat="1" applyFont="1" applyBorder="1" applyAlignment="1">
      <alignment horizontal="center"/>
    </xf>
    <xf numFmtId="0" fontId="12" fillId="0" borderId="0" xfId="0" applyNumberFormat="1" applyFont="1" applyBorder="1" applyAlignment="1">
      <alignment horizontal="center"/>
    </xf>
    <xf numFmtId="0" fontId="8" fillId="0" borderId="1" xfId="0" applyFont="1" applyBorder="1" applyAlignment="1">
      <alignment/>
    </xf>
    <xf numFmtId="0" fontId="8" fillId="0" borderId="10" xfId="0" applyFont="1" applyBorder="1" applyAlignment="1">
      <alignment/>
    </xf>
    <xf numFmtId="0" fontId="13" fillId="3" borderId="0" xfId="0" applyFont="1" applyFill="1" applyAlignment="1" applyProtection="1">
      <alignment/>
      <protection/>
    </xf>
    <xf numFmtId="166" fontId="9" fillId="0" borderId="2" xfId="15" applyNumberFormat="1" applyFont="1" applyBorder="1" applyAlignment="1" applyProtection="1">
      <alignment/>
      <protection/>
    </xf>
    <xf numFmtId="166" fontId="9" fillId="0" borderId="0" xfId="15" applyNumberFormat="1" applyFont="1" applyAlignment="1" applyProtection="1">
      <alignment/>
      <protection/>
    </xf>
    <xf numFmtId="166" fontId="7" fillId="0" borderId="0" xfId="15" applyNumberFormat="1" applyFont="1" applyAlignment="1" applyProtection="1">
      <alignment/>
      <protection locked="0"/>
    </xf>
    <xf numFmtId="166" fontId="9" fillId="0" borderId="11" xfId="15" applyNumberFormat="1" applyFont="1" applyBorder="1" applyAlignment="1" applyProtection="1">
      <alignment/>
      <protection/>
    </xf>
    <xf numFmtId="166" fontId="9" fillId="0" borderId="3" xfId="15" applyNumberFormat="1" applyFont="1" applyBorder="1" applyAlignment="1" applyProtection="1">
      <alignment horizontal="centerContinuous"/>
      <protection/>
    </xf>
    <xf numFmtId="166" fontId="9" fillId="0" borderId="12" xfId="15" applyNumberFormat="1" applyFont="1" applyBorder="1" applyAlignment="1" applyProtection="1">
      <alignment horizontal="centerContinuous"/>
      <protection/>
    </xf>
    <xf numFmtId="166" fontId="9" fillId="0" borderId="2" xfId="15" applyNumberFormat="1" applyFont="1" applyBorder="1" applyAlignment="1" applyProtection="1">
      <alignment horizontal="centerContinuous"/>
      <protection/>
    </xf>
    <xf numFmtId="166" fontId="9" fillId="0" borderId="11" xfId="15" applyNumberFormat="1" applyFont="1" applyBorder="1" applyAlignment="1" applyProtection="1">
      <alignment horizontal="centerContinuous"/>
      <protection/>
    </xf>
    <xf numFmtId="166" fontId="8" fillId="0" borderId="0" xfId="15" applyNumberFormat="1" applyFont="1" applyAlignment="1">
      <alignment/>
    </xf>
    <xf numFmtId="166" fontId="7" fillId="0" borderId="13" xfId="15" applyNumberFormat="1" applyFont="1" applyBorder="1" applyAlignment="1" applyProtection="1">
      <alignment/>
      <protection locked="0"/>
    </xf>
    <xf numFmtId="166" fontId="7" fillId="0" borderId="0" xfId="15" applyNumberFormat="1" applyFont="1" applyBorder="1" applyAlignment="1" applyProtection="1">
      <alignment/>
      <protection locked="0"/>
    </xf>
    <xf numFmtId="166" fontId="8" fillId="0" borderId="3" xfId="15" applyNumberFormat="1" applyFont="1" applyBorder="1" applyAlignment="1">
      <alignment/>
    </xf>
    <xf numFmtId="166" fontId="8" fillId="0" borderId="3" xfId="15" applyNumberFormat="1" applyFont="1" applyBorder="1" applyAlignment="1" applyProtection="1">
      <alignment/>
      <protection locked="0"/>
    </xf>
    <xf numFmtId="166" fontId="8" fillId="0" borderId="0" xfId="15" applyNumberFormat="1" applyFont="1" applyBorder="1" applyAlignment="1">
      <alignment/>
    </xf>
    <xf numFmtId="166" fontId="8" fillId="0" borderId="0" xfId="15" applyNumberFormat="1" applyFont="1" applyBorder="1" applyAlignment="1" applyProtection="1">
      <alignment/>
      <protection locked="0"/>
    </xf>
    <xf numFmtId="166" fontId="8" fillId="0" borderId="0" xfId="15" applyNumberFormat="1" applyFont="1" applyAlignment="1">
      <alignment horizontal="center"/>
    </xf>
    <xf numFmtId="166" fontId="9" fillId="0" borderId="0" xfId="15" applyNumberFormat="1" applyFont="1" applyAlignment="1">
      <alignment horizontal="center"/>
    </xf>
    <xf numFmtId="166" fontId="9" fillId="0" borderId="0" xfId="15" applyNumberFormat="1" applyFont="1" applyBorder="1" applyAlignment="1">
      <alignment horizontal="center"/>
    </xf>
    <xf numFmtId="166" fontId="7" fillId="0" borderId="0" xfId="15" applyNumberFormat="1" applyFont="1" applyBorder="1" applyAlignment="1">
      <alignment/>
    </xf>
    <xf numFmtId="166" fontId="7" fillId="0" borderId="0" xfId="15" applyNumberFormat="1" applyFont="1" applyAlignment="1">
      <alignment/>
    </xf>
    <xf numFmtId="166" fontId="7" fillId="0" borderId="0" xfId="15" applyNumberFormat="1" applyFont="1" applyBorder="1" applyAlignment="1">
      <alignment horizontal="center"/>
    </xf>
    <xf numFmtId="166" fontId="8" fillId="0" borderId="14" xfId="15" applyNumberFormat="1" applyFont="1" applyBorder="1" applyAlignment="1">
      <alignment/>
    </xf>
    <xf numFmtId="166" fontId="8" fillId="0" borderId="15" xfId="15" applyNumberFormat="1" applyFont="1" applyBorder="1" applyAlignment="1">
      <alignment/>
    </xf>
    <xf numFmtId="166" fontId="8" fillId="0" borderId="9" xfId="15" applyNumberFormat="1" applyFont="1" applyBorder="1" applyAlignment="1">
      <alignment/>
    </xf>
    <xf numFmtId="166" fontId="8" fillId="0" borderId="16" xfId="15" applyNumberFormat="1" applyFont="1" applyBorder="1" applyAlignment="1">
      <alignment/>
    </xf>
    <xf numFmtId="166" fontId="8" fillId="0" borderId="13" xfId="15" applyNumberFormat="1" applyFont="1" applyBorder="1" applyAlignment="1">
      <alignment/>
    </xf>
    <xf numFmtId="166" fontId="1" fillId="0" borderId="0" xfId="15" applyNumberFormat="1" applyFont="1" applyAlignment="1" applyProtection="1">
      <alignment/>
      <protection locked="0"/>
    </xf>
    <xf numFmtId="166" fontId="1" fillId="0" borderId="0" xfId="15" applyNumberFormat="1" applyFont="1" applyBorder="1" applyAlignment="1" applyProtection="1">
      <alignment/>
      <protection locked="0"/>
    </xf>
    <xf numFmtId="166" fontId="9" fillId="0" borderId="0" xfId="15" applyNumberFormat="1" applyFont="1" applyAlignment="1">
      <alignment/>
    </xf>
    <xf numFmtId="166" fontId="7" fillId="0" borderId="0" xfId="15" applyNumberFormat="1" applyFont="1" applyBorder="1" applyAlignment="1">
      <alignment/>
    </xf>
    <xf numFmtId="166" fontId="7" fillId="0" borderId="0" xfId="15" applyNumberFormat="1" applyFont="1" applyAlignment="1">
      <alignment/>
    </xf>
    <xf numFmtId="166" fontId="8" fillId="0" borderId="0" xfId="15" applyNumberFormat="1" applyFont="1" applyAlignment="1">
      <alignment/>
    </xf>
    <xf numFmtId="166" fontId="8" fillId="0" borderId="0" xfId="15" applyNumberFormat="1" applyFont="1" applyAlignment="1">
      <alignment horizontal="center" vertical="center"/>
    </xf>
    <xf numFmtId="166" fontId="8" fillId="0" borderId="0" xfId="15" applyNumberFormat="1" applyFont="1" applyBorder="1" applyAlignment="1">
      <alignment horizontal="center" vertical="center"/>
    </xf>
    <xf numFmtId="166" fontId="7" fillId="0" borderId="0" xfId="15" applyNumberFormat="1" applyFont="1" applyAlignment="1" applyProtection="1">
      <alignment horizontal="center" vertical="center"/>
      <protection locked="0"/>
    </xf>
    <xf numFmtId="166" fontId="7" fillId="0" borderId="0" xfId="15" applyNumberFormat="1" applyFont="1" applyBorder="1" applyAlignment="1" applyProtection="1">
      <alignment horizontal="center" vertical="center"/>
      <protection locked="0"/>
    </xf>
    <xf numFmtId="0" fontId="3" fillId="0" borderId="0" xfId="0" applyFont="1" applyAlignment="1">
      <alignment/>
    </xf>
    <xf numFmtId="166" fontId="3" fillId="0" borderId="0" xfId="15" applyNumberFormat="1" applyFont="1" applyAlignment="1">
      <alignment/>
    </xf>
    <xf numFmtId="0" fontId="3" fillId="0" borderId="0" xfId="0" applyNumberFormat="1" applyFont="1" applyBorder="1" applyAlignment="1">
      <alignment/>
    </xf>
    <xf numFmtId="0" fontId="3" fillId="0" borderId="0" xfId="0" applyNumberFormat="1" applyFont="1" applyAlignment="1">
      <alignment horizontal="center"/>
    </xf>
    <xf numFmtId="0" fontId="3" fillId="0" borderId="0" xfId="0" applyNumberFormat="1" applyFont="1" applyBorder="1" applyAlignment="1">
      <alignment horizontal="center"/>
    </xf>
    <xf numFmtId="0" fontId="3" fillId="0" borderId="1" xfId="0" applyNumberFormat="1" applyFont="1" applyBorder="1" applyAlignment="1">
      <alignment horizontal="center"/>
    </xf>
    <xf numFmtId="0" fontId="6" fillId="0" borderId="0" xfId="0" applyNumberFormat="1" applyFont="1" applyBorder="1" applyAlignment="1">
      <alignment/>
    </xf>
    <xf numFmtId="0" fontId="6" fillId="0" borderId="0" xfId="0" applyNumberFormat="1" applyFont="1" applyAlignment="1">
      <alignment/>
    </xf>
    <xf numFmtId="0" fontId="6" fillId="0" borderId="1" xfId="0" applyNumberFormat="1" applyFont="1" applyBorder="1" applyAlignment="1">
      <alignment horizontal="center"/>
    </xf>
    <xf numFmtId="0" fontId="6" fillId="0" borderId="0" xfId="0" applyNumberFormat="1" applyFont="1" applyAlignment="1">
      <alignment horizontal="left"/>
    </xf>
    <xf numFmtId="0" fontId="6" fillId="0" borderId="0" xfId="0" applyNumberFormat="1" applyFont="1" applyBorder="1" applyAlignment="1">
      <alignment horizontal="center"/>
    </xf>
    <xf numFmtId="166" fontId="1" fillId="0" borderId="0" xfId="15" applyNumberFormat="1" applyFont="1" applyAlignment="1">
      <alignment/>
    </xf>
    <xf numFmtId="166" fontId="1" fillId="0" borderId="0" xfId="0" applyNumberFormat="1" applyFont="1" applyAlignment="1">
      <alignment/>
    </xf>
    <xf numFmtId="0" fontId="3" fillId="0" borderId="0" xfId="0" applyFont="1" applyAlignment="1" applyProtection="1">
      <alignment horizontal="center"/>
      <protection/>
    </xf>
    <xf numFmtId="37" fontId="0" fillId="0" borderId="0" xfId="0" applyNumberFormat="1" applyAlignment="1" applyProtection="1">
      <alignment/>
      <protection/>
    </xf>
    <xf numFmtId="0" fontId="0" fillId="0" borderId="3" xfId="0" applyBorder="1" applyAlignment="1">
      <alignment/>
    </xf>
    <xf numFmtId="37" fontId="0" fillId="0" borderId="0" xfId="0" applyNumberFormat="1" applyAlignment="1" applyProtection="1">
      <alignment horizontal="fill"/>
      <protection/>
    </xf>
    <xf numFmtId="37" fontId="14" fillId="0" borderId="0" xfId="0" applyNumberFormat="1" applyFont="1" applyAlignment="1" applyProtection="1">
      <alignment/>
      <protection/>
    </xf>
    <xf numFmtId="0" fontId="15" fillId="0" borderId="0" xfId="0" applyFont="1" applyAlignment="1" applyProtection="1">
      <alignment/>
      <protection locked="0"/>
    </xf>
    <xf numFmtId="166" fontId="15" fillId="0" borderId="0" xfId="0" applyNumberFormat="1" applyFont="1" applyAlignment="1" applyProtection="1">
      <alignment/>
      <protection locked="0"/>
    </xf>
    <xf numFmtId="166" fontId="16" fillId="0" borderId="0" xfId="0" applyNumberFormat="1" applyFont="1" applyAlignment="1">
      <alignment/>
    </xf>
    <xf numFmtId="37" fontId="8"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37" fontId="7" fillId="0" borderId="0" xfId="0" applyNumberFormat="1" applyFont="1" applyAlignment="1" applyProtection="1">
      <alignment/>
      <protection locked="0"/>
    </xf>
    <xf numFmtId="0" fontId="7" fillId="0" borderId="0" xfId="0" applyFont="1" applyAlignment="1" applyProtection="1">
      <alignment/>
      <protection locked="0"/>
    </xf>
    <xf numFmtId="5" fontId="9" fillId="0" borderId="0" xfId="20" applyNumberFormat="1" applyFont="1" applyProtection="1">
      <alignment/>
      <protection/>
    </xf>
    <xf numFmtId="0" fontId="7" fillId="0" borderId="13" xfId="0" applyFont="1" applyBorder="1" applyAlignment="1" applyProtection="1">
      <alignment/>
      <protection locked="0"/>
    </xf>
    <xf numFmtId="0" fontId="8" fillId="0" borderId="1" xfId="0" applyFont="1" applyBorder="1" applyAlignment="1">
      <alignment horizontal="center"/>
    </xf>
    <xf numFmtId="37" fontId="0" fillId="0" borderId="0" xfId="0" applyNumberFormat="1" applyFill="1" applyAlignment="1" applyProtection="1">
      <alignment/>
      <protection/>
    </xf>
    <xf numFmtId="0" fontId="0" fillId="0" borderId="0" xfId="0" applyFill="1" applyAlignment="1">
      <alignment/>
    </xf>
    <xf numFmtId="166" fontId="7" fillId="0" borderId="0" xfId="15" applyNumberFormat="1" applyFont="1" applyAlignment="1">
      <alignment/>
    </xf>
    <xf numFmtId="0" fontId="0" fillId="0" borderId="0" xfId="0" applyBorder="1" applyAlignment="1">
      <alignment/>
    </xf>
    <xf numFmtId="0" fontId="0" fillId="0" borderId="0" xfId="0" applyAlignment="1" applyProtection="1">
      <alignment horizontal="centerContinuous"/>
      <protection/>
    </xf>
    <xf numFmtId="0" fontId="0" fillId="0" borderId="0" xfId="0" applyAlignment="1" applyProtection="1">
      <alignment horizontal="center"/>
      <protection/>
    </xf>
    <xf numFmtId="0" fontId="17" fillId="0" borderId="0" xfId="0" applyFont="1" applyAlignment="1" applyProtection="1">
      <alignment horizontal="centerContinuous"/>
      <protection/>
    </xf>
    <xf numFmtId="0" fontId="3" fillId="0" borderId="3" xfId="0" applyFont="1" applyBorder="1" applyAlignment="1" applyProtection="1">
      <alignment/>
      <protection/>
    </xf>
    <xf numFmtId="0" fontId="0" fillId="0" borderId="0" xfId="0" applyAlignment="1" applyProtection="1">
      <alignment/>
      <protection/>
    </xf>
    <xf numFmtId="37" fontId="0" fillId="0" borderId="0" xfId="0" applyNumberFormat="1" applyAlignment="1" applyProtection="1">
      <alignment horizontal="center"/>
      <protection/>
    </xf>
    <xf numFmtId="0" fontId="0" fillId="0" borderId="0" xfId="0" applyAlignment="1">
      <alignment horizontal="center"/>
    </xf>
    <xf numFmtId="0" fontId="3" fillId="0" borderId="0" xfId="0" applyFont="1" applyAlignment="1" applyProtection="1">
      <alignment/>
      <protection/>
    </xf>
    <xf numFmtId="9" fontId="0" fillId="0" borderId="0" xfId="0" applyNumberFormat="1" applyAlignment="1" applyProtection="1">
      <alignment horizontal="center"/>
      <protection/>
    </xf>
    <xf numFmtId="169" fontId="0" fillId="0" borderId="0" xfId="0" applyNumberFormat="1" applyAlignment="1" applyProtection="1">
      <alignment/>
      <protection/>
    </xf>
    <xf numFmtId="0" fontId="0"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0" fillId="0" borderId="0" xfId="0" applyFont="1" applyAlignment="1" applyProtection="1">
      <alignment horizontal="center"/>
      <protection/>
    </xf>
    <xf numFmtId="0" fontId="20" fillId="0" borderId="0" xfId="0" applyFont="1" applyAlignment="1" applyProtection="1">
      <alignment horizontal="centerContinuous"/>
      <protection/>
    </xf>
    <xf numFmtId="169" fontId="20" fillId="0" borderId="0" xfId="0" applyNumberFormat="1" applyFont="1" applyAlignment="1" applyProtection="1">
      <alignment horizontal="center"/>
      <protection/>
    </xf>
    <xf numFmtId="37" fontId="3" fillId="0" borderId="0" xfId="0" applyNumberFormat="1" applyFont="1" applyAlignment="1" applyProtection="1">
      <alignment/>
      <protection/>
    </xf>
    <xf numFmtId="169" fontId="0" fillId="0" borderId="0" xfId="0" applyNumberFormat="1" applyFont="1" applyAlignment="1" applyProtection="1">
      <alignment horizontal="center"/>
      <protection/>
    </xf>
    <xf numFmtId="0" fontId="2" fillId="0" borderId="0" xfId="0" applyFont="1" applyAlignment="1" applyProtection="1">
      <alignment horizontal="center"/>
      <protection/>
    </xf>
    <xf numFmtId="0" fontId="21" fillId="0" borderId="0" xfId="0" applyFont="1" applyAlignment="1" applyProtection="1">
      <alignment/>
      <protection/>
    </xf>
    <xf numFmtId="37" fontId="0" fillId="0" borderId="0" xfId="0" applyNumberFormat="1" applyFont="1" applyAlignment="1" applyProtection="1">
      <alignment horizontal="center"/>
      <protection/>
    </xf>
    <xf numFmtId="0" fontId="21" fillId="0" borderId="0" xfId="0" applyFont="1" applyAlignment="1" applyProtection="1">
      <alignment horizontal="centerContinuous"/>
      <protection/>
    </xf>
    <xf numFmtId="0" fontId="0" fillId="0" borderId="3" xfId="0" applyFont="1" applyBorder="1" applyAlignment="1" applyProtection="1">
      <alignment horizontal="centerContinuous"/>
      <protection/>
    </xf>
    <xf numFmtId="37" fontId="0" fillId="0" borderId="0" xfId="0" applyNumberFormat="1" applyFont="1" applyAlignment="1" applyProtection="1">
      <alignment/>
      <protection/>
    </xf>
    <xf numFmtId="37" fontId="18" fillId="0" borderId="0" xfId="0" applyNumberFormat="1" applyFont="1" applyAlignment="1" applyProtection="1">
      <alignment/>
      <protection/>
    </xf>
    <xf numFmtId="0" fontId="0" fillId="0" borderId="3" xfId="0" applyFont="1" applyBorder="1" applyAlignment="1" applyProtection="1">
      <alignment/>
      <protection/>
    </xf>
    <xf numFmtId="0" fontId="0" fillId="0" borderId="2" xfId="0" applyFont="1" applyBorder="1" applyAlignment="1" applyProtection="1">
      <alignment/>
      <protection/>
    </xf>
    <xf numFmtId="0" fontId="2" fillId="0" borderId="0" xfId="0" applyFont="1" applyAlignment="1" applyProtection="1">
      <alignment horizontal="centerContinuous"/>
      <protection/>
    </xf>
    <xf numFmtId="0" fontId="11" fillId="0" borderId="0" xfId="0" applyFont="1" applyAlignment="1" applyProtection="1">
      <alignment/>
      <protection/>
    </xf>
    <xf numFmtId="0" fontId="18" fillId="0" borderId="0" xfId="0" applyFont="1" applyAlignment="1" applyProtection="1">
      <alignment/>
      <protection/>
    </xf>
    <xf numFmtId="37" fontId="0" fillId="0" borderId="3" xfId="0" applyNumberFormat="1" applyFont="1" applyBorder="1" applyAlignment="1" applyProtection="1">
      <alignment/>
      <protection/>
    </xf>
    <xf numFmtId="37" fontId="0" fillId="4" borderId="0" xfId="0" applyNumberFormat="1" applyFill="1" applyAlignment="1" applyProtection="1">
      <alignment/>
      <protection/>
    </xf>
    <xf numFmtId="0" fontId="16" fillId="0" borderId="0" xfId="0" applyFont="1" applyAlignment="1">
      <alignment/>
    </xf>
    <xf numFmtId="166" fontId="1" fillId="0" borderId="0" xfId="15" applyNumberFormat="1" applyFont="1" applyFill="1" applyAlignment="1">
      <alignment/>
    </xf>
    <xf numFmtId="37" fontId="8" fillId="0" borderId="1" xfId="0" applyNumberFormat="1" applyFont="1" applyBorder="1" applyAlignment="1" applyProtection="1">
      <alignment/>
      <protection/>
    </xf>
    <xf numFmtId="37" fontId="8" fillId="0" borderId="13" xfId="0" applyNumberFormat="1" applyFont="1" applyBorder="1" applyAlignment="1" applyProtection="1">
      <alignment/>
      <protection/>
    </xf>
    <xf numFmtId="37" fontId="7" fillId="0" borderId="1" xfId="0" applyNumberFormat="1" applyFont="1" applyBorder="1" applyAlignment="1" applyProtection="1">
      <alignment/>
      <protection locked="0"/>
    </xf>
    <xf numFmtId="37" fontId="7" fillId="0" borderId="13" xfId="0" applyNumberFormat="1" applyFont="1" applyBorder="1" applyAlignment="1" applyProtection="1">
      <alignment/>
      <protection locked="0"/>
    </xf>
    <xf numFmtId="0" fontId="5" fillId="0" borderId="0" xfId="0" applyFont="1" applyAlignment="1" applyProtection="1">
      <alignment/>
      <protection/>
    </xf>
    <xf numFmtId="0" fontId="8" fillId="5" borderId="0" xfId="0" applyFont="1" applyFill="1" applyAlignment="1" applyProtection="1">
      <alignment/>
      <protection/>
    </xf>
    <xf numFmtId="0" fontId="8" fillId="5" borderId="0" xfId="0" applyFont="1" applyFill="1" applyAlignment="1" applyProtection="1">
      <alignment horizontal="center"/>
      <protection/>
    </xf>
    <xf numFmtId="0" fontId="8" fillId="5" borderId="1" xfId="0" applyFont="1" applyFill="1" applyBorder="1" applyAlignment="1" applyProtection="1">
      <alignment horizontal="center"/>
      <protection/>
    </xf>
    <xf numFmtId="37" fontId="7" fillId="5" borderId="0" xfId="0" applyNumberFormat="1" applyFont="1" applyFill="1" applyAlignment="1" applyProtection="1">
      <alignment/>
      <protection locked="0"/>
    </xf>
    <xf numFmtId="37" fontId="7" fillId="5" borderId="1" xfId="0" applyNumberFormat="1" applyFont="1" applyFill="1" applyBorder="1" applyAlignment="1" applyProtection="1">
      <alignment/>
      <protection locked="0"/>
    </xf>
    <xf numFmtId="37" fontId="8" fillId="5" borderId="1" xfId="0" applyNumberFormat="1" applyFont="1" applyFill="1" applyBorder="1" applyAlignment="1" applyProtection="1">
      <alignment/>
      <protection/>
    </xf>
    <xf numFmtId="5" fontId="5" fillId="0" borderId="0" xfId="0" applyNumberFormat="1" applyFont="1" applyAlignment="1" applyProtection="1">
      <alignment horizontal="right"/>
      <protection/>
    </xf>
    <xf numFmtId="0" fontId="5" fillId="0" borderId="0" xfId="0" applyFont="1" applyAlignment="1" applyProtection="1">
      <alignment horizontal="right"/>
      <protection/>
    </xf>
    <xf numFmtId="37" fontId="5" fillId="0" borderId="0" xfId="0" applyNumberFormat="1" applyFont="1" applyAlignment="1" applyProtection="1">
      <alignment horizontal="right"/>
      <protection/>
    </xf>
    <xf numFmtId="0" fontId="5" fillId="0" borderId="0" xfId="0" applyFont="1" applyAlignment="1" applyProtection="1">
      <alignment horizontal="left"/>
      <protection/>
    </xf>
    <xf numFmtId="0" fontId="5" fillId="0" borderId="0" xfId="0" applyFont="1" applyAlignment="1" applyProtection="1">
      <alignment horizontal="centerContinuous"/>
      <protection/>
    </xf>
    <xf numFmtId="0" fontId="5" fillId="0" borderId="3" xfId="0" applyFont="1" applyBorder="1" applyAlignment="1" applyProtection="1">
      <alignment/>
      <protection/>
    </xf>
    <xf numFmtId="37" fontId="5" fillId="0" borderId="3" xfId="0" applyNumberFormat="1" applyFont="1" applyBorder="1" applyAlignment="1" applyProtection="1">
      <alignment/>
      <protection/>
    </xf>
    <xf numFmtId="37" fontId="5" fillId="0" borderId="0" xfId="0" applyNumberFormat="1" applyFont="1" applyAlignment="1" applyProtection="1">
      <alignment/>
      <protection/>
    </xf>
    <xf numFmtId="37" fontId="5" fillId="0" borderId="2" xfId="0" applyNumberFormat="1" applyFont="1" applyBorder="1" applyAlignment="1" applyProtection="1">
      <alignment/>
      <protection/>
    </xf>
    <xf numFmtId="0" fontId="5" fillId="0" borderId="2" xfId="0" applyFont="1" applyBorder="1" applyAlignment="1" applyProtection="1">
      <alignment/>
      <protection/>
    </xf>
    <xf numFmtId="0" fontId="5" fillId="0" borderId="3" xfId="0" applyFont="1" applyBorder="1" applyAlignment="1" applyProtection="1">
      <alignment horizontal="centerContinuous"/>
      <protection/>
    </xf>
    <xf numFmtId="0" fontId="22"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lignment/>
    </xf>
    <xf numFmtId="37" fontId="5" fillId="0" borderId="3" xfId="0" applyNumberFormat="1" applyFont="1" applyBorder="1" applyAlignment="1" applyProtection="1">
      <alignment horizontal="centerContinuous"/>
      <protection/>
    </xf>
    <xf numFmtId="37" fontId="5" fillId="0" borderId="0" xfId="0" applyNumberFormat="1" applyFont="1" applyAlignment="1" applyProtection="1">
      <alignment horizontal="centerContinuous"/>
      <protection/>
    </xf>
    <xf numFmtId="166" fontId="5" fillId="0" borderId="3" xfId="15" applyNumberFormat="1" applyFont="1" applyBorder="1" applyAlignment="1" applyProtection="1">
      <alignment horizontal="center"/>
      <protection/>
    </xf>
    <xf numFmtId="166" fontId="5" fillId="0" borderId="0" xfId="15" applyNumberFormat="1" applyFont="1" applyBorder="1" applyAlignment="1" applyProtection="1">
      <alignment horizontal="center"/>
      <protection/>
    </xf>
    <xf numFmtId="166" fontId="23" fillId="0" borderId="0" xfId="15" applyNumberFormat="1" applyFont="1" applyAlignment="1">
      <alignment/>
    </xf>
    <xf numFmtId="0" fontId="24" fillId="0" borderId="0" xfId="0" applyFont="1" applyAlignment="1" applyProtection="1">
      <alignment/>
      <protection locked="0"/>
    </xf>
    <xf numFmtId="166" fontId="5" fillId="0" borderId="2" xfId="15" applyNumberFormat="1" applyFont="1" applyBorder="1" applyAlignment="1" applyProtection="1">
      <alignment horizontal="center"/>
      <protection/>
    </xf>
    <xf numFmtId="0" fontId="5" fillId="0" borderId="0" xfId="0" applyFont="1" applyAlignment="1">
      <alignment horizontal="left"/>
    </xf>
    <xf numFmtId="0" fontId="25" fillId="0" borderId="0" xfId="0" applyFont="1" applyAlignment="1" applyProtection="1">
      <alignment horizontal="center"/>
      <protection/>
    </xf>
    <xf numFmtId="0" fontId="25" fillId="0" borderId="0" xfId="0" applyFont="1" applyAlignment="1" applyProtection="1">
      <alignment horizontal="centerContinuous"/>
      <protection/>
    </xf>
    <xf numFmtId="37" fontId="5" fillId="0" borderId="0" xfId="0" applyNumberFormat="1" applyFont="1" applyAlignment="1" applyProtection="1">
      <alignment horizontal="center"/>
      <protection/>
    </xf>
    <xf numFmtId="169" fontId="5" fillId="0" borderId="0" xfId="0" applyNumberFormat="1" applyFont="1" applyAlignment="1" applyProtection="1">
      <alignment horizontal="center"/>
      <protection/>
    </xf>
    <xf numFmtId="169" fontId="25" fillId="0" borderId="0" xfId="0" applyNumberFormat="1" applyFont="1" applyAlignment="1" applyProtection="1">
      <alignment horizontal="center"/>
      <protection/>
    </xf>
    <xf numFmtId="166" fontId="5" fillId="0" borderId="4" xfId="15" applyNumberFormat="1" applyFont="1" applyBorder="1" applyAlignment="1" applyProtection="1">
      <alignment horizontal="center"/>
      <protection/>
    </xf>
    <xf numFmtId="166" fontId="5" fillId="0" borderId="1" xfId="15" applyNumberFormat="1" applyFont="1" applyBorder="1" applyAlignment="1" applyProtection="1">
      <alignment horizontal="center"/>
      <protection/>
    </xf>
    <xf numFmtId="166" fontId="5" fillId="0" borderId="5" xfId="15" applyNumberFormat="1" applyFont="1" applyBorder="1" applyAlignment="1" applyProtection="1">
      <alignment horizontal="center"/>
      <protection/>
    </xf>
    <xf numFmtId="164" fontId="5" fillId="0" borderId="0" xfId="0" applyNumberFormat="1" applyFont="1" applyAlignment="1" applyProtection="1">
      <alignment horizontal="centerContinuous"/>
      <protection/>
    </xf>
    <xf numFmtId="169" fontId="5" fillId="0" borderId="0" xfId="0" applyNumberFormat="1" applyFont="1" applyAlignment="1" applyProtection="1">
      <alignment horizontal="centerContinuous"/>
      <protection/>
    </xf>
    <xf numFmtId="166" fontId="5" fillId="0" borderId="0" xfId="15" applyNumberFormat="1" applyFont="1" applyAlignment="1" applyProtection="1">
      <alignment horizontal="centerContinuous"/>
      <protection/>
    </xf>
    <xf numFmtId="37" fontId="5" fillId="0" borderId="2" xfId="0" applyNumberFormat="1" applyFont="1" applyBorder="1" applyAlignment="1" applyProtection="1">
      <alignment horizontal="center"/>
      <protection/>
    </xf>
    <xf numFmtId="166" fontId="23" fillId="0" borderId="0" xfId="15" applyNumberFormat="1" applyFont="1" applyAlignment="1" applyProtection="1">
      <alignment horizontal="center"/>
      <protection/>
    </xf>
    <xf numFmtId="37" fontId="5" fillId="0" borderId="2" xfId="0" applyNumberFormat="1" applyFont="1" applyBorder="1" applyAlignment="1" applyProtection="1">
      <alignment horizontal="right"/>
      <protection/>
    </xf>
    <xf numFmtId="0" fontId="27" fillId="0" borderId="0" xfId="0" applyFont="1" applyAlignment="1" applyProtection="1">
      <alignment horizontal="center"/>
      <protection/>
    </xf>
    <xf numFmtId="37" fontId="28" fillId="0" borderId="3" xfId="0" applyNumberFormat="1" applyFont="1" applyBorder="1" applyAlignment="1" applyProtection="1">
      <alignment horizontal="centerContinuous"/>
      <protection/>
    </xf>
    <xf numFmtId="37" fontId="28" fillId="0" borderId="3" xfId="0" applyNumberFormat="1" applyFont="1" applyBorder="1" applyAlignment="1" applyProtection="1">
      <alignment horizontal="center"/>
      <protection/>
    </xf>
    <xf numFmtId="0" fontId="28" fillId="0" borderId="3" xfId="0" applyFont="1" applyBorder="1" applyAlignment="1" applyProtection="1">
      <alignment horizontal="centerContinuous"/>
      <protection/>
    </xf>
    <xf numFmtId="0" fontId="28" fillId="0" borderId="3" xfId="0" applyFont="1" applyBorder="1" applyAlignment="1" applyProtection="1">
      <alignment horizontal="center"/>
      <protection/>
    </xf>
    <xf numFmtId="0" fontId="28" fillId="0" borderId="0" xfId="0" applyFont="1" applyAlignment="1" applyProtection="1">
      <alignment horizontal="centerContinuous"/>
      <protection/>
    </xf>
    <xf numFmtId="37" fontId="28" fillId="0" borderId="0" xfId="0" applyNumberFormat="1" applyFont="1" applyAlignment="1" applyProtection="1">
      <alignment horizontal="centerContinuous"/>
      <protection/>
    </xf>
    <xf numFmtId="0" fontId="28" fillId="0" borderId="4" xfId="0" applyFont="1" applyBorder="1" applyAlignment="1" applyProtection="1">
      <alignment horizontal="centerContinuous"/>
      <protection/>
    </xf>
    <xf numFmtId="0" fontId="28" fillId="0" borderId="4" xfId="0" applyFont="1" applyBorder="1" applyAlignment="1" applyProtection="1">
      <alignment horizontal="center"/>
      <protection/>
    </xf>
    <xf numFmtId="169" fontId="28" fillId="0" borderId="4" xfId="0" applyNumberFormat="1" applyFont="1" applyBorder="1" applyAlignment="1" applyProtection="1">
      <alignment horizontal="center"/>
      <protection/>
    </xf>
    <xf numFmtId="37" fontId="28" fillId="0" borderId="0" xfId="0" applyNumberFormat="1" applyFont="1" applyAlignment="1" applyProtection="1">
      <alignment horizontal="center"/>
      <protection/>
    </xf>
    <xf numFmtId="0" fontId="28" fillId="0" borderId="1" xfId="0" applyFont="1" applyBorder="1" applyAlignment="1" applyProtection="1">
      <alignment horizontal="center"/>
      <protection/>
    </xf>
    <xf numFmtId="169" fontId="28" fillId="0" borderId="1" xfId="0" applyNumberFormat="1" applyFont="1" applyBorder="1" applyAlignment="1" applyProtection="1">
      <alignment horizontal="center"/>
      <protection/>
    </xf>
    <xf numFmtId="169" fontId="28" fillId="0" borderId="0" xfId="0" applyNumberFormat="1" applyFont="1" applyAlignment="1" applyProtection="1">
      <alignment horizontal="center"/>
      <protection/>
    </xf>
    <xf numFmtId="0" fontId="28" fillId="0" borderId="0" xfId="0" applyFont="1" applyAlignment="1" applyProtection="1">
      <alignment horizontal="center"/>
      <protection/>
    </xf>
    <xf numFmtId="37" fontId="28" fillId="0" borderId="2" xfId="0" applyNumberFormat="1" applyFont="1" applyBorder="1" applyAlignment="1" applyProtection="1">
      <alignment horizontal="center"/>
      <protection/>
    </xf>
    <xf numFmtId="0" fontId="28" fillId="0" borderId="2" xfId="0" applyFont="1" applyBorder="1" applyAlignment="1" applyProtection="1">
      <alignment horizontal="center"/>
      <protection/>
    </xf>
    <xf numFmtId="37" fontId="5" fillId="0" borderId="0" xfId="0" applyNumberFormat="1" applyFont="1" applyBorder="1" applyAlignment="1" applyProtection="1">
      <alignment horizontal="centerContinuous"/>
      <protection/>
    </xf>
    <xf numFmtId="37" fontId="5" fillId="0" borderId="17" xfId="0" applyNumberFormat="1" applyFont="1" applyBorder="1" applyAlignment="1" applyProtection="1">
      <alignment horizontal="right"/>
      <protection/>
    </xf>
    <xf numFmtId="166" fontId="23" fillId="0" borderId="17" xfId="15" applyNumberFormat="1" applyFont="1" applyBorder="1" applyAlignment="1" applyProtection="1">
      <alignment horizontal="center"/>
      <protection/>
    </xf>
    <xf numFmtId="37" fontId="27" fillId="0" borderId="0" xfId="0" applyNumberFormat="1" applyFont="1" applyAlignment="1" applyProtection="1">
      <alignment horizontal="centerContinuous"/>
      <protection/>
    </xf>
    <xf numFmtId="0" fontId="27" fillId="0" borderId="0" xfId="0" applyFont="1" applyAlignment="1" applyProtection="1">
      <alignment horizontal="centerContinuous"/>
      <protection/>
    </xf>
    <xf numFmtId="166" fontId="5" fillId="0" borderId="3" xfId="15" applyNumberFormat="1" applyFont="1" applyBorder="1" applyAlignment="1" applyProtection="1">
      <alignment/>
      <protection/>
    </xf>
    <xf numFmtId="166" fontId="5" fillId="0" borderId="0" xfId="15" applyNumberFormat="1" applyFont="1" applyBorder="1" applyAlignment="1" applyProtection="1">
      <alignment/>
      <protection/>
    </xf>
    <xf numFmtId="166" fontId="5" fillId="0" borderId="2" xfId="15" applyNumberFormat="1" applyFont="1" applyBorder="1" applyAlignment="1" applyProtection="1">
      <alignment/>
      <protection/>
    </xf>
    <xf numFmtId="166" fontId="5" fillId="0" borderId="4" xfId="15" applyNumberFormat="1" applyFont="1" applyBorder="1" applyAlignment="1" applyProtection="1">
      <alignment/>
      <protection/>
    </xf>
    <xf numFmtId="166" fontId="5" fillId="0" borderId="1" xfId="15" applyNumberFormat="1" applyFont="1" applyBorder="1" applyAlignment="1" applyProtection="1">
      <alignment/>
      <protection/>
    </xf>
    <xf numFmtId="166" fontId="5" fillId="0" borderId="5" xfId="15" applyNumberFormat="1" applyFont="1" applyBorder="1" applyAlignment="1" applyProtection="1">
      <alignment/>
      <protection/>
    </xf>
    <xf numFmtId="0" fontId="28" fillId="0" borderId="0" xfId="0" applyFont="1" applyAlignment="1">
      <alignment/>
    </xf>
    <xf numFmtId="0" fontId="29" fillId="0" borderId="18" xfId="0" applyFont="1" applyBorder="1" applyAlignment="1" applyProtection="1">
      <alignment horizontal="center" wrapText="1"/>
      <protection/>
    </xf>
    <xf numFmtId="0" fontId="5" fillId="0" borderId="2" xfId="0" applyFont="1" applyBorder="1" applyAlignment="1">
      <alignment/>
    </xf>
    <xf numFmtId="0" fontId="29" fillId="0" borderId="19" xfId="0" applyFont="1" applyBorder="1" applyAlignment="1" applyProtection="1">
      <alignment horizontal="center" wrapText="1"/>
      <protection/>
    </xf>
    <xf numFmtId="0" fontId="29" fillId="0" borderId="20" xfId="0" applyFont="1" applyBorder="1" applyAlignment="1" applyProtection="1">
      <alignment horizontal="center" wrapText="1"/>
      <protection/>
    </xf>
    <xf numFmtId="0" fontId="29" fillId="0" borderId="21" xfId="0" applyFont="1" applyBorder="1" applyAlignment="1" applyProtection="1">
      <alignment horizontal="center" wrapText="1"/>
      <protection/>
    </xf>
    <xf numFmtId="0" fontId="29" fillId="0" borderId="22" xfId="0" applyFont="1" applyBorder="1" applyAlignment="1" applyProtection="1">
      <alignment horizontal="center" wrapText="1"/>
      <protection/>
    </xf>
    <xf numFmtId="0" fontId="26" fillId="0" borderId="0" xfId="0" applyFont="1" applyAlignment="1">
      <alignment horizontal="centerContinuous" wrapText="1"/>
    </xf>
    <xf numFmtId="0" fontId="26" fillId="0" borderId="0" xfId="0" applyFont="1" applyBorder="1" applyAlignment="1">
      <alignment horizontal="centerContinuous" wrapText="1"/>
    </xf>
    <xf numFmtId="0" fontId="28" fillId="0" borderId="21" xfId="0" applyFont="1" applyBorder="1" applyAlignment="1">
      <alignment horizontal="center" wrapText="1"/>
    </xf>
    <xf numFmtId="0" fontId="5" fillId="0" borderId="0" xfId="0" applyFont="1" applyAlignment="1">
      <alignment horizontal="centerContinuous"/>
    </xf>
    <xf numFmtId="37" fontId="9" fillId="0" borderId="21" xfId="21" applyNumberFormat="1" applyFont="1" applyBorder="1" applyAlignment="1" applyProtection="1">
      <alignment horizontal="left" vertical="top" wrapText="1"/>
      <protection/>
    </xf>
    <xf numFmtId="37" fontId="9" fillId="0" borderId="23" xfId="21" applyNumberFormat="1" applyFont="1" applyBorder="1" applyAlignment="1" applyProtection="1">
      <alignment horizontal="left" vertical="top" wrapText="1"/>
      <protection/>
    </xf>
    <xf numFmtId="0" fontId="8" fillId="0" borderId="6" xfId="0" applyFont="1" applyBorder="1" applyAlignment="1">
      <alignment vertical="top"/>
    </xf>
    <xf numFmtId="0" fontId="8" fillId="0" borderId="24" xfId="0" applyFont="1" applyBorder="1" applyAlignment="1">
      <alignment/>
    </xf>
    <xf numFmtId="0" fontId="8" fillId="0" borderId="25" xfId="0" applyFont="1" applyBorder="1" applyAlignment="1">
      <alignment/>
    </xf>
    <xf numFmtId="0" fontId="8" fillId="0" borderId="26" xfId="0" applyFont="1" applyFill="1" applyBorder="1" applyAlignment="1" applyProtection="1">
      <alignment vertical="top" wrapText="1"/>
      <protection locked="0"/>
    </xf>
    <xf numFmtId="0" fontId="8" fillId="0" borderId="27" xfId="0" applyFont="1" applyFill="1" applyBorder="1" applyAlignment="1" applyProtection="1">
      <alignment vertical="top" wrapText="1"/>
      <protection locked="0"/>
    </xf>
    <xf numFmtId="0" fontId="8" fillId="0" borderId="19" xfId="0" applyFont="1" applyFill="1" applyBorder="1" applyAlignment="1" applyProtection="1">
      <alignment vertical="top" wrapText="1"/>
      <protection locked="0"/>
    </xf>
    <xf numFmtId="0" fontId="8" fillId="0" borderId="21" xfId="0" applyFont="1" applyFill="1" applyBorder="1" applyAlignment="1" applyProtection="1">
      <alignment/>
      <protection locked="0"/>
    </xf>
    <xf numFmtId="37" fontId="9" fillId="0" borderId="28" xfId="21" applyNumberFormat="1" applyFont="1" applyBorder="1" applyAlignment="1" applyProtection="1">
      <alignment horizontal="left" vertical="top" wrapText="1"/>
      <protection/>
    </xf>
    <xf numFmtId="0" fontId="8" fillId="0" borderId="21" xfId="0" applyFont="1" applyFill="1" applyBorder="1" applyAlignment="1" applyProtection="1">
      <alignment vertical="top" wrapText="1"/>
      <protection locked="0"/>
    </xf>
    <xf numFmtId="0" fontId="8" fillId="0" borderId="0" xfId="0" applyFont="1" applyFill="1" applyAlignment="1">
      <alignment/>
    </xf>
    <xf numFmtId="0" fontId="8" fillId="0" borderId="3" xfId="0" applyFont="1" applyFill="1" applyBorder="1" applyAlignment="1" applyProtection="1">
      <alignment vertical="top" wrapText="1"/>
      <protection locked="0"/>
    </xf>
    <xf numFmtId="0" fontId="8" fillId="0" borderId="12" xfId="0" applyFont="1" applyFill="1" applyBorder="1" applyAlignment="1" applyProtection="1">
      <alignment vertical="top" wrapText="1"/>
      <protection locked="0"/>
    </xf>
    <xf numFmtId="0" fontId="8" fillId="0" borderId="23" xfId="0" applyFont="1" applyFill="1" applyBorder="1" applyAlignment="1" applyProtection="1">
      <alignment vertical="top" wrapText="1"/>
      <protection locked="0"/>
    </xf>
    <xf numFmtId="0" fontId="8" fillId="0" borderId="29" xfId="0" applyFont="1" applyFill="1" applyBorder="1" applyAlignment="1">
      <alignment vertical="top"/>
    </xf>
    <xf numFmtId="0" fontId="8" fillId="0" borderId="30" xfId="0" applyFont="1" applyFill="1" applyBorder="1" applyAlignment="1">
      <alignment/>
    </xf>
    <xf numFmtId="0" fontId="8" fillId="0" borderId="22" xfId="0" applyFont="1" applyFill="1" applyBorder="1" applyAlignment="1">
      <alignment/>
    </xf>
    <xf numFmtId="0" fontId="8" fillId="0" borderId="21" xfId="0" applyFont="1" applyFill="1" applyBorder="1" applyAlignment="1">
      <alignment/>
    </xf>
    <xf numFmtId="0" fontId="8" fillId="0" borderId="21" xfId="0" applyFont="1" applyFill="1" applyBorder="1" applyAlignment="1">
      <alignment vertical="top" wrapText="1"/>
    </xf>
    <xf numFmtId="0" fontId="8" fillId="0" borderId="21" xfId="0" applyFont="1" applyFill="1" applyBorder="1" applyAlignment="1" applyProtection="1">
      <alignment vertical="top" wrapText="1"/>
      <protection/>
    </xf>
    <xf numFmtId="0" fontId="5" fillId="0" borderId="0" xfId="0" applyFont="1" applyFill="1" applyAlignment="1">
      <alignment/>
    </xf>
    <xf numFmtId="0" fontId="8" fillId="0" borderId="31" xfId="0" applyNumberFormat="1" applyFont="1" applyFill="1" applyBorder="1" applyAlignment="1">
      <alignment vertical="top" wrapText="1"/>
    </xf>
    <xf numFmtId="0" fontId="8" fillId="0" borderId="32" xfId="0" applyNumberFormat="1" applyFont="1" applyFill="1" applyBorder="1" applyAlignment="1">
      <alignment vertical="top" wrapText="1"/>
    </xf>
    <xf numFmtId="0" fontId="8" fillId="0" borderId="21" xfId="0" applyFont="1" applyFill="1" applyBorder="1" applyAlignment="1" applyProtection="1">
      <alignment horizontal="left" vertical="top" wrapText="1"/>
      <protection locked="0"/>
    </xf>
    <xf numFmtId="37" fontId="8" fillId="0" borderId="21" xfId="0" applyNumberFormat="1" applyFont="1" applyFill="1" applyBorder="1" applyAlignment="1" applyProtection="1">
      <alignment vertical="top" wrapText="1"/>
      <protection locked="0"/>
    </xf>
    <xf numFmtId="0" fontId="8" fillId="0" borderId="24" xfId="0" applyFont="1" applyFill="1" applyBorder="1" applyAlignment="1" applyProtection="1">
      <alignment vertical="top" wrapText="1"/>
      <protection locked="0"/>
    </xf>
    <xf numFmtId="169" fontId="5" fillId="0" borderId="4" xfId="0" applyNumberFormat="1" applyFont="1" applyBorder="1" applyAlignment="1" applyProtection="1">
      <alignment horizontal="center"/>
      <protection/>
    </xf>
    <xf numFmtId="169" fontId="5" fillId="0" borderId="1" xfId="0" applyNumberFormat="1" applyFont="1" applyBorder="1" applyAlignment="1" applyProtection="1">
      <alignment horizontal="center"/>
      <protection/>
    </xf>
    <xf numFmtId="169" fontId="5" fillId="0" borderId="3" xfId="0" applyNumberFormat="1" applyFont="1" applyBorder="1" applyAlignment="1" applyProtection="1">
      <alignment horizontal="center"/>
      <protection/>
    </xf>
    <xf numFmtId="169" fontId="5" fillId="0" borderId="2" xfId="0" applyNumberFormat="1" applyFont="1" applyBorder="1" applyAlignment="1" applyProtection="1">
      <alignment horizontal="center"/>
      <protection/>
    </xf>
    <xf numFmtId="37" fontId="5" fillId="0" borderId="0" xfId="0" applyNumberFormat="1" applyFont="1" applyAlignment="1" applyProtection="1">
      <alignment horizontal="left"/>
      <protection/>
    </xf>
    <xf numFmtId="0" fontId="5" fillId="0" borderId="2" xfId="0" applyFont="1" applyBorder="1" applyAlignment="1" applyProtection="1">
      <alignment horizontal="left"/>
      <protection/>
    </xf>
    <xf numFmtId="0" fontId="5" fillId="0" borderId="3" xfId="0" applyFont="1" applyBorder="1" applyAlignment="1" applyProtection="1">
      <alignment horizontal="left"/>
      <protection/>
    </xf>
    <xf numFmtId="37" fontId="5" fillId="0" borderId="2" xfId="0" applyNumberFormat="1" applyFont="1" applyBorder="1" applyAlignment="1" applyProtection="1">
      <alignment horizontal="left"/>
      <protection/>
    </xf>
    <xf numFmtId="37" fontId="5" fillId="0" borderId="3" xfId="0" applyNumberFormat="1" applyFont="1" applyBorder="1" applyAlignment="1" applyProtection="1">
      <alignment horizontal="left"/>
      <protection/>
    </xf>
    <xf numFmtId="0" fontId="8" fillId="0" borderId="0" xfId="0" applyFont="1" applyAlignment="1" applyProtection="1">
      <alignment horizontal="left"/>
      <protection/>
    </xf>
    <xf numFmtId="166" fontId="3" fillId="0" borderId="0" xfId="15" applyNumberFormat="1" applyFont="1" applyFill="1" applyAlignment="1">
      <alignment/>
    </xf>
    <xf numFmtId="169" fontId="5" fillId="0" borderId="33" xfId="0" applyNumberFormat="1" applyFont="1" applyBorder="1" applyAlignment="1" applyProtection="1">
      <alignment horizontal="center"/>
      <protection/>
    </xf>
    <xf numFmtId="169" fontId="5" fillId="0" borderId="17" xfId="0" applyNumberFormat="1" applyFont="1" applyBorder="1" applyAlignment="1" applyProtection="1">
      <alignment horizontal="center"/>
      <protection/>
    </xf>
    <xf numFmtId="0" fontId="30" fillId="0" borderId="30" xfId="0" applyFont="1" applyFill="1" applyBorder="1" applyAlignment="1" applyProtection="1">
      <alignment vertical="top" wrapText="1"/>
      <protection locked="0"/>
    </xf>
    <xf numFmtId="0" fontId="30" fillId="0" borderId="19" xfId="0" applyFont="1" applyFill="1" applyBorder="1" applyAlignment="1" applyProtection="1">
      <alignment vertical="top" wrapText="1"/>
      <protection locked="0"/>
    </xf>
    <xf numFmtId="0" fontId="30" fillId="0" borderId="21" xfId="0" applyFont="1" applyFill="1" applyBorder="1" applyAlignment="1">
      <alignment vertical="top" wrapText="1"/>
    </xf>
    <xf numFmtId="37" fontId="31" fillId="0" borderId="21" xfId="21" applyNumberFormat="1" applyFont="1" applyBorder="1" applyAlignment="1" applyProtection="1">
      <alignment horizontal="left" vertical="top" wrapText="1"/>
      <protection/>
    </xf>
    <xf numFmtId="0" fontId="30" fillId="0" borderId="26" xfId="0" applyFont="1" applyFill="1" applyBorder="1" applyAlignment="1" applyProtection="1">
      <alignment vertical="top" wrapText="1"/>
      <protection locked="0"/>
    </xf>
    <xf numFmtId="0" fontId="30" fillId="0" borderId="27" xfId="0" applyFont="1" applyFill="1" applyBorder="1" applyAlignment="1" applyProtection="1">
      <alignment vertical="top" wrapText="1"/>
      <protection locked="0"/>
    </xf>
    <xf numFmtId="0" fontId="30" fillId="0" borderId="21" xfId="0" applyFont="1" applyFill="1" applyBorder="1" applyAlignment="1" applyProtection="1">
      <alignment vertical="top" wrapText="1"/>
      <protection locked="0"/>
    </xf>
    <xf numFmtId="0" fontId="30" fillId="0" borderId="21" xfId="0" applyFont="1" applyFill="1" applyBorder="1" applyAlignment="1">
      <alignment/>
    </xf>
    <xf numFmtId="0" fontId="30" fillId="0" borderId="0" xfId="0" applyFont="1" applyAlignment="1">
      <alignment/>
    </xf>
    <xf numFmtId="0" fontId="8" fillId="0" borderId="26" xfId="0" applyNumberFormat="1" applyFont="1" applyFill="1" applyBorder="1" applyAlignment="1">
      <alignment vertical="top" wrapText="1"/>
    </xf>
    <xf numFmtId="0" fontId="8" fillId="0" borderId="30" xfId="0" applyNumberFormat="1" applyFont="1" applyFill="1" applyBorder="1" applyAlignment="1">
      <alignment vertical="top" wrapText="1"/>
    </xf>
    <xf numFmtId="166" fontId="8" fillId="0" borderId="0" xfId="15" applyNumberFormat="1" applyFont="1" applyFill="1" applyAlignment="1">
      <alignment/>
    </xf>
    <xf numFmtId="0" fontId="26" fillId="0" borderId="0" xfId="0" applyFont="1" applyAlignment="1" applyProtection="1">
      <alignment horizontal="center"/>
      <protection/>
    </xf>
    <xf numFmtId="0" fontId="19" fillId="0" borderId="0" xfId="0" applyFont="1" applyAlignment="1" applyProtection="1">
      <alignment horizontal="center"/>
      <protection/>
    </xf>
    <xf numFmtId="5" fontId="5" fillId="0" borderId="3" xfId="0" applyNumberFormat="1" applyFont="1" applyBorder="1" applyAlignment="1" applyProtection="1">
      <alignment horizontal="center"/>
      <protection/>
    </xf>
    <xf numFmtId="37" fontId="5" fillId="0" borderId="17" xfId="0" applyNumberFormat="1" applyFont="1" applyBorder="1" applyAlignment="1" applyProtection="1">
      <alignment horizontal="center"/>
      <protection/>
    </xf>
    <xf numFmtId="164" fontId="0" fillId="0" borderId="0" xfId="0" applyNumberFormat="1" applyFont="1" applyAlignment="1" applyProtection="1">
      <alignment horizontal="center"/>
      <protection/>
    </xf>
    <xf numFmtId="0" fontId="5" fillId="0" borderId="3" xfId="0" applyFont="1" applyBorder="1" applyAlignment="1" applyProtection="1">
      <alignment horizontal="center"/>
      <protection/>
    </xf>
    <xf numFmtId="5" fontId="5" fillId="0" borderId="0" xfId="0" applyNumberFormat="1" applyFont="1" applyAlignment="1" applyProtection="1">
      <alignment horizontal="center"/>
      <protection/>
    </xf>
    <xf numFmtId="37" fontId="0" fillId="0" borderId="3" xfId="0" applyNumberFormat="1" applyFont="1" applyBorder="1" applyAlignment="1" applyProtection="1">
      <alignment horizontal="center"/>
      <protection/>
    </xf>
    <xf numFmtId="5" fontId="5" fillId="0" borderId="17" xfId="0" applyNumberFormat="1" applyFont="1" applyBorder="1" applyAlignment="1" applyProtection="1">
      <alignment horizontal="center"/>
      <protection/>
    </xf>
    <xf numFmtId="37" fontId="0" fillId="0" borderId="0" xfId="0" applyNumberFormat="1" applyFont="1" applyBorder="1" applyAlignment="1" applyProtection="1">
      <alignment horizontal="center"/>
      <protection/>
    </xf>
    <xf numFmtId="168" fontId="2" fillId="0" borderId="0" xfId="15" applyNumberFormat="1" applyFont="1" applyAlignment="1" applyProtection="1" quotePrefix="1">
      <alignment horizontal="center"/>
      <protection/>
    </xf>
    <xf numFmtId="0" fontId="0" fillId="0" borderId="0" xfId="0" applyBorder="1" applyAlignment="1">
      <alignment horizontal="center"/>
    </xf>
    <xf numFmtId="0" fontId="32" fillId="0" borderId="0" xfId="0" applyFont="1" applyAlignment="1" applyProtection="1">
      <alignment horizontal="centerContinuous"/>
      <protection/>
    </xf>
    <xf numFmtId="37"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37" fontId="28" fillId="0" borderId="0" xfId="0" applyNumberFormat="1" applyFont="1" applyBorder="1" applyAlignment="1" applyProtection="1">
      <alignment horizontal="center"/>
      <protection/>
    </xf>
    <xf numFmtId="172" fontId="5" fillId="0" borderId="0" xfId="15" applyNumberFormat="1" applyFont="1" applyAlignment="1" applyProtection="1">
      <alignment horizontal="center"/>
      <protection/>
    </xf>
    <xf numFmtId="172" fontId="5" fillId="0" borderId="17" xfId="15" applyNumberFormat="1" applyFont="1" applyBorder="1" applyAlignment="1" applyProtection="1">
      <alignment horizontal="center"/>
      <protection/>
    </xf>
    <xf numFmtId="172" fontId="5" fillId="0" borderId="0" xfId="15" applyNumberFormat="1" applyFont="1" applyAlignment="1" applyProtection="1" quotePrefix="1">
      <alignment horizontal="center"/>
      <protection/>
    </xf>
    <xf numFmtId="172" fontId="5" fillId="0" borderId="17" xfId="15" applyNumberFormat="1" applyFont="1" applyBorder="1" applyAlignment="1" applyProtection="1" quotePrefix="1">
      <alignment horizontal="center"/>
      <protection/>
    </xf>
    <xf numFmtId="0" fontId="33" fillId="0" borderId="21" xfId="0" applyFont="1" applyFill="1" applyBorder="1" applyAlignment="1">
      <alignment vertical="top" wrapText="1"/>
    </xf>
    <xf numFmtId="0" fontId="33" fillId="0" borderId="19" xfId="0" applyFont="1" applyFill="1" applyBorder="1" applyAlignment="1" applyProtection="1">
      <alignment vertical="top" wrapText="1"/>
      <protection locked="0"/>
    </xf>
    <xf numFmtId="10" fontId="8" fillId="0" borderId="21" xfId="0" applyNumberFormat="1" applyFont="1" applyFill="1" applyBorder="1" applyAlignment="1">
      <alignment vertical="top" wrapText="1"/>
    </xf>
    <xf numFmtId="37" fontId="5" fillId="0" borderId="0" xfId="0" applyNumberFormat="1" applyFont="1" applyBorder="1" applyAlignment="1" applyProtection="1">
      <alignment/>
      <protection/>
    </xf>
    <xf numFmtId="0" fontId="28" fillId="0" borderId="27" xfId="0" applyFont="1" applyBorder="1" applyAlignment="1" applyProtection="1">
      <alignment horizontal="center"/>
      <protection/>
    </xf>
    <xf numFmtId="0" fontId="26" fillId="0" borderId="0" xfId="0" applyFont="1" applyAlignment="1" applyProtection="1">
      <alignment horizontal="center"/>
      <protection/>
    </xf>
    <xf numFmtId="0" fontId="0" fillId="0" borderId="0" xfId="0" applyAlignment="1">
      <alignment/>
    </xf>
    <xf numFmtId="0" fontId="0" fillId="0" borderId="22" xfId="0" applyBorder="1" applyAlignment="1">
      <alignment horizontal="center"/>
    </xf>
    <xf numFmtId="0" fontId="28" fillId="0" borderId="34" xfId="0" applyFont="1" applyBorder="1" applyAlignment="1" applyProtection="1">
      <alignment horizontal="center"/>
      <protection/>
    </xf>
    <xf numFmtId="0" fontId="0" fillId="0" borderId="35" xfId="0" applyBorder="1" applyAlignment="1">
      <alignment horizontal="center"/>
    </xf>
    <xf numFmtId="0" fontId="28" fillId="0" borderId="19" xfId="0" applyFont="1" applyBorder="1" applyAlignment="1" applyProtection="1">
      <alignment horizontal="center"/>
      <protection/>
    </xf>
    <xf numFmtId="0" fontId="0" fillId="0" borderId="27" xfId="0" applyBorder="1" applyAlignment="1">
      <alignment horizontal="center"/>
    </xf>
    <xf numFmtId="37" fontId="28" fillId="0" borderId="27" xfId="0" applyNumberFormat="1" applyFont="1" applyBorder="1" applyAlignment="1" applyProtection="1">
      <alignment horizontal="center"/>
      <protection/>
    </xf>
    <xf numFmtId="37" fontId="26" fillId="0" borderId="0" xfId="0" applyNumberFormat="1" applyFont="1" applyAlignment="1" applyProtection="1">
      <alignment horizontal="center"/>
      <protection/>
    </xf>
    <xf numFmtId="0" fontId="21" fillId="0" borderId="0" xfId="0" applyFont="1" applyAlignment="1">
      <alignment/>
    </xf>
    <xf numFmtId="37" fontId="28" fillId="0" borderId="19" xfId="0" applyNumberFormat="1" applyFont="1" applyBorder="1" applyAlignment="1" applyProtection="1">
      <alignment horizontal="center"/>
      <protection/>
    </xf>
    <xf numFmtId="0" fontId="26" fillId="0" borderId="0" xfId="0" applyFont="1" applyBorder="1" applyAlignment="1" applyProtection="1">
      <alignment horizontal="center"/>
      <protection/>
    </xf>
    <xf numFmtId="0" fontId="0" fillId="0" borderId="0" xfId="0" applyBorder="1" applyAlignment="1">
      <alignment/>
    </xf>
    <xf numFmtId="0" fontId="28" fillId="0" borderId="0" xfId="0" applyFont="1" applyBorder="1" applyAlignment="1" applyProtection="1">
      <alignment horizontal="center"/>
      <protection/>
    </xf>
    <xf numFmtId="0" fontId="0" fillId="0" borderId="0" xfId="0" applyBorder="1" applyAlignment="1">
      <alignment horizontal="center"/>
    </xf>
    <xf numFmtId="0" fontId="27" fillId="0" borderId="0" xfId="0" applyFont="1" applyAlignment="1" applyProtection="1">
      <alignment horizontal="center"/>
      <protection/>
    </xf>
    <xf numFmtId="37" fontId="27" fillId="0" borderId="0" xfId="0" applyNumberFormat="1" applyFont="1" applyAlignment="1" applyProtection="1">
      <alignment horizontal="center"/>
      <protection/>
    </xf>
  </cellXfs>
  <cellStyles count="9">
    <cellStyle name="Normal" xfId="0"/>
    <cellStyle name="Comma" xfId="15"/>
    <cellStyle name="Comma [0]" xfId="16"/>
    <cellStyle name="Currency" xfId="17"/>
    <cellStyle name="Currency [0]" xfId="18"/>
    <cellStyle name="Normal_Benefits Data" xfId="19"/>
    <cellStyle name="Normal_Fasa98-EXCEL" xfId="20"/>
    <cellStyle name="Normal_Tuit98" xfId="21"/>
    <cellStyle name="Percent" xfId="22"/>
  </cellStyles>
  <dxfs count="1">
    <dxf>
      <font>
        <color rgb="FFFF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497"/>
  <sheetViews>
    <sheetView showGridLines="0" showZeros="0" tabSelected="1" zoomScale="75" zoomScaleNormal="75" workbookViewId="0" topLeftCell="A39">
      <selection activeCell="A52" sqref="A52:I83"/>
    </sheetView>
  </sheetViews>
  <sheetFormatPr defaultColWidth="9.00390625" defaultRowHeight="12.75"/>
  <cols>
    <col min="1" max="1" width="16.375" style="117" customWidth="1"/>
    <col min="2" max="2" width="9.25390625" style="300" customWidth="1"/>
    <col min="3" max="3" width="9.75390625" style="300" bestFit="1" customWidth="1"/>
    <col min="4" max="4" width="8.625" style="300" customWidth="1"/>
    <col min="5" max="5" width="9.875" style="300" bestFit="1" customWidth="1"/>
    <col min="6" max="6" width="9.875" style="300" customWidth="1"/>
    <col min="7" max="7" width="12.00390625" style="300" customWidth="1"/>
    <col min="8" max="9" width="12.125" style="300" customWidth="1"/>
    <col min="10" max="10" width="8.75390625" style="300" customWidth="1"/>
    <col min="11" max="11" width="8.25390625" style="300" customWidth="1"/>
    <col min="12" max="13" width="10.00390625" style="300" customWidth="1"/>
    <col min="14" max="16384" width="8.875" style="117" customWidth="1"/>
  </cols>
  <sheetData>
    <row r="1" spans="1:25" ht="18">
      <c r="A1" s="314" t="s">
        <v>217</v>
      </c>
      <c r="B1" s="315"/>
      <c r="C1" s="315"/>
      <c r="D1" s="315"/>
      <c r="E1" s="315"/>
      <c r="F1" s="315"/>
      <c r="G1" s="315"/>
      <c r="H1" s="315"/>
      <c r="I1" s="315"/>
      <c r="J1" s="315"/>
      <c r="K1" s="315"/>
      <c r="L1" s="119"/>
      <c r="M1" s="119"/>
      <c r="N1" s="119"/>
      <c r="O1" s="119"/>
      <c r="P1"/>
      <c r="Q1"/>
      <c r="R1"/>
      <c r="S1"/>
      <c r="T1"/>
      <c r="U1"/>
      <c r="V1"/>
      <c r="W1"/>
      <c r="X1"/>
      <c r="Y1"/>
    </row>
    <row r="2" spans="1:25" ht="15.75">
      <c r="A2" s="120"/>
      <c r="B2" s="119"/>
      <c r="C2" s="119"/>
      <c r="D2" s="119"/>
      <c r="E2" s="119"/>
      <c r="F2" s="119"/>
      <c r="G2" s="119"/>
      <c r="H2" s="119"/>
      <c r="I2" s="119"/>
      <c r="J2" s="119"/>
      <c r="K2" s="119"/>
      <c r="L2" s="119"/>
      <c r="M2" s="119"/>
      <c r="N2" s="119"/>
      <c r="O2" s="119"/>
      <c r="P2"/>
      <c r="Q2"/>
      <c r="R2"/>
      <c r="S2"/>
      <c r="T2"/>
      <c r="U2"/>
      <c r="V2"/>
      <c r="W2"/>
      <c r="X2"/>
      <c r="Y2"/>
    </row>
    <row r="3" spans="1:25" ht="18">
      <c r="A3" s="314" t="s">
        <v>556</v>
      </c>
      <c r="B3" s="315"/>
      <c r="C3" s="315"/>
      <c r="D3" s="315"/>
      <c r="E3" s="315"/>
      <c r="F3" s="315"/>
      <c r="G3" s="315"/>
      <c r="H3" s="315"/>
      <c r="I3" s="315"/>
      <c r="J3" s="315"/>
      <c r="K3" s="315"/>
      <c r="L3" s="119"/>
      <c r="M3" s="119"/>
      <c r="N3" s="119"/>
      <c r="O3" s="119"/>
      <c r="P3"/>
      <c r="Q3"/>
      <c r="R3"/>
      <c r="S3"/>
      <c r="T3"/>
      <c r="U3"/>
      <c r="V3"/>
      <c r="W3"/>
      <c r="X3"/>
      <c r="Y3"/>
    </row>
    <row r="4" spans="1:25" ht="18">
      <c r="A4" s="314" t="s">
        <v>201</v>
      </c>
      <c r="B4" s="315"/>
      <c r="C4" s="315"/>
      <c r="D4" s="315"/>
      <c r="E4" s="315"/>
      <c r="F4" s="315"/>
      <c r="G4" s="315"/>
      <c r="H4" s="315"/>
      <c r="I4" s="315"/>
      <c r="J4" s="315"/>
      <c r="K4" s="315"/>
      <c r="L4" s="119"/>
      <c r="M4" s="119"/>
      <c r="N4" s="119"/>
      <c r="O4" s="119"/>
      <c r="P4"/>
      <c r="Q4"/>
      <c r="R4"/>
      <c r="S4"/>
      <c r="T4"/>
      <c r="U4"/>
      <c r="V4"/>
      <c r="W4"/>
      <c r="X4"/>
      <c r="Y4"/>
    </row>
    <row r="5" spans="1:25" ht="12.75">
      <c r="A5" s="118"/>
      <c r="B5" s="119"/>
      <c r="C5" s="119"/>
      <c r="D5" s="119"/>
      <c r="E5" s="119"/>
      <c r="F5" s="119"/>
      <c r="G5" s="119"/>
      <c r="H5" s="119"/>
      <c r="I5" s="119"/>
      <c r="J5" s="119"/>
      <c r="K5" s="119"/>
      <c r="L5" s="119"/>
      <c r="M5" s="119"/>
      <c r="N5" s="119"/>
      <c r="O5" s="119"/>
      <c r="P5"/>
      <c r="Q5"/>
      <c r="R5"/>
      <c r="S5"/>
      <c r="T5"/>
      <c r="U5"/>
      <c r="V5"/>
      <c r="W5"/>
      <c r="X5"/>
      <c r="Y5"/>
    </row>
    <row r="6" spans="1:25" ht="12.75">
      <c r="A6" s="121"/>
      <c r="B6" s="200" t="s">
        <v>573</v>
      </c>
      <c r="C6" s="200"/>
      <c r="D6" s="200"/>
      <c r="E6" s="202" t="s">
        <v>574</v>
      </c>
      <c r="F6" s="202" t="s">
        <v>575</v>
      </c>
      <c r="G6" s="202" t="s">
        <v>576</v>
      </c>
      <c r="H6" s="202" t="s">
        <v>129</v>
      </c>
      <c r="I6" s="202" t="s">
        <v>577</v>
      </c>
      <c r="J6" s="202"/>
      <c r="K6" s="202" t="s">
        <v>578</v>
      </c>
      <c r="L6" s="98"/>
      <c r="M6" s="119"/>
      <c r="N6" s="119"/>
      <c r="O6" s="119"/>
      <c r="P6" s="122"/>
      <c r="Q6" s="122"/>
      <c r="R6" s="122"/>
      <c r="S6" s="122"/>
      <c r="T6" s="123"/>
      <c r="U6" s="124"/>
      <c r="V6"/>
      <c r="W6"/>
      <c r="X6"/>
      <c r="Y6"/>
    </row>
    <row r="7" spans="1:25" ht="12.75">
      <c r="A7" s="125"/>
      <c r="B7" s="212" t="s">
        <v>579</v>
      </c>
      <c r="C7" s="208" t="s">
        <v>287</v>
      </c>
      <c r="D7" s="208" t="s">
        <v>288</v>
      </c>
      <c r="E7" s="212" t="s">
        <v>580</v>
      </c>
      <c r="F7" s="212" t="s">
        <v>579</v>
      </c>
      <c r="G7" s="212" t="s">
        <v>581</v>
      </c>
      <c r="H7" s="212" t="s">
        <v>582</v>
      </c>
      <c r="I7" s="212" t="s">
        <v>583</v>
      </c>
      <c r="J7" s="212" t="s">
        <v>294</v>
      </c>
      <c r="K7" s="212" t="s">
        <v>584</v>
      </c>
      <c r="L7" s="98"/>
      <c r="M7" s="119"/>
      <c r="N7" s="119"/>
      <c r="O7" s="119"/>
      <c r="P7" s="122"/>
      <c r="Q7" s="119"/>
      <c r="R7" s="119"/>
      <c r="S7"/>
      <c r="T7"/>
      <c r="U7"/>
      <c r="V7"/>
      <c r="W7"/>
      <c r="X7"/>
      <c r="Y7"/>
    </row>
    <row r="8" spans="1:25" ht="12.75">
      <c r="A8" s="272" t="s">
        <v>585</v>
      </c>
      <c r="B8" s="266">
        <f>+C93</f>
        <v>10.38695741886586</v>
      </c>
      <c r="C8" s="266">
        <f aca="true" t="shared" si="0" ref="C8:K8">+D93</f>
        <v>4.424402928105716</v>
      </c>
      <c r="D8" s="266">
        <f t="shared" si="0"/>
        <v>0.4896208320881745</v>
      </c>
      <c r="E8" s="266">
        <f t="shared" si="0"/>
        <v>6.633462608234771</v>
      </c>
      <c r="F8" s="266">
        <f t="shared" si="0"/>
        <v>0.11346218243151965</v>
      </c>
      <c r="G8" s="266">
        <f t="shared" si="0"/>
        <v>0.3433497029713968</v>
      </c>
      <c r="H8" s="266">
        <f t="shared" si="0"/>
        <v>0.4735116510476244</v>
      </c>
      <c r="I8" s="266">
        <f t="shared" si="0"/>
        <v>0.9450276825164926</v>
      </c>
      <c r="J8" s="266">
        <f t="shared" si="0"/>
        <v>0.004871041031681005</v>
      </c>
      <c r="K8" s="266">
        <f t="shared" si="0"/>
        <v>22.126645866469545</v>
      </c>
      <c r="L8" s="119"/>
      <c r="M8" s="119"/>
      <c r="N8" s="119"/>
      <c r="O8" s="119"/>
      <c r="P8" s="122"/>
      <c r="Q8" s="126"/>
      <c r="R8" s="119"/>
      <c r="S8" s="127"/>
      <c r="T8" s="127"/>
      <c r="U8" s="127"/>
      <c r="V8" s="127"/>
      <c r="W8" s="122"/>
      <c r="X8" s="127"/>
      <c r="Y8" s="127"/>
    </row>
    <row r="9" spans="1:25" ht="12.75">
      <c r="A9" s="268" t="s">
        <v>586</v>
      </c>
      <c r="B9" s="187">
        <f>+C125</f>
        <v>11.52979451902851</v>
      </c>
      <c r="C9" s="187">
        <f aca="true" t="shared" si="1" ref="C9:K9">+D125</f>
        <v>5.233749465249627</v>
      </c>
      <c r="D9" s="187">
        <f t="shared" si="1"/>
        <v>0.24000261667645606</v>
      </c>
      <c r="E9" s="187">
        <f t="shared" si="1"/>
        <v>6.370686639795734</v>
      </c>
      <c r="F9" s="187">
        <f t="shared" si="1"/>
        <v>0.8360856435982146</v>
      </c>
      <c r="G9" s="187">
        <f t="shared" si="1"/>
        <v>0.2762219270179048</v>
      </c>
      <c r="H9" s="187">
        <f t="shared" si="1"/>
        <v>0.2929713154617255</v>
      </c>
      <c r="I9" s="187">
        <f t="shared" si="1"/>
        <v>2.3878651575850194</v>
      </c>
      <c r="J9" s="187">
        <f t="shared" si="1"/>
        <v>7.459680746579099</v>
      </c>
      <c r="K9" s="187">
        <f t="shared" si="1"/>
        <v>24.031082715505633</v>
      </c>
      <c r="L9" s="119"/>
      <c r="M9" s="119"/>
      <c r="N9" s="119"/>
      <c r="O9" s="119"/>
      <c r="P9" s="122"/>
      <c r="Q9" s="126"/>
      <c r="R9" s="119"/>
      <c r="S9" s="127"/>
      <c r="T9" s="127"/>
      <c r="U9" s="127"/>
      <c r="V9" s="127"/>
      <c r="W9" s="122"/>
      <c r="X9" s="127"/>
      <c r="Y9" s="127"/>
    </row>
    <row r="10" spans="1:25" ht="12.75">
      <c r="A10" s="268" t="s">
        <v>587</v>
      </c>
      <c r="B10" s="187">
        <f>+C157</f>
        <v>9.749106549280793</v>
      </c>
      <c r="C10" s="187">
        <f aca="true" t="shared" si="2" ref="C10:K10">+D157</f>
        <v>5.5890191340522515</v>
      </c>
      <c r="D10" s="187">
        <f t="shared" si="2"/>
        <v>0.3986277895883609</v>
      </c>
      <c r="E10" s="187">
        <f t="shared" si="2"/>
        <v>7.1811512970114855</v>
      </c>
      <c r="F10" s="187">
        <f t="shared" si="2"/>
        <v>0.19612221956608994</v>
      </c>
      <c r="G10" s="187">
        <f t="shared" si="2"/>
        <v>0.2509630999178675</v>
      </c>
      <c r="H10" s="187">
        <f t="shared" si="2"/>
        <v>0.7123419016660101</v>
      </c>
      <c r="I10" s="187">
        <f t="shared" si="2"/>
        <v>0.9562652102618572</v>
      </c>
      <c r="J10" s="187">
        <f t="shared" si="2"/>
        <v>0.8745597252455608</v>
      </c>
      <c r="K10" s="187">
        <f t="shared" si="2"/>
        <v>22.774428108891758</v>
      </c>
      <c r="L10" s="119"/>
      <c r="M10" s="119"/>
      <c r="N10" s="119"/>
      <c r="O10" s="119"/>
      <c r="P10" s="122"/>
      <c r="Q10" s="126"/>
      <c r="R10" s="119"/>
      <c r="S10" s="127"/>
      <c r="T10" s="127"/>
      <c r="U10" s="127"/>
      <c r="V10" s="127"/>
      <c r="W10" s="122"/>
      <c r="X10" s="127"/>
      <c r="Y10" s="127"/>
    </row>
    <row r="11" spans="1:25" ht="12.75">
      <c r="A11" s="268" t="s">
        <v>588</v>
      </c>
      <c r="B11" s="187">
        <f>+C189</f>
        <v>9.99693343172148</v>
      </c>
      <c r="C11" s="187">
        <f aca="true" t="shared" si="3" ref="C11:K11">+D189</f>
        <v>6.447781723488151</v>
      </c>
      <c r="D11" s="187">
        <f t="shared" si="3"/>
        <v>0.23103031617648667</v>
      </c>
      <c r="E11" s="187">
        <f t="shared" si="3"/>
        <v>6.937465907839633</v>
      </c>
      <c r="F11" s="187">
        <f t="shared" si="3"/>
        <v>0.2062395679070219</v>
      </c>
      <c r="G11" s="187">
        <f t="shared" si="3"/>
        <v>0.40528964964546643</v>
      </c>
      <c r="H11" s="187">
        <f t="shared" si="3"/>
        <v>0.5322101709967997</v>
      </c>
      <c r="I11" s="187">
        <f t="shared" si="3"/>
        <v>1.6497317451504414</v>
      </c>
      <c r="J11" s="187">
        <f t="shared" si="3"/>
        <v>0.6902977779011849</v>
      </c>
      <c r="K11" s="187">
        <f t="shared" si="3"/>
        <v>23.763769197027564</v>
      </c>
      <c r="L11" s="119"/>
      <c r="M11" s="119"/>
      <c r="N11" s="119"/>
      <c r="O11" s="119"/>
      <c r="P11" s="122"/>
      <c r="Q11" s="126"/>
      <c r="R11" s="119"/>
      <c r="S11" s="127"/>
      <c r="T11" s="127"/>
      <c r="U11" s="127"/>
      <c r="V11" s="127"/>
      <c r="W11" s="122"/>
      <c r="X11" s="127"/>
      <c r="Y11" s="127"/>
    </row>
    <row r="12" spans="1:25" ht="12.75">
      <c r="A12" s="268" t="s">
        <v>589</v>
      </c>
      <c r="B12" s="187">
        <f>+C221</f>
        <v>11.488204939754516</v>
      </c>
      <c r="C12" s="187">
        <f aca="true" t="shared" si="4" ref="C12:K12">+D221</f>
        <v>5.832410910017825</v>
      </c>
      <c r="D12" s="187">
        <f t="shared" si="4"/>
        <v>0.39251328017900394</v>
      </c>
      <c r="E12" s="187">
        <f t="shared" si="4"/>
        <v>7.741843514698877</v>
      </c>
      <c r="F12" s="187">
        <f t="shared" si="4"/>
        <v>0.3129972882148387</v>
      </c>
      <c r="G12" s="187">
        <f t="shared" si="4"/>
        <v>0.33627686171083</v>
      </c>
      <c r="H12" s="187">
        <f t="shared" si="4"/>
        <v>0.6006286229375121</v>
      </c>
      <c r="I12" s="187">
        <f t="shared" si="4"/>
        <v>1.3853255269502236</v>
      </c>
      <c r="J12" s="187">
        <f t="shared" si="4"/>
        <v>2.0177593116952672</v>
      </c>
      <c r="K12" s="187">
        <f t="shared" si="4"/>
        <v>25.991380368612056</v>
      </c>
      <c r="L12" s="119"/>
      <c r="M12" s="119"/>
      <c r="N12" s="119"/>
      <c r="O12" s="119"/>
      <c r="P12" s="122"/>
      <c r="Q12" s="126"/>
      <c r="R12" s="119"/>
      <c r="S12" s="127"/>
      <c r="T12" s="127"/>
      <c r="U12" s="127"/>
      <c r="V12" s="127"/>
      <c r="W12" s="122"/>
      <c r="X12" s="127"/>
      <c r="Y12" s="127"/>
    </row>
    <row r="13" spans="1:25" ht="12.75">
      <c r="A13" s="268" t="s">
        <v>590</v>
      </c>
      <c r="B13" s="187">
        <f>+C253</f>
        <v>8.440006326877793</v>
      </c>
      <c r="C13" s="187">
        <f aca="true" t="shared" si="5" ref="C13:K13">+D253</f>
        <v>6.454619040629796</v>
      </c>
      <c r="D13" s="187">
        <f t="shared" si="5"/>
        <v>0.15690748501391594</v>
      </c>
      <c r="E13" s="187">
        <f t="shared" si="5"/>
        <v>7.1343600117787</v>
      </c>
      <c r="F13" s="187">
        <f t="shared" si="5"/>
        <v>0.45240469338224865</v>
      </c>
      <c r="G13" s="187">
        <f t="shared" si="5"/>
        <v>0.1919549265664038</v>
      </c>
      <c r="H13" s="187">
        <f t="shared" si="5"/>
        <v>1.0734222835315541</v>
      </c>
      <c r="I13" s="187">
        <f t="shared" si="5"/>
        <v>2.6475384366874284</v>
      </c>
      <c r="J13" s="187">
        <f t="shared" si="5"/>
        <v>0.2417706837957724</v>
      </c>
      <c r="K13" s="187">
        <f t="shared" si="5"/>
        <v>23.152509625647912</v>
      </c>
      <c r="L13" s="119"/>
      <c r="M13" s="119"/>
      <c r="N13" s="119"/>
      <c r="O13" s="119"/>
      <c r="P13" s="122"/>
      <c r="Q13" s="126"/>
      <c r="R13" s="119"/>
      <c r="S13" s="127"/>
      <c r="T13" s="127"/>
      <c r="U13" s="127"/>
      <c r="V13" s="127"/>
      <c r="W13" s="122"/>
      <c r="X13" s="127"/>
      <c r="Y13" s="127"/>
    </row>
    <row r="14" spans="1:25" ht="12.75">
      <c r="A14" s="165"/>
      <c r="B14" s="187"/>
      <c r="C14" s="187"/>
      <c r="D14" s="187"/>
      <c r="E14" s="187"/>
      <c r="F14" s="187"/>
      <c r="G14" s="187"/>
      <c r="H14" s="187"/>
      <c r="I14" s="187"/>
      <c r="J14" s="187"/>
      <c r="K14" s="187"/>
      <c r="L14" s="119"/>
      <c r="M14" s="119"/>
      <c r="N14" s="119"/>
      <c r="O14" s="119"/>
      <c r="P14" s="122"/>
      <c r="Q14" s="126"/>
      <c r="R14" s="119"/>
      <c r="S14" s="127"/>
      <c r="T14" s="127"/>
      <c r="U14" s="127"/>
      <c r="V14" s="127"/>
      <c r="W14" s="122"/>
      <c r="X14" s="127"/>
      <c r="Y14" s="127"/>
    </row>
    <row r="15" spans="1:25" ht="12.75">
      <c r="A15" s="268" t="s">
        <v>591</v>
      </c>
      <c r="B15" s="187">
        <f>+C285</f>
        <v>11.30170938715493</v>
      </c>
      <c r="C15" s="187">
        <f aca="true" t="shared" si="6" ref="C15:K15">+D285</f>
        <v>6.096692575489712</v>
      </c>
      <c r="D15" s="187">
        <f t="shared" si="6"/>
        <v>0.30937429309640446</v>
      </c>
      <c r="E15" s="187">
        <f t="shared" si="6"/>
        <v>7.392334711674688</v>
      </c>
      <c r="F15" s="187">
        <f t="shared" si="6"/>
        <v>0.28147242154609803</v>
      </c>
      <c r="G15" s="187">
        <f t="shared" si="6"/>
        <v>0.4447428462981235</v>
      </c>
      <c r="H15" s="187">
        <f t="shared" si="6"/>
        <v>0.6559815945482762</v>
      </c>
      <c r="I15" s="187">
        <f t="shared" si="6"/>
        <v>0.8230082155579022</v>
      </c>
      <c r="J15" s="187">
        <f t="shared" si="6"/>
        <v>1.6657498479044845</v>
      </c>
      <c r="K15" s="187">
        <f t="shared" si="6"/>
        <v>25.099620166251313</v>
      </c>
      <c r="L15" s="119"/>
      <c r="M15" s="119"/>
      <c r="N15" s="119"/>
      <c r="O15" s="119"/>
      <c r="P15" s="122"/>
      <c r="Q15" s="126"/>
      <c r="R15" s="119"/>
      <c r="S15" s="127"/>
      <c r="T15" s="127"/>
      <c r="U15" s="127"/>
      <c r="V15" s="127"/>
      <c r="W15" s="122"/>
      <c r="X15" s="127"/>
      <c r="Y15" s="127"/>
    </row>
    <row r="16" spans="1:25" ht="12.75">
      <c r="A16" s="271" t="s">
        <v>592</v>
      </c>
      <c r="B16" s="267">
        <f>+C317</f>
        <v>10.39369215934141</v>
      </c>
      <c r="C16" s="267">
        <f aca="true" t="shared" si="7" ref="C16:K16">+D317</f>
        <v>11.31618971728549</v>
      </c>
      <c r="D16" s="267">
        <f t="shared" si="7"/>
        <v>0</v>
      </c>
      <c r="E16" s="267">
        <f t="shared" si="7"/>
        <v>4.354990253824555</v>
      </c>
      <c r="F16" s="267">
        <f t="shared" si="7"/>
        <v>0.15635938145913367</v>
      </c>
      <c r="G16" s="267">
        <f t="shared" si="7"/>
        <v>0</v>
      </c>
      <c r="H16" s="267">
        <f t="shared" si="7"/>
        <v>0.42366586485650964</v>
      </c>
      <c r="I16" s="267">
        <f t="shared" si="7"/>
        <v>2.189030888407783</v>
      </c>
      <c r="J16" s="267">
        <f t="shared" si="7"/>
        <v>4.066994991818612</v>
      </c>
      <c r="K16" s="267">
        <f t="shared" si="7"/>
        <v>27.001819673470067</v>
      </c>
      <c r="L16" s="119"/>
      <c r="M16" s="119"/>
      <c r="N16" s="119"/>
      <c r="O16" s="119"/>
      <c r="P16" s="122"/>
      <c r="Q16" s="126"/>
      <c r="R16" s="119"/>
      <c r="S16" s="127"/>
      <c r="T16" s="127"/>
      <c r="U16" s="127"/>
      <c r="V16" s="127"/>
      <c r="W16" s="122"/>
      <c r="X16" s="127"/>
      <c r="Y16" s="127"/>
    </row>
    <row r="17" spans="1:25" ht="12.75">
      <c r="A17" s="122"/>
      <c r="B17" s="119"/>
      <c r="C17" s="119"/>
      <c r="D17" s="119"/>
      <c r="E17" s="119"/>
      <c r="F17" s="119"/>
      <c r="G17" s="119"/>
      <c r="H17" s="119"/>
      <c r="I17" s="119"/>
      <c r="J17" s="119"/>
      <c r="K17" s="119"/>
      <c r="L17" s="119"/>
      <c r="M17" s="119"/>
      <c r="N17" s="119"/>
      <c r="O17" s="119"/>
      <c r="P17"/>
      <c r="Q17"/>
      <c r="R17"/>
      <c r="S17"/>
      <c r="T17"/>
      <c r="U17"/>
      <c r="V17"/>
      <c r="W17"/>
      <c r="X17"/>
      <c r="Y17"/>
    </row>
    <row r="18" spans="1:25" ht="12.75">
      <c r="A18" s="273" t="s">
        <v>476</v>
      </c>
      <c r="B18" s="98"/>
      <c r="C18" s="98"/>
      <c r="D18" s="98"/>
      <c r="E18" s="98"/>
      <c r="F18" s="98"/>
      <c r="G18" s="98"/>
      <c r="H18" s="98"/>
      <c r="I18" s="98"/>
      <c r="J18" s="119"/>
      <c r="K18" s="119"/>
      <c r="L18" s="119"/>
      <c r="M18" s="119"/>
      <c r="N18" s="119"/>
      <c r="O18" s="119"/>
      <c r="P18"/>
      <c r="Q18"/>
      <c r="R18"/>
      <c r="S18"/>
      <c r="T18"/>
      <c r="U18"/>
      <c r="V18"/>
      <c r="W18"/>
      <c r="X18"/>
      <c r="Y18"/>
    </row>
    <row r="19" spans="1:25" ht="18">
      <c r="A19" s="129"/>
      <c r="B19" s="290"/>
      <c r="C19" s="119"/>
      <c r="D19" s="119"/>
      <c r="E19" s="119"/>
      <c r="F19" s="119"/>
      <c r="G19" s="119"/>
      <c r="H19" s="119"/>
      <c r="I19" s="119"/>
      <c r="J19" s="119"/>
      <c r="K19" s="119"/>
      <c r="L19" s="119"/>
      <c r="M19" s="119"/>
      <c r="N19" s="119"/>
      <c r="O19" s="119"/>
      <c r="P19"/>
      <c r="Q19"/>
      <c r="R19"/>
      <c r="S19"/>
      <c r="T19"/>
      <c r="U19"/>
      <c r="V19"/>
      <c r="W19"/>
      <c r="X19"/>
      <c r="Y19"/>
    </row>
    <row r="20" spans="1:25" ht="18">
      <c r="A20" s="314" t="s">
        <v>128</v>
      </c>
      <c r="B20" s="315"/>
      <c r="C20" s="315"/>
      <c r="D20" s="315"/>
      <c r="E20" s="315"/>
      <c r="F20" s="315"/>
      <c r="G20" s="315"/>
      <c r="H20" s="315"/>
      <c r="I20" s="315"/>
      <c r="J20" s="315"/>
      <c r="K20" s="315"/>
      <c r="L20" s="315"/>
      <c r="M20" s="315"/>
      <c r="N20" s="119"/>
      <c r="O20" s="118"/>
      <c r="P20"/>
      <c r="Q20"/>
      <c r="R20"/>
      <c r="S20"/>
      <c r="T20"/>
      <c r="U20"/>
      <c r="V20"/>
      <c r="W20"/>
      <c r="X20"/>
      <c r="Y20"/>
    </row>
    <row r="21" spans="1:25" ht="15.75">
      <c r="A21" s="120"/>
      <c r="B21" s="119"/>
      <c r="C21" s="119"/>
      <c r="D21" s="119"/>
      <c r="E21" s="119"/>
      <c r="F21" s="119"/>
      <c r="G21" s="119"/>
      <c r="H21" s="119"/>
      <c r="I21" s="119"/>
      <c r="J21" s="119"/>
      <c r="K21" s="119"/>
      <c r="L21" s="119"/>
      <c r="M21" s="119"/>
      <c r="N21" s="118"/>
      <c r="O21" s="118"/>
      <c r="P21"/>
      <c r="Q21"/>
      <c r="R21"/>
      <c r="S21"/>
      <c r="T21"/>
      <c r="U21"/>
      <c r="V21"/>
      <c r="W21"/>
      <c r="X21"/>
      <c r="Y21"/>
    </row>
    <row r="22" spans="1:25" ht="18">
      <c r="A22" s="314" t="s">
        <v>557</v>
      </c>
      <c r="B22" s="315"/>
      <c r="C22" s="315"/>
      <c r="D22" s="315"/>
      <c r="E22" s="315"/>
      <c r="F22" s="315"/>
      <c r="G22" s="315"/>
      <c r="H22" s="315"/>
      <c r="I22" s="315"/>
      <c r="J22" s="315"/>
      <c r="K22" s="315"/>
      <c r="L22" s="315"/>
      <c r="M22" s="315"/>
      <c r="N22" s="119"/>
      <c r="O22" s="118"/>
      <c r="P22"/>
      <c r="Q22"/>
      <c r="R22"/>
      <c r="S22"/>
      <c r="T22"/>
      <c r="U22"/>
      <c r="V22"/>
      <c r="W22"/>
      <c r="X22"/>
      <c r="Y22"/>
    </row>
    <row r="23" spans="1:25" ht="18">
      <c r="A23" s="325" t="s">
        <v>218</v>
      </c>
      <c r="B23" s="326"/>
      <c r="C23" s="326"/>
      <c r="D23" s="326"/>
      <c r="E23" s="326"/>
      <c r="F23" s="326"/>
      <c r="G23" s="326"/>
      <c r="H23" s="326"/>
      <c r="I23" s="326"/>
      <c r="J23" s="326"/>
      <c r="K23" s="326"/>
      <c r="L23" s="326"/>
      <c r="M23" s="326"/>
      <c r="N23" s="119"/>
      <c r="O23" s="118"/>
      <c r="P23"/>
      <c r="Q23"/>
      <c r="R23"/>
      <c r="S23"/>
      <c r="T23"/>
      <c r="U23"/>
      <c r="V23"/>
      <c r="W23"/>
      <c r="X23"/>
      <c r="Y23"/>
    </row>
    <row r="24" spans="1:25" ht="12.75">
      <c r="A24" s="118"/>
      <c r="B24" s="119"/>
      <c r="C24" s="119"/>
      <c r="D24" s="119"/>
      <c r="E24" s="119"/>
      <c r="F24" s="327"/>
      <c r="G24" s="328"/>
      <c r="H24" s="119"/>
      <c r="I24" s="119"/>
      <c r="J24" s="119"/>
      <c r="K24" s="119"/>
      <c r="L24" s="119"/>
      <c r="M24" s="119"/>
      <c r="N24" s="119"/>
      <c r="O24" s="119"/>
      <c r="P24"/>
      <c r="Q24"/>
      <c r="R24"/>
      <c r="S24"/>
      <c r="T24"/>
      <c r="U24"/>
      <c r="V24"/>
      <c r="W24"/>
      <c r="X24"/>
      <c r="Y24"/>
    </row>
    <row r="25" spans="1:25" ht="12.75">
      <c r="A25" s="121"/>
      <c r="B25" s="313" t="s">
        <v>594</v>
      </c>
      <c r="C25" s="316"/>
      <c r="D25" s="313" t="s">
        <v>595</v>
      </c>
      <c r="E25" s="316"/>
      <c r="F25" s="317" t="s">
        <v>596</v>
      </c>
      <c r="G25" s="318"/>
      <c r="H25" s="313" t="s">
        <v>597</v>
      </c>
      <c r="I25" s="316"/>
      <c r="J25" s="313" t="s">
        <v>598</v>
      </c>
      <c r="K25" s="316"/>
      <c r="L25" s="319" t="s">
        <v>599</v>
      </c>
      <c r="M25" s="320"/>
      <c r="N25" s="130"/>
      <c r="O25" s="131"/>
      <c r="P25" s="107"/>
      <c r="Q25" s="107"/>
      <c r="R25" s="107"/>
      <c r="S25" s="107"/>
      <c r="T25" s="107"/>
      <c r="U25" s="107"/>
      <c r="V25" s="107"/>
      <c r="W25" s="107"/>
      <c r="X25" s="107"/>
      <c r="Y25"/>
    </row>
    <row r="26" spans="1:25" ht="12.75">
      <c r="A26" s="125"/>
      <c r="B26" s="200" t="s">
        <v>600</v>
      </c>
      <c r="C26" s="206" t="s">
        <v>343</v>
      </c>
      <c r="D26" s="200" t="s">
        <v>600</v>
      </c>
      <c r="E26" s="206" t="s">
        <v>343</v>
      </c>
      <c r="F26" s="304" t="s">
        <v>600</v>
      </c>
      <c r="G26" s="209" t="s">
        <v>343</v>
      </c>
      <c r="H26" s="200" t="s">
        <v>600</v>
      </c>
      <c r="I26" s="206" t="s">
        <v>343</v>
      </c>
      <c r="J26" s="200" t="s">
        <v>600</v>
      </c>
      <c r="K26" s="207" t="s">
        <v>343</v>
      </c>
      <c r="L26" s="200" t="s">
        <v>600</v>
      </c>
      <c r="M26" s="202"/>
      <c r="N26" s="130"/>
      <c r="O26" s="130"/>
      <c r="P26" s="107"/>
      <c r="Q26" s="107"/>
      <c r="R26" s="107"/>
      <c r="S26" s="107"/>
      <c r="T26" s="107"/>
      <c r="U26" s="107"/>
      <c r="V26" s="107"/>
      <c r="W26" s="107"/>
      <c r="X26" s="107"/>
      <c r="Y26"/>
    </row>
    <row r="27" spans="1:25" ht="12.75">
      <c r="A27" s="125"/>
      <c r="B27" s="208" t="s">
        <v>601</v>
      </c>
      <c r="C27" s="209" t="s">
        <v>602</v>
      </c>
      <c r="D27" s="208" t="s">
        <v>601</v>
      </c>
      <c r="E27" s="209" t="s">
        <v>602</v>
      </c>
      <c r="F27" s="208" t="s">
        <v>601</v>
      </c>
      <c r="G27" s="209" t="s">
        <v>602</v>
      </c>
      <c r="H27" s="208" t="s">
        <v>601</v>
      </c>
      <c r="I27" s="209" t="s">
        <v>602</v>
      </c>
      <c r="J27" s="208" t="s">
        <v>601</v>
      </c>
      <c r="K27" s="210" t="s">
        <v>602</v>
      </c>
      <c r="L27" s="208" t="s">
        <v>601</v>
      </c>
      <c r="M27" s="211" t="s">
        <v>602</v>
      </c>
      <c r="N27" s="132"/>
      <c r="O27" s="132"/>
      <c r="P27" s="107"/>
      <c r="Q27" s="107"/>
      <c r="R27" s="107"/>
      <c r="S27" s="107"/>
      <c r="T27" s="107"/>
      <c r="U27" s="107"/>
      <c r="V27" s="107"/>
      <c r="W27" s="107"/>
      <c r="X27" s="107"/>
      <c r="Y27"/>
    </row>
    <row r="28" spans="1:25" ht="12.75">
      <c r="A28" s="133"/>
      <c r="B28" s="208" t="s">
        <v>603</v>
      </c>
      <c r="C28" s="209" t="s">
        <v>133</v>
      </c>
      <c r="D28" s="208" t="s">
        <v>603</v>
      </c>
      <c r="E28" s="209" t="s">
        <v>133</v>
      </c>
      <c r="F28" s="208" t="s">
        <v>603</v>
      </c>
      <c r="G28" s="209" t="s">
        <v>133</v>
      </c>
      <c r="H28" s="208" t="s">
        <v>603</v>
      </c>
      <c r="I28" s="209" t="s">
        <v>133</v>
      </c>
      <c r="J28" s="208" t="s">
        <v>603</v>
      </c>
      <c r="K28" s="210" t="s">
        <v>133</v>
      </c>
      <c r="L28" s="208" t="s">
        <v>603</v>
      </c>
      <c r="M28" s="211" t="s">
        <v>133</v>
      </c>
      <c r="N28" s="132"/>
      <c r="O28" s="132"/>
      <c r="P28" s="107"/>
      <c r="Q28" s="107"/>
      <c r="R28" s="107"/>
      <c r="S28" s="107"/>
      <c r="T28" s="107"/>
      <c r="U28" s="107"/>
      <c r="V28" s="107"/>
      <c r="W28" s="107"/>
      <c r="X28" s="107"/>
      <c r="Y28"/>
    </row>
    <row r="29" spans="1:25" ht="12.75">
      <c r="A29" s="270" t="s">
        <v>604</v>
      </c>
      <c r="B29" s="291">
        <f>+B93</f>
        <v>60082.07740034496</v>
      </c>
      <c r="C29" s="264">
        <f>+L93</f>
        <v>22.126645866469545</v>
      </c>
      <c r="D29" s="291">
        <f>+B125</f>
        <v>54823.151244154986</v>
      </c>
      <c r="E29" s="264">
        <f>+L125</f>
        <v>24.031082715505633</v>
      </c>
      <c r="F29" s="291">
        <f>+B157</f>
        <v>47450.90618623219</v>
      </c>
      <c r="G29" s="264">
        <f>+L157</f>
        <v>22.774428108891758</v>
      </c>
      <c r="H29" s="291">
        <f>+B189</f>
        <v>46469.56265840559</v>
      </c>
      <c r="I29" s="264">
        <f>+L189</f>
        <v>23.763769197027564</v>
      </c>
      <c r="J29" s="291">
        <f>+B221</f>
        <v>44519.878918109585</v>
      </c>
      <c r="K29" s="264">
        <f>+L221</f>
        <v>25.991380368612056</v>
      </c>
      <c r="L29" s="291">
        <f>+B253</f>
        <v>44542.03217150301</v>
      </c>
      <c r="M29" s="266">
        <f>+L253</f>
        <v>23.152509625647912</v>
      </c>
      <c r="N29" s="134"/>
      <c r="O29" s="134"/>
      <c r="P29" s="107"/>
      <c r="Q29" s="107"/>
      <c r="R29" s="107"/>
      <c r="S29" s="107"/>
      <c r="T29" s="107"/>
      <c r="U29" s="107"/>
      <c r="V29" s="107"/>
      <c r="W29" s="107"/>
      <c r="X29" s="107"/>
      <c r="Y29"/>
    </row>
    <row r="30" spans="1:25" ht="12.75">
      <c r="A30" s="165"/>
      <c r="B30" s="186"/>
      <c r="C30" s="265"/>
      <c r="D30" s="174"/>
      <c r="E30" s="265"/>
      <c r="F30" s="174"/>
      <c r="G30" s="265"/>
      <c r="H30" s="174"/>
      <c r="I30" s="265"/>
      <c r="J30" s="174"/>
      <c r="K30" s="265"/>
      <c r="L30" s="174"/>
      <c r="M30" s="187"/>
      <c r="N30" s="134"/>
      <c r="O30" s="134"/>
      <c r="P30" s="107"/>
      <c r="Q30" s="107"/>
      <c r="R30" s="107"/>
      <c r="S30" s="107"/>
      <c r="T30" s="107"/>
      <c r="U30" s="107"/>
      <c r="V30" s="107"/>
      <c r="W30" s="107"/>
      <c r="X30" s="107"/>
      <c r="Y30"/>
    </row>
    <row r="31" spans="1:25" ht="12.75">
      <c r="A31" s="165" t="s">
        <v>605</v>
      </c>
      <c r="B31" s="186">
        <f>+B95</f>
        <v>54751.6176564769</v>
      </c>
      <c r="C31" s="265">
        <f>+L95</f>
        <v>21.73077634207096</v>
      </c>
      <c r="D31" s="186">
        <f>+B127</f>
        <v>52690.616755703704</v>
      </c>
      <c r="E31" s="265">
        <f>+L127</f>
        <v>20.713431653745438</v>
      </c>
      <c r="F31" s="186">
        <f>+B159</f>
        <v>47434.447214004285</v>
      </c>
      <c r="G31" s="265">
        <f>+L159</f>
        <v>19.112529602157082</v>
      </c>
      <c r="H31" s="186">
        <f>+B191</f>
        <v>44117.30553610644</v>
      </c>
      <c r="I31" s="265">
        <f>+L191</f>
        <v>24.28334499623005</v>
      </c>
      <c r="J31" s="186">
        <f>+B223</f>
        <v>41840.70432232432</v>
      </c>
      <c r="K31" s="265">
        <f>+L223</f>
        <v>17.937113477190234</v>
      </c>
      <c r="L31" s="186">
        <f>+B255</f>
        <v>51543.76704883116</v>
      </c>
      <c r="M31" s="187">
        <f>+L255</f>
        <v>17.022455461043243</v>
      </c>
      <c r="N31" s="134"/>
      <c r="O31" s="134"/>
      <c r="P31" s="107"/>
      <c r="Q31" s="107"/>
      <c r="R31" s="107"/>
      <c r="S31" s="107"/>
      <c r="T31" s="107"/>
      <c r="U31" s="107"/>
      <c r="V31" s="107"/>
      <c r="W31" s="107"/>
      <c r="X31" s="107"/>
      <c r="Y31"/>
    </row>
    <row r="32" spans="1:25" ht="12.75">
      <c r="A32" s="165" t="s">
        <v>606</v>
      </c>
      <c r="B32" s="186">
        <f>+B96</f>
        <v>54084.87429496297</v>
      </c>
      <c r="C32" s="265">
        <f>+L96</f>
        <v>22.84687778646942</v>
      </c>
      <c r="D32" s="186">
        <f>+B128</f>
        <v>0</v>
      </c>
      <c r="E32" s="265"/>
      <c r="F32" s="186">
        <f>+B160</f>
        <v>45348.49530867298</v>
      </c>
      <c r="G32" s="265">
        <f>+L160</f>
        <v>23.068330531169604</v>
      </c>
      <c r="H32" s="186">
        <f>+B192</f>
        <v>0</v>
      </c>
      <c r="I32" s="265"/>
      <c r="J32" s="186">
        <f>+B224</f>
        <v>42991.72864989011</v>
      </c>
      <c r="K32" s="265">
        <f>+L224</f>
        <v>24.423418216196634</v>
      </c>
      <c r="L32" s="186">
        <f>+B256</f>
        <v>38552.78089923875</v>
      </c>
      <c r="M32" s="187">
        <f>+L256</f>
        <v>23.50769834240501</v>
      </c>
      <c r="N32" s="134"/>
      <c r="O32" s="134"/>
      <c r="P32" s="107"/>
      <c r="Q32" s="107"/>
      <c r="R32" s="107"/>
      <c r="S32" s="107"/>
      <c r="T32" s="107"/>
      <c r="U32" s="107"/>
      <c r="V32" s="107"/>
      <c r="W32" s="107"/>
      <c r="X32" s="107"/>
      <c r="Y32"/>
    </row>
    <row r="33" spans="1:25" ht="12.75">
      <c r="A33" s="165" t="s">
        <v>607</v>
      </c>
      <c r="B33" s="186">
        <f>+B97</f>
        <v>58361.68351634005</v>
      </c>
      <c r="C33" s="265">
        <f>+L97</f>
        <v>28.776184404274517</v>
      </c>
      <c r="D33" s="186">
        <f>+B129</f>
        <v>52527.945353306764</v>
      </c>
      <c r="E33" s="265">
        <f>+L129</f>
        <v>31.061085359640035</v>
      </c>
      <c r="F33" s="186">
        <f>+B161</f>
        <v>49727.50696739615</v>
      </c>
      <c r="G33" s="265">
        <f>+L161</f>
        <v>29.45248372903756</v>
      </c>
      <c r="H33" s="186">
        <f>+B193</f>
        <v>0</v>
      </c>
      <c r="I33" s="265"/>
      <c r="J33" s="186">
        <f>+B225</f>
        <v>48897.002607880306</v>
      </c>
      <c r="K33" s="265">
        <f>+L225</f>
        <v>32.036315831047126</v>
      </c>
      <c r="L33" s="186">
        <f>+B257</f>
        <v>0</v>
      </c>
      <c r="M33" s="187"/>
      <c r="N33" s="134"/>
      <c r="O33" s="134"/>
      <c r="P33" s="107"/>
      <c r="Q33" s="107"/>
      <c r="R33" s="107"/>
      <c r="S33" s="107"/>
      <c r="T33" s="107"/>
      <c r="U33" s="107"/>
      <c r="V33" s="107"/>
      <c r="W33" s="107"/>
      <c r="X33" s="107"/>
      <c r="Y33"/>
    </row>
    <row r="34" spans="1:25" ht="12.75">
      <c r="A34" s="165"/>
      <c r="B34" s="186"/>
      <c r="C34" s="265"/>
      <c r="D34" s="186"/>
      <c r="E34" s="265"/>
      <c r="F34" s="186"/>
      <c r="G34" s="265"/>
      <c r="H34" s="186"/>
      <c r="I34" s="265"/>
      <c r="J34" s="186"/>
      <c r="K34" s="265"/>
      <c r="L34" s="186"/>
      <c r="M34" s="187"/>
      <c r="N34" s="134"/>
      <c r="O34" s="134"/>
      <c r="P34" s="107"/>
      <c r="Q34" s="107"/>
      <c r="R34" s="107"/>
      <c r="S34" s="107"/>
      <c r="T34" s="107"/>
      <c r="U34" s="107"/>
      <c r="V34" s="107"/>
      <c r="W34" s="107"/>
      <c r="X34" s="107"/>
      <c r="Y34"/>
    </row>
    <row r="35" spans="1:25" ht="12.75">
      <c r="A35" s="165" t="s">
        <v>608</v>
      </c>
      <c r="B35" s="186">
        <f>+B99</f>
        <v>64111.08301353509</v>
      </c>
      <c r="C35" s="265">
        <f>+L99</f>
        <v>0</v>
      </c>
      <c r="D35" s="186">
        <f>+B131</f>
        <v>74749.27057182706</v>
      </c>
      <c r="E35" s="265"/>
      <c r="F35" s="186">
        <f>+B163</f>
        <v>0</v>
      </c>
      <c r="G35" s="265">
        <f>+L163</f>
        <v>0</v>
      </c>
      <c r="H35" s="186">
        <f>+B195</f>
        <v>49292.765540403525</v>
      </c>
      <c r="I35" s="265">
        <f>+L195</f>
        <v>0</v>
      </c>
      <c r="J35" s="186">
        <f>+B227</f>
        <v>48273.94230418992</v>
      </c>
      <c r="K35" s="265">
        <f>+L227</f>
        <v>0</v>
      </c>
      <c r="L35" s="186">
        <f>+B259</f>
        <v>48982.85746108014</v>
      </c>
      <c r="M35" s="187">
        <f>+L259</f>
        <v>0</v>
      </c>
      <c r="N35" s="134"/>
      <c r="O35" s="134"/>
      <c r="P35" s="107"/>
      <c r="Q35" s="107"/>
      <c r="R35" s="107"/>
      <c r="S35" s="107"/>
      <c r="T35" s="107"/>
      <c r="U35" s="107"/>
      <c r="V35" s="107"/>
      <c r="W35" s="107"/>
      <c r="X35" s="107"/>
      <c r="Y35"/>
    </row>
    <row r="36" spans="1:25" ht="12.75">
      <c r="A36" s="165" t="s">
        <v>609</v>
      </c>
      <c r="B36" s="186">
        <f>+B100</f>
        <v>60713.71036649837</v>
      </c>
      <c r="C36" s="265">
        <f>+L100</f>
        <v>21.111644823283807</v>
      </c>
      <c r="D36" s="186">
        <f>+B132</f>
        <v>54668.36540728592</v>
      </c>
      <c r="E36" s="265">
        <f>+L132</f>
        <v>22.08353447848629</v>
      </c>
      <c r="F36" s="186">
        <f>+B164</f>
        <v>48922.836634192405</v>
      </c>
      <c r="G36" s="265">
        <f>+L164</f>
        <v>27.3759566707363</v>
      </c>
      <c r="H36" s="186">
        <f>+B196</f>
        <v>42377.93769470405</v>
      </c>
      <c r="I36" s="265">
        <f>+L196</f>
        <v>26.809951807345822</v>
      </c>
      <c r="J36" s="186">
        <f>+B228</f>
        <v>45516.33300517766</v>
      </c>
      <c r="K36" s="265">
        <f>+L228</f>
        <v>21.754204327128196</v>
      </c>
      <c r="L36" s="186">
        <f>+B260</f>
        <v>43547.27279232</v>
      </c>
      <c r="M36" s="187">
        <f>+L260</f>
        <v>24.891117276835846</v>
      </c>
      <c r="N36" s="134"/>
      <c r="O36" s="134"/>
      <c r="P36" s="107"/>
      <c r="Q36" s="107"/>
      <c r="R36" s="107"/>
      <c r="S36" s="107"/>
      <c r="T36" s="107"/>
      <c r="U36" s="107"/>
      <c r="V36" s="107"/>
      <c r="W36" s="107"/>
      <c r="X36" s="107"/>
      <c r="Y36"/>
    </row>
    <row r="37" spans="1:25" ht="12.75">
      <c r="A37" s="165" t="s">
        <v>610</v>
      </c>
      <c r="B37" s="186">
        <f>+B101</f>
        <v>50954.146918038896</v>
      </c>
      <c r="C37" s="265">
        <f>+L101</f>
        <v>22.230353272751476</v>
      </c>
      <c r="D37" s="186">
        <f>+B133</f>
        <v>48116.29247104247</v>
      </c>
      <c r="E37" s="265">
        <f>+L133</f>
        <v>20.482398240804013</v>
      </c>
      <c r="F37" s="186">
        <f>+B165</f>
        <v>0</v>
      </c>
      <c r="G37" s="265">
        <f>+L165</f>
        <v>0</v>
      </c>
      <c r="H37" s="186">
        <f>+B197</f>
        <v>40577.52993700661</v>
      </c>
      <c r="I37" s="265">
        <f>+L197</f>
        <v>19.235391448435067</v>
      </c>
      <c r="J37" s="186">
        <f>+B229</f>
        <v>40922.621596958175</v>
      </c>
      <c r="K37" s="265">
        <f>+L229</f>
        <v>20.918480318684544</v>
      </c>
      <c r="L37" s="186">
        <f>+B261</f>
        <v>0</v>
      </c>
      <c r="M37" s="187"/>
      <c r="N37" s="134"/>
      <c r="O37" s="134"/>
      <c r="P37" s="107"/>
      <c r="Q37" s="107"/>
      <c r="R37" s="107"/>
      <c r="S37" s="107"/>
      <c r="T37" s="107"/>
      <c r="U37" s="107"/>
      <c r="V37" s="107"/>
      <c r="W37" s="107"/>
      <c r="X37" s="107"/>
      <c r="Y37"/>
    </row>
    <row r="38" spans="1:25" ht="12.75">
      <c r="A38" s="165"/>
      <c r="B38" s="186"/>
      <c r="C38" s="265"/>
      <c r="D38" s="186"/>
      <c r="E38" s="265"/>
      <c r="F38" s="186"/>
      <c r="G38" s="265"/>
      <c r="H38" s="186"/>
      <c r="I38" s="265"/>
      <c r="J38" s="186"/>
      <c r="K38" s="265"/>
      <c r="L38" s="186"/>
      <c r="M38" s="187"/>
      <c r="N38" s="134"/>
      <c r="O38" s="134"/>
      <c r="P38" s="107"/>
      <c r="Q38" s="107"/>
      <c r="R38" s="107"/>
      <c r="S38" s="107"/>
      <c r="T38" s="107"/>
      <c r="U38" s="107"/>
      <c r="V38" s="107"/>
      <c r="W38" s="107"/>
      <c r="X38" s="107"/>
      <c r="Y38"/>
    </row>
    <row r="39" spans="1:25" ht="12.75">
      <c r="A39" s="165" t="s">
        <v>611</v>
      </c>
      <c r="B39" s="186">
        <f>+B103</f>
        <v>66021.47614469698</v>
      </c>
      <c r="C39" s="265">
        <f>+L103</f>
        <v>21.873909856332272</v>
      </c>
      <c r="D39" s="186">
        <f>+B135</f>
        <v>55579.06413625935</v>
      </c>
      <c r="E39" s="265">
        <f>+L135</f>
        <v>21.5219078112937</v>
      </c>
      <c r="F39" s="186">
        <f>+B167</f>
        <v>51270.597434454154</v>
      </c>
      <c r="G39" s="265">
        <f>+L167</f>
        <v>29.32999292448969</v>
      </c>
      <c r="H39" s="186">
        <f>+B199</f>
        <v>54092.98621249779</v>
      </c>
      <c r="I39" s="265">
        <f>+L199</f>
        <v>25.140290978879314</v>
      </c>
      <c r="J39" s="186">
        <f>+B231</f>
        <v>46284.99210472727</v>
      </c>
      <c r="K39" s="265">
        <f>+L231</f>
        <v>35.147920821132644</v>
      </c>
      <c r="L39" s="186">
        <f>+B263</f>
        <v>52997.7027027027</v>
      </c>
      <c r="M39" s="187">
        <f>+L263</f>
        <v>24.25933811511463</v>
      </c>
      <c r="N39" s="134"/>
      <c r="O39" s="134"/>
      <c r="P39" s="107"/>
      <c r="Q39" s="107"/>
      <c r="R39" s="107"/>
      <c r="S39" s="107"/>
      <c r="T39" s="107"/>
      <c r="U39" s="107"/>
      <c r="V39" s="107"/>
      <c r="W39" s="107"/>
      <c r="X39" s="107"/>
      <c r="Y39"/>
    </row>
    <row r="40" spans="1:25" ht="12.75">
      <c r="A40" s="165" t="s">
        <v>612</v>
      </c>
      <c r="B40" s="186">
        <f>+B104</f>
        <v>52268.201241297174</v>
      </c>
      <c r="C40" s="265">
        <f>+L104</f>
        <v>17.115164883862967</v>
      </c>
      <c r="D40" s="186">
        <f>+B136</f>
        <v>51340.19602429752</v>
      </c>
      <c r="E40" s="265">
        <f>+L136</f>
        <v>21.49847187529979</v>
      </c>
      <c r="F40" s="186">
        <f>+B168</f>
        <v>44015.09434515724</v>
      </c>
      <c r="G40" s="265">
        <f>+L168</f>
        <v>22.030530111541655</v>
      </c>
      <c r="H40" s="186">
        <f>+B200</f>
        <v>0</v>
      </c>
      <c r="I40" s="265"/>
      <c r="J40" s="186">
        <f>+B232</f>
        <v>41589.67463818556</v>
      </c>
      <c r="K40" s="265">
        <f>+L232</f>
        <v>23.886677398420968</v>
      </c>
      <c r="L40" s="186">
        <f>+B264</f>
        <v>37504.708256</v>
      </c>
      <c r="M40" s="187">
        <f>+L264</f>
        <v>27.58446068138762</v>
      </c>
      <c r="N40" s="134"/>
      <c r="O40" s="134"/>
      <c r="P40" s="107"/>
      <c r="Q40" s="107"/>
      <c r="R40" s="107"/>
      <c r="S40" s="107"/>
      <c r="T40" s="107"/>
      <c r="U40" s="107"/>
      <c r="V40" s="107"/>
      <c r="W40" s="107"/>
      <c r="X40" s="107"/>
      <c r="Y40"/>
    </row>
    <row r="41" spans="1:25" ht="12.75">
      <c r="A41" s="165" t="s">
        <v>613</v>
      </c>
      <c r="B41" s="186">
        <f>+B105</f>
        <v>67727.34813054334</v>
      </c>
      <c r="C41" s="265">
        <f>+L105</f>
        <v>19.127142069826732</v>
      </c>
      <c r="D41" s="186">
        <f>+B137</f>
        <v>50616.10043386712</v>
      </c>
      <c r="E41" s="265">
        <f>+L137</f>
        <v>20.603399014539654</v>
      </c>
      <c r="F41" s="186">
        <f>+B169</f>
        <v>50848.785893718996</v>
      </c>
      <c r="G41" s="265">
        <f>+L169</f>
        <v>20.77446125143156</v>
      </c>
      <c r="H41" s="186">
        <f>+B201</f>
        <v>50154.94719324325</v>
      </c>
      <c r="I41" s="265">
        <f>+L201</f>
        <v>20.186278153566043</v>
      </c>
      <c r="J41" s="186">
        <f>+B233</f>
        <v>50943.701735724135</v>
      </c>
      <c r="K41" s="265">
        <f>+L233</f>
        <v>18.471330079507865</v>
      </c>
      <c r="L41" s="186">
        <f>+B265</f>
        <v>48647.74916336493</v>
      </c>
      <c r="M41" s="187">
        <f>+L265</f>
        <v>18.7926527664797</v>
      </c>
      <c r="N41" s="134"/>
      <c r="O41" s="134"/>
      <c r="P41" s="107"/>
      <c r="Q41" s="107"/>
      <c r="R41" s="107"/>
      <c r="S41" s="107"/>
      <c r="T41" s="107"/>
      <c r="U41" s="107"/>
      <c r="V41" s="107"/>
      <c r="W41" s="107"/>
      <c r="X41" s="107"/>
      <c r="Y41"/>
    </row>
    <row r="42" spans="1:25" ht="12.75">
      <c r="A42" s="165"/>
      <c r="B42" s="186"/>
      <c r="C42" s="265"/>
      <c r="D42" s="186"/>
      <c r="E42" s="265"/>
      <c r="F42" s="186"/>
      <c r="G42" s="265"/>
      <c r="H42" s="186"/>
      <c r="I42" s="265"/>
      <c r="J42" s="186"/>
      <c r="K42" s="265"/>
      <c r="L42" s="186"/>
      <c r="M42" s="187"/>
      <c r="N42" s="134"/>
      <c r="O42" s="134"/>
      <c r="P42" s="107"/>
      <c r="Q42" s="107"/>
      <c r="R42" s="107"/>
      <c r="S42" s="107"/>
      <c r="T42" s="107"/>
      <c r="U42" s="107"/>
      <c r="V42" s="107"/>
      <c r="W42" s="107"/>
      <c r="X42" s="107"/>
      <c r="Y42"/>
    </row>
    <row r="43" spans="1:25" ht="12.75">
      <c r="A43" s="165" t="s">
        <v>614</v>
      </c>
      <c r="B43" s="186">
        <f>+B107</f>
        <v>54147.79344713483</v>
      </c>
      <c r="C43" s="265">
        <f>+L107</f>
        <v>28.007770401577382</v>
      </c>
      <c r="D43" s="186">
        <f>+B139</f>
        <v>0</v>
      </c>
      <c r="E43" s="265"/>
      <c r="F43" s="186">
        <f>+B171</f>
        <v>47814.95584415585</v>
      </c>
      <c r="G43" s="265">
        <f>+L171</f>
        <v>21.886457522012076</v>
      </c>
      <c r="H43" s="186">
        <f>+B203</f>
        <v>43270.8013544018</v>
      </c>
      <c r="I43" s="265">
        <f>+L203</f>
        <v>30.26257062084022</v>
      </c>
      <c r="J43" s="186">
        <f>+B235</f>
        <v>41201.12359550562</v>
      </c>
      <c r="K43" s="265">
        <f>+L235</f>
        <v>27.34717241277413</v>
      </c>
      <c r="L43" s="186">
        <f>+B267</f>
        <v>38019.10112359551</v>
      </c>
      <c r="M43" s="187">
        <f>+L267</f>
        <v>24.843027002377607</v>
      </c>
      <c r="N43" s="134"/>
      <c r="O43" s="134"/>
      <c r="P43" s="107"/>
      <c r="Q43" s="107"/>
      <c r="R43" s="107"/>
      <c r="S43" s="107"/>
      <c r="T43" s="107"/>
      <c r="U43" s="107"/>
      <c r="V43" s="107"/>
      <c r="W43" s="107"/>
      <c r="X43" s="107"/>
      <c r="Y43"/>
    </row>
    <row r="44" spans="1:25" ht="12.75">
      <c r="A44" s="165" t="s">
        <v>615</v>
      </c>
      <c r="B44" s="186">
        <f>+B108</f>
        <v>59181.54751210937</v>
      </c>
      <c r="C44" s="265">
        <f>+L108</f>
        <v>20.364035002538923</v>
      </c>
      <c r="D44" s="186">
        <f>+B140</f>
        <v>56189.92787345612</v>
      </c>
      <c r="E44" s="265">
        <f>+L140</f>
        <v>22.2363800483864</v>
      </c>
      <c r="F44" s="186">
        <f>+B172</f>
        <v>44250.15243603306</v>
      </c>
      <c r="G44" s="265">
        <f>+L172</f>
        <v>25.382143950216467</v>
      </c>
      <c r="H44" s="186">
        <f>+B204</f>
        <v>45661.54305671586</v>
      </c>
      <c r="I44" s="265">
        <f>+L204</f>
        <v>23.746320430429833</v>
      </c>
      <c r="J44" s="186">
        <f>+B236</f>
        <v>44558.295388253966</v>
      </c>
      <c r="K44" s="265">
        <f>+L236</f>
        <v>22.232838066096715</v>
      </c>
      <c r="L44" s="186">
        <f>+B268</f>
        <v>44410.83750799283</v>
      </c>
      <c r="M44" s="187">
        <f>+L268</f>
        <v>25.58038356117781</v>
      </c>
      <c r="N44" s="134"/>
      <c r="O44" s="134"/>
      <c r="P44" s="107"/>
      <c r="Q44" s="107"/>
      <c r="R44" s="107"/>
      <c r="S44" s="107"/>
      <c r="T44" s="107"/>
      <c r="U44" s="107"/>
      <c r="V44" s="107"/>
      <c r="W44" s="107"/>
      <c r="X44" s="107"/>
      <c r="Y44"/>
    </row>
    <row r="45" spans="1:25" ht="12.75">
      <c r="A45" s="165" t="s">
        <v>616</v>
      </c>
      <c r="B45" s="186">
        <f>+B109</f>
        <v>59286.10374196377</v>
      </c>
      <c r="C45" s="265">
        <f>+L109</f>
        <v>25.619186035202475</v>
      </c>
      <c r="D45" s="186">
        <f>+B141</f>
        <v>44937.0364917232</v>
      </c>
      <c r="E45" s="265">
        <f>+L141</f>
        <v>28.25515609853709</v>
      </c>
      <c r="F45" s="186">
        <f>+B173</f>
        <v>47284.31712782514</v>
      </c>
      <c r="G45" s="265">
        <f>+L173</f>
        <v>17.224655410212854</v>
      </c>
      <c r="H45" s="186">
        <f>+B205</f>
        <v>47284.31712782514</v>
      </c>
      <c r="I45" s="265">
        <f>+L205</f>
        <v>25.062754976423484</v>
      </c>
      <c r="J45" s="186">
        <f>+B237</f>
        <v>45146.59524754386</v>
      </c>
      <c r="K45" s="265">
        <f>+L237</f>
        <v>27.989414798290486</v>
      </c>
      <c r="L45" s="186">
        <f>+B269</f>
        <v>0</v>
      </c>
      <c r="M45" s="187"/>
      <c r="N45" s="134"/>
      <c r="O45" s="134"/>
      <c r="P45" s="107"/>
      <c r="Q45" s="107"/>
      <c r="R45" s="107"/>
      <c r="S45" s="107"/>
      <c r="T45" s="107"/>
      <c r="U45" s="107"/>
      <c r="V45" s="107"/>
      <c r="W45" s="107"/>
      <c r="X45" s="107"/>
      <c r="Y45"/>
    </row>
    <row r="46" spans="1:25" ht="12.75">
      <c r="A46" s="165"/>
      <c r="B46" s="186"/>
      <c r="C46" s="265"/>
      <c r="D46" s="186"/>
      <c r="E46" s="265"/>
      <c r="F46" s="186"/>
      <c r="G46" s="265"/>
      <c r="H46" s="186"/>
      <c r="I46" s="265"/>
      <c r="J46" s="186"/>
      <c r="K46" s="265"/>
      <c r="L46" s="186"/>
      <c r="M46" s="187"/>
      <c r="N46" s="134"/>
      <c r="O46" s="134"/>
      <c r="P46" s="107"/>
      <c r="Q46" s="107"/>
      <c r="R46" s="107"/>
      <c r="S46" s="107"/>
      <c r="T46" s="107"/>
      <c r="U46" s="107"/>
      <c r="V46" s="107"/>
      <c r="W46" s="107"/>
      <c r="X46" s="107"/>
      <c r="Y46"/>
    </row>
    <row r="47" spans="1:25" ht="12.75">
      <c r="A47" s="165" t="s">
        <v>617</v>
      </c>
      <c r="B47" s="186">
        <f>+B111</f>
        <v>61348.09116615711</v>
      </c>
      <c r="C47" s="265">
        <f>+L111</f>
        <v>19.897480629562892</v>
      </c>
      <c r="D47" s="186">
        <f>+B143</f>
        <v>51977.84012298232</v>
      </c>
      <c r="E47" s="265">
        <f>+L143</f>
        <v>24.117739526260006</v>
      </c>
      <c r="F47" s="186">
        <f>+B175</f>
        <v>45507.09267464241</v>
      </c>
      <c r="G47" s="265">
        <f>+L175</f>
        <v>22.55055795139001</v>
      </c>
      <c r="H47" s="186">
        <f>+B207</f>
        <v>42984.973973898304</v>
      </c>
      <c r="I47" s="265">
        <f>+L207</f>
        <v>23.193458782338112</v>
      </c>
      <c r="J47" s="186">
        <f>+B239</f>
        <v>43511.170384324316</v>
      </c>
      <c r="K47" s="265">
        <f>+L239</f>
        <v>26.74475578235293</v>
      </c>
      <c r="L47" s="186">
        <f>+B271</f>
        <v>42076.8145827615</v>
      </c>
      <c r="M47" s="187">
        <f>+L271</f>
        <v>22.45910975476622</v>
      </c>
      <c r="N47" s="134"/>
      <c r="O47" s="134"/>
      <c r="P47" s="107"/>
      <c r="Q47" s="107"/>
      <c r="R47" s="107"/>
      <c r="S47" s="107"/>
      <c r="T47" s="107"/>
      <c r="U47" s="107"/>
      <c r="V47" s="107"/>
      <c r="W47" s="107"/>
      <c r="X47" s="107"/>
      <c r="Y47"/>
    </row>
    <row r="48" spans="1:25" ht="12.75">
      <c r="A48" s="165" t="s">
        <v>618</v>
      </c>
      <c r="B48" s="186">
        <f>+B112</f>
        <v>65584.3692391085</v>
      </c>
      <c r="C48" s="265">
        <f>+L112</f>
        <v>22.04462793646421</v>
      </c>
      <c r="D48" s="186">
        <f>+B144</f>
        <v>60517.85165200602</v>
      </c>
      <c r="E48" s="265">
        <f>+L144</f>
        <v>24.129950864800193</v>
      </c>
      <c r="F48" s="186">
        <f>+B176</f>
        <v>50308.01116169246</v>
      </c>
      <c r="G48" s="265">
        <f>+L176</f>
        <v>25.431675853238012</v>
      </c>
      <c r="H48" s="186">
        <f>+B208</f>
        <v>47489.51158686389</v>
      </c>
      <c r="I48" s="265">
        <f>+L208</f>
        <v>25.965107992082658</v>
      </c>
      <c r="J48" s="186">
        <f>+B240</f>
        <v>47423.8164556962</v>
      </c>
      <c r="K48" s="265">
        <f>+L240</f>
        <v>25.857220968527407</v>
      </c>
      <c r="L48" s="186">
        <f>+B272</f>
        <v>49447.90493806763</v>
      </c>
      <c r="M48" s="187">
        <f>+L272</f>
        <v>24.31417158463807</v>
      </c>
      <c r="N48" s="134"/>
      <c r="O48" s="134"/>
      <c r="P48" s="107"/>
      <c r="Q48" s="107"/>
      <c r="R48" s="107"/>
      <c r="S48" s="107"/>
      <c r="T48" s="107"/>
      <c r="U48" s="107"/>
      <c r="V48" s="107"/>
      <c r="W48" s="107"/>
      <c r="X48" s="107"/>
      <c r="Y48"/>
    </row>
    <row r="49" spans="1:25" ht="12.75">
      <c r="A49" s="269" t="s">
        <v>619</v>
      </c>
      <c r="B49" s="292">
        <f>+B113</f>
        <v>53560.998964009494</v>
      </c>
      <c r="C49" s="275">
        <f>+L113</f>
        <v>21.385002930536942</v>
      </c>
      <c r="D49" s="292">
        <f>+B145</f>
        <v>0</v>
      </c>
      <c r="E49" s="275"/>
      <c r="F49" s="292">
        <f>+B177</f>
        <v>45742.73181888412</v>
      </c>
      <c r="G49" s="275">
        <f>+L177</f>
        <v>22.913722766978264</v>
      </c>
      <c r="H49" s="292">
        <f>+B209</f>
        <v>0</v>
      </c>
      <c r="I49" s="275"/>
      <c r="J49" s="292">
        <f>+B241</f>
        <v>0</v>
      </c>
      <c r="K49" s="275"/>
      <c r="L49" s="292">
        <f>+B273</f>
        <v>41332.32124787027</v>
      </c>
      <c r="M49" s="276">
        <f>+L273</f>
        <v>23.839745226175697</v>
      </c>
      <c r="N49" s="134"/>
      <c r="O49" s="134"/>
      <c r="P49" s="107"/>
      <c r="Q49" s="107"/>
      <c r="R49" s="107"/>
      <c r="S49" s="107"/>
      <c r="T49" s="107"/>
      <c r="U49" s="107"/>
      <c r="V49" s="107"/>
      <c r="W49" s="107"/>
      <c r="X49" s="107"/>
      <c r="Y49"/>
    </row>
    <row r="50" spans="1:25" ht="18.75">
      <c r="A50" s="136"/>
      <c r="B50" s="137"/>
      <c r="C50" s="293"/>
      <c r="D50" s="137"/>
      <c r="E50" s="134"/>
      <c r="F50" s="137"/>
      <c r="G50" s="134"/>
      <c r="H50" s="137"/>
      <c r="I50" s="134"/>
      <c r="J50" s="137"/>
      <c r="K50" s="134"/>
      <c r="L50" s="137"/>
      <c r="M50" s="134"/>
      <c r="N50" s="134"/>
      <c r="O50" s="134"/>
      <c r="P50" s="107"/>
      <c r="Q50" s="107"/>
      <c r="R50" s="107"/>
      <c r="S50" s="107"/>
      <c r="T50" s="107"/>
      <c r="U50" s="107"/>
      <c r="V50" s="107"/>
      <c r="W50" s="107"/>
      <c r="X50" s="107"/>
      <c r="Y50"/>
    </row>
    <row r="51" spans="1:25" ht="18.75">
      <c r="A51" s="138"/>
      <c r="B51" s="137"/>
      <c r="C51" s="108"/>
      <c r="D51" s="108"/>
      <c r="E51" s="108"/>
      <c r="F51" s="108"/>
      <c r="G51" s="108"/>
      <c r="H51" s="108"/>
      <c r="I51" s="134"/>
      <c r="J51" s="108"/>
      <c r="K51" s="108"/>
      <c r="L51" s="108"/>
      <c r="M51" s="108"/>
      <c r="N51" s="108"/>
      <c r="O51" s="108"/>
      <c r="P51" s="107"/>
      <c r="Q51" s="107"/>
      <c r="R51" s="107"/>
      <c r="S51" s="107"/>
      <c r="T51" s="107"/>
      <c r="U51" s="107"/>
      <c r="V51" s="107"/>
      <c r="W51" s="107"/>
      <c r="X51" s="107"/>
      <c r="Y51"/>
    </row>
    <row r="52" spans="1:25" ht="18.75">
      <c r="A52" s="322" t="s">
        <v>747</v>
      </c>
      <c r="B52" s="323"/>
      <c r="C52" s="323"/>
      <c r="D52" s="323"/>
      <c r="E52" s="323"/>
      <c r="F52" s="323"/>
      <c r="G52" s="323"/>
      <c r="H52" s="323"/>
      <c r="I52" s="323"/>
      <c r="J52" s="108"/>
      <c r="K52" s="108"/>
      <c r="L52" s="108"/>
      <c r="M52" s="108"/>
      <c r="N52" s="108"/>
      <c r="O52" s="108"/>
      <c r="P52" s="107"/>
      <c r="Q52" s="107"/>
      <c r="R52" s="107"/>
      <c r="S52" s="107"/>
      <c r="T52" s="107"/>
      <c r="U52" s="107"/>
      <c r="V52" s="107"/>
      <c r="W52" s="107"/>
      <c r="X52" s="107"/>
      <c r="Y52"/>
    </row>
    <row r="53" spans="1:25" ht="18.75">
      <c r="A53" s="301"/>
      <c r="B53" s="302"/>
      <c r="C53" s="303"/>
      <c r="D53" s="303"/>
      <c r="E53" s="303"/>
      <c r="F53" s="303"/>
      <c r="G53" s="303"/>
      <c r="H53" s="303"/>
      <c r="I53" s="303"/>
      <c r="J53" s="108"/>
      <c r="K53" s="108"/>
      <c r="L53" s="108"/>
      <c r="M53" s="108"/>
      <c r="N53" s="108"/>
      <c r="O53" s="108"/>
      <c r="P53" s="107"/>
      <c r="Q53" s="107"/>
      <c r="R53" s="107"/>
      <c r="S53" s="107"/>
      <c r="T53" s="107"/>
      <c r="U53" s="107"/>
      <c r="V53" s="107"/>
      <c r="W53" s="107"/>
      <c r="X53" s="107"/>
      <c r="Y53"/>
    </row>
    <row r="54" spans="1:25" ht="18.75">
      <c r="A54" s="322" t="s">
        <v>556</v>
      </c>
      <c r="B54" s="323"/>
      <c r="C54" s="323"/>
      <c r="D54" s="323"/>
      <c r="E54" s="323"/>
      <c r="F54" s="323"/>
      <c r="G54" s="323"/>
      <c r="H54" s="323"/>
      <c r="I54" s="323"/>
      <c r="J54" s="108"/>
      <c r="K54" s="108"/>
      <c r="L54" s="108"/>
      <c r="M54" s="108"/>
      <c r="N54" s="108"/>
      <c r="O54" s="108"/>
      <c r="P54" s="107"/>
      <c r="Q54" s="107"/>
      <c r="R54" s="107"/>
      <c r="S54" s="107"/>
      <c r="T54" s="107"/>
      <c r="U54" s="107"/>
      <c r="V54" s="107"/>
      <c r="W54" s="107"/>
      <c r="X54" s="107"/>
      <c r="Y54"/>
    </row>
    <row r="55" spans="1:25" ht="18.75">
      <c r="A55" s="322" t="s">
        <v>620</v>
      </c>
      <c r="B55" s="323"/>
      <c r="C55" s="323"/>
      <c r="D55" s="323"/>
      <c r="E55" s="323"/>
      <c r="F55" s="323"/>
      <c r="G55" s="323"/>
      <c r="H55" s="323"/>
      <c r="I55" s="323"/>
      <c r="J55" s="108"/>
      <c r="K55" s="108"/>
      <c r="L55" s="108"/>
      <c r="M55" s="108"/>
      <c r="N55" s="108"/>
      <c r="O55" s="108"/>
      <c r="P55" s="107"/>
      <c r="Q55" s="107"/>
      <c r="R55" s="107"/>
      <c r="S55" s="107"/>
      <c r="T55" s="107"/>
      <c r="U55" s="107"/>
      <c r="V55" s="107"/>
      <c r="W55" s="107"/>
      <c r="X55" s="107"/>
      <c r="Y55"/>
    </row>
    <row r="56" spans="1:25" ht="18.75">
      <c r="A56" s="322" t="s">
        <v>210</v>
      </c>
      <c r="B56" s="323"/>
      <c r="C56" s="323"/>
      <c r="D56" s="323"/>
      <c r="E56" s="323"/>
      <c r="F56" s="323"/>
      <c r="G56" s="323"/>
      <c r="H56" s="323"/>
      <c r="I56" s="323"/>
      <c r="J56" s="108"/>
      <c r="K56" s="108"/>
      <c r="L56" s="108"/>
      <c r="M56" s="108"/>
      <c r="N56" s="108"/>
      <c r="O56" s="108"/>
      <c r="P56" s="107"/>
      <c r="Q56" s="107"/>
      <c r="R56" s="107"/>
      <c r="S56" s="107"/>
      <c r="T56" s="107"/>
      <c r="U56" s="107"/>
      <c r="V56" s="107"/>
      <c r="W56" s="107"/>
      <c r="X56" s="107"/>
      <c r="Y56"/>
    </row>
    <row r="57" spans="1:25" ht="12.75">
      <c r="A57" s="128"/>
      <c r="B57" s="137"/>
      <c r="C57" s="108"/>
      <c r="D57" s="108"/>
      <c r="E57" s="108"/>
      <c r="F57" s="108"/>
      <c r="G57" s="108"/>
      <c r="H57" s="108"/>
      <c r="I57" s="108"/>
      <c r="J57" s="108"/>
      <c r="K57" s="108"/>
      <c r="L57" s="108"/>
      <c r="M57" s="108"/>
      <c r="N57" s="108"/>
      <c r="O57" s="108"/>
      <c r="P57" s="107"/>
      <c r="Q57" s="107"/>
      <c r="R57" s="107"/>
      <c r="S57" s="107"/>
      <c r="T57" s="107"/>
      <c r="U57" s="107"/>
      <c r="V57" s="107"/>
      <c r="W57" s="107"/>
      <c r="X57" s="107"/>
      <c r="Y57"/>
    </row>
    <row r="58" spans="1:25" ht="12.75">
      <c r="A58" s="139"/>
      <c r="B58" s="321" t="s">
        <v>591</v>
      </c>
      <c r="C58" s="320"/>
      <c r="D58" s="316"/>
      <c r="E58" s="324" t="s">
        <v>592</v>
      </c>
      <c r="F58" s="320"/>
      <c r="G58" s="320"/>
      <c r="H58" s="320"/>
      <c r="I58" s="108"/>
      <c r="J58" s="108"/>
      <c r="K58" s="108"/>
      <c r="L58" s="108"/>
      <c r="M58" s="108"/>
      <c r="N58" s="108"/>
      <c r="O58" s="108"/>
      <c r="P58" s="107"/>
      <c r="Q58" s="107"/>
      <c r="R58" s="107"/>
      <c r="S58" s="107"/>
      <c r="T58" s="107"/>
      <c r="U58" s="107"/>
      <c r="V58" s="107"/>
      <c r="W58" s="107"/>
      <c r="X58" s="107"/>
      <c r="Y58"/>
    </row>
    <row r="59" spans="1:25" ht="12.75">
      <c r="A59" s="107"/>
      <c r="B59" s="200" t="s">
        <v>600</v>
      </c>
      <c r="C59" s="202"/>
      <c r="D59" s="206"/>
      <c r="E59" s="202"/>
      <c r="F59" s="202" t="s">
        <v>600</v>
      </c>
      <c r="G59" s="202"/>
      <c r="H59" s="202"/>
      <c r="I59" s="108"/>
      <c r="J59" s="108"/>
      <c r="K59" s="108"/>
      <c r="L59" s="108"/>
      <c r="M59" s="108"/>
      <c r="N59" s="108"/>
      <c r="O59" s="108"/>
      <c r="P59" s="107"/>
      <c r="Q59" s="107"/>
      <c r="R59" s="107"/>
      <c r="S59" s="107"/>
      <c r="T59" s="107"/>
      <c r="U59" s="107"/>
      <c r="V59" s="107"/>
      <c r="W59" s="107"/>
      <c r="X59" s="107"/>
      <c r="Y59"/>
    </row>
    <row r="60" spans="1:25" ht="12.75">
      <c r="A60" s="107"/>
      <c r="B60" s="208" t="s">
        <v>601</v>
      </c>
      <c r="C60" s="212"/>
      <c r="D60" s="209" t="s">
        <v>602</v>
      </c>
      <c r="E60" s="212"/>
      <c r="F60" s="212" t="s">
        <v>601</v>
      </c>
      <c r="G60" s="212"/>
      <c r="H60" s="212" t="s">
        <v>602</v>
      </c>
      <c r="I60" s="108"/>
      <c r="J60" s="108"/>
      <c r="K60" s="108"/>
      <c r="L60" s="108"/>
      <c r="M60" s="108"/>
      <c r="N60" s="108"/>
      <c r="O60" s="108"/>
      <c r="P60" s="107"/>
      <c r="Q60" s="107"/>
      <c r="R60" s="107"/>
      <c r="S60" s="107"/>
      <c r="T60" s="107"/>
      <c r="U60" s="107"/>
      <c r="V60" s="107"/>
      <c r="W60" s="107"/>
      <c r="X60" s="107"/>
      <c r="Y60"/>
    </row>
    <row r="61" spans="1:25" ht="12.75">
      <c r="A61" s="140"/>
      <c r="B61" s="208" t="s">
        <v>603</v>
      </c>
      <c r="C61" s="212"/>
      <c r="D61" s="209" t="s">
        <v>133</v>
      </c>
      <c r="E61" s="212" t="s">
        <v>343</v>
      </c>
      <c r="F61" s="212" t="s">
        <v>603</v>
      </c>
      <c r="G61" s="212"/>
      <c r="H61" s="212" t="s">
        <v>133</v>
      </c>
      <c r="I61" s="108"/>
      <c r="J61" s="108"/>
      <c r="K61" s="108"/>
      <c r="L61" s="108"/>
      <c r="M61" s="108"/>
      <c r="N61" s="108"/>
      <c r="O61" s="108"/>
      <c r="P61" s="107"/>
      <c r="Q61" s="107"/>
      <c r="R61" s="107"/>
      <c r="S61" s="107"/>
      <c r="T61" s="107"/>
      <c r="U61" s="107"/>
      <c r="V61" s="107"/>
      <c r="W61" s="107"/>
      <c r="X61" s="107"/>
      <c r="Y61"/>
    </row>
    <row r="62" spans="1:25" ht="12.75">
      <c r="A62" s="270" t="s">
        <v>604</v>
      </c>
      <c r="B62" s="291">
        <f>+B285</f>
        <v>38793.44908222492</v>
      </c>
      <c r="C62" s="294"/>
      <c r="D62" s="264">
        <f>+L285</f>
        <v>25.099620166251313</v>
      </c>
      <c r="E62" s="294"/>
      <c r="F62" s="291">
        <f>+B317</f>
        <v>39191.78006906013</v>
      </c>
      <c r="G62" s="294"/>
      <c r="H62" s="266">
        <f>+L317</f>
        <v>27.001819673470067</v>
      </c>
      <c r="I62" s="108"/>
      <c r="J62" s="108"/>
      <c r="K62" s="108"/>
      <c r="L62" s="108"/>
      <c r="M62" s="108"/>
      <c r="N62" s="108"/>
      <c r="O62" s="108"/>
      <c r="P62" s="107"/>
      <c r="Q62" s="107"/>
      <c r="R62" s="107"/>
      <c r="S62" s="107"/>
      <c r="T62" s="107"/>
      <c r="U62" s="107"/>
      <c r="V62" s="107"/>
      <c r="W62" s="107"/>
      <c r="X62" s="107"/>
      <c r="Y62"/>
    </row>
    <row r="63" spans="1:25" ht="12.75">
      <c r="A63" s="165"/>
      <c r="B63" s="186"/>
      <c r="C63" s="174"/>
      <c r="D63" s="265"/>
      <c r="E63" s="174"/>
      <c r="F63" s="174"/>
      <c r="G63" s="174"/>
      <c r="H63" s="187"/>
      <c r="I63" s="108"/>
      <c r="J63" s="108"/>
      <c r="K63" s="108"/>
      <c r="L63" s="108"/>
      <c r="M63" s="108"/>
      <c r="N63" s="108"/>
      <c r="O63" s="108"/>
      <c r="P63" s="107"/>
      <c r="Q63" s="107"/>
      <c r="R63" s="107"/>
      <c r="S63" s="107"/>
      <c r="T63" s="107"/>
      <c r="U63" s="107"/>
      <c r="V63" s="107"/>
      <c r="W63" s="107"/>
      <c r="X63" s="107"/>
      <c r="Y63"/>
    </row>
    <row r="64" spans="1:25" ht="12.75">
      <c r="A64" s="165" t="s">
        <v>605</v>
      </c>
      <c r="B64" s="186">
        <f>+B287</f>
        <v>42608.25170337282</v>
      </c>
      <c r="C64" s="186"/>
      <c r="D64" s="265">
        <f>+L287</f>
        <v>18.90549611442695</v>
      </c>
      <c r="E64" s="186"/>
      <c r="F64" s="186">
        <f>+B319</f>
        <v>45629.43716875</v>
      </c>
      <c r="G64" s="186"/>
      <c r="H64" s="187">
        <f>+L319</f>
        <v>17.021856442953094</v>
      </c>
      <c r="I64" s="108"/>
      <c r="J64" s="108"/>
      <c r="K64" s="108"/>
      <c r="L64" s="108"/>
      <c r="M64" s="108"/>
      <c r="N64" s="108"/>
      <c r="O64" s="108"/>
      <c r="P64" s="107"/>
      <c r="Q64" s="107"/>
      <c r="R64" s="107"/>
      <c r="S64" s="107"/>
      <c r="T64" s="107"/>
      <c r="U64" s="107"/>
      <c r="V64" s="107"/>
      <c r="W64" s="107"/>
      <c r="X64" s="107"/>
      <c r="Y64"/>
    </row>
    <row r="65" spans="1:25" ht="12.75">
      <c r="A65" s="165" t="s">
        <v>606</v>
      </c>
      <c r="B65" s="186">
        <f>+B288</f>
        <v>34276.18861713733</v>
      </c>
      <c r="C65" s="186"/>
      <c r="D65" s="265">
        <f>+L288</f>
        <v>26.45704015563527</v>
      </c>
      <c r="E65" s="186"/>
      <c r="F65" s="186">
        <f>+B320</f>
        <v>0</v>
      </c>
      <c r="G65" s="186"/>
      <c r="H65" s="187"/>
      <c r="I65" s="108"/>
      <c r="J65" s="108"/>
      <c r="K65" s="108"/>
      <c r="L65" s="108"/>
      <c r="M65" s="108"/>
      <c r="N65" s="108"/>
      <c r="O65" s="108"/>
      <c r="P65" s="107"/>
      <c r="Q65" s="107"/>
      <c r="R65" s="107"/>
      <c r="S65" s="107"/>
      <c r="T65" s="107"/>
      <c r="U65" s="107"/>
      <c r="V65" s="107"/>
      <c r="W65" s="107"/>
      <c r="X65" s="107"/>
      <c r="Y65"/>
    </row>
    <row r="66" spans="1:25" ht="12.75">
      <c r="A66" s="165" t="s">
        <v>607</v>
      </c>
      <c r="B66" s="186">
        <f>+B289</f>
        <v>40114.17182730048</v>
      </c>
      <c r="C66" s="186"/>
      <c r="D66" s="265">
        <f>+L289</f>
        <v>33.30977557976152</v>
      </c>
      <c r="E66" s="186"/>
      <c r="F66" s="186">
        <f>+B321</f>
        <v>0</v>
      </c>
      <c r="G66" s="186"/>
      <c r="H66" s="187"/>
      <c r="I66" s="108"/>
      <c r="J66" s="108"/>
      <c r="K66" s="108"/>
      <c r="L66" s="108"/>
      <c r="M66" s="108"/>
      <c r="N66" s="108"/>
      <c r="O66" s="108"/>
      <c r="P66" s="107"/>
      <c r="Q66" s="107"/>
      <c r="R66" s="107"/>
      <c r="S66" s="107"/>
      <c r="T66" s="107"/>
      <c r="U66" s="107"/>
      <c r="V66" s="107"/>
      <c r="W66" s="107"/>
      <c r="X66" s="107"/>
      <c r="Y66"/>
    </row>
    <row r="67" spans="1:25" ht="12.75">
      <c r="A67" s="165"/>
      <c r="B67" s="186"/>
      <c r="C67" s="186"/>
      <c r="D67" s="265"/>
      <c r="E67" s="186"/>
      <c r="F67" s="186"/>
      <c r="G67" s="186"/>
      <c r="H67" s="187"/>
      <c r="I67" s="108"/>
      <c r="J67" s="108"/>
      <c r="K67" s="108"/>
      <c r="L67" s="108"/>
      <c r="M67" s="108"/>
      <c r="N67" s="108"/>
      <c r="O67" s="108"/>
      <c r="P67" s="107"/>
      <c r="Q67" s="107"/>
      <c r="R67" s="107"/>
      <c r="S67" s="107"/>
      <c r="T67" s="107"/>
      <c r="U67" s="107"/>
      <c r="V67" s="107"/>
      <c r="W67" s="107"/>
      <c r="X67" s="107"/>
      <c r="Y67"/>
    </row>
    <row r="68" spans="1:25" ht="12.75">
      <c r="A68" s="165" t="s">
        <v>608</v>
      </c>
      <c r="B68" s="186">
        <f>+B291</f>
        <v>42140.96129615392</v>
      </c>
      <c r="C68" s="186"/>
      <c r="D68" s="265">
        <f>+L291</f>
        <v>0</v>
      </c>
      <c r="E68" s="186"/>
      <c r="F68" s="186">
        <f>+B323</f>
        <v>40179.449234217274</v>
      </c>
      <c r="G68" s="186"/>
      <c r="H68" s="187">
        <f>+L323</f>
        <v>26.963865365432067</v>
      </c>
      <c r="I68" s="108"/>
      <c r="J68" s="108"/>
      <c r="K68" s="108"/>
      <c r="L68" s="108"/>
      <c r="M68" s="108"/>
      <c r="N68" s="108"/>
      <c r="O68" s="108"/>
      <c r="P68" s="107"/>
      <c r="Q68" s="107"/>
      <c r="R68" s="107"/>
      <c r="S68" s="107"/>
      <c r="T68" s="107"/>
      <c r="U68" s="107"/>
      <c r="V68" s="107"/>
      <c r="W68" s="107"/>
      <c r="X68" s="107"/>
      <c r="Y68"/>
    </row>
    <row r="69" spans="1:25" ht="12.75">
      <c r="A69" s="165" t="s">
        <v>609</v>
      </c>
      <c r="B69" s="186">
        <f>+B292</f>
        <v>39298.85900687936</v>
      </c>
      <c r="C69" s="186"/>
      <c r="D69" s="265"/>
      <c r="E69" s="186"/>
      <c r="F69" s="186">
        <f>+B324</f>
        <v>0</v>
      </c>
      <c r="G69" s="186"/>
      <c r="H69" s="187"/>
      <c r="I69" s="108"/>
      <c r="J69" s="108"/>
      <c r="K69" s="108"/>
      <c r="L69" s="108"/>
      <c r="M69" s="108"/>
      <c r="N69" s="108"/>
      <c r="O69" s="108"/>
      <c r="P69" s="107"/>
      <c r="Q69" s="107"/>
      <c r="R69" s="107"/>
      <c r="S69" s="107"/>
      <c r="T69" s="107"/>
      <c r="U69" s="107"/>
      <c r="V69" s="107"/>
      <c r="W69" s="107"/>
      <c r="X69" s="107"/>
      <c r="Y69"/>
    </row>
    <row r="70" spans="1:25" ht="12.75">
      <c r="A70" s="165" t="s">
        <v>610</v>
      </c>
      <c r="B70" s="186">
        <f>+B293</f>
        <v>33528</v>
      </c>
      <c r="C70" s="186"/>
      <c r="D70" s="265">
        <f>+L293</f>
        <v>20.396266120301878</v>
      </c>
      <c r="E70" s="186"/>
      <c r="F70" s="186">
        <f>+B325</f>
        <v>0</v>
      </c>
      <c r="G70" s="186"/>
      <c r="H70" s="187"/>
      <c r="I70" s="108"/>
      <c r="J70" s="108"/>
      <c r="K70" s="108"/>
      <c r="L70" s="108"/>
      <c r="M70" s="108"/>
      <c r="N70" s="108"/>
      <c r="O70" s="108"/>
      <c r="P70" s="107"/>
      <c r="Q70" s="107"/>
      <c r="R70" s="107"/>
      <c r="S70" s="107"/>
      <c r="T70" s="107"/>
      <c r="U70" s="107"/>
      <c r="V70" s="107"/>
      <c r="W70" s="107"/>
      <c r="X70" s="107"/>
      <c r="Y70"/>
    </row>
    <row r="71" spans="1:25" ht="12.75">
      <c r="A71" s="165"/>
      <c r="B71" s="186"/>
      <c r="C71" s="186"/>
      <c r="D71" s="265"/>
      <c r="E71" s="186"/>
      <c r="F71" s="186"/>
      <c r="G71" s="186"/>
      <c r="H71" s="187"/>
      <c r="I71" s="108"/>
      <c r="J71" s="108"/>
      <c r="K71" s="108"/>
      <c r="L71" s="108"/>
      <c r="M71" s="108"/>
      <c r="N71" s="108"/>
      <c r="O71" s="108"/>
      <c r="P71" s="107"/>
      <c r="Q71" s="107"/>
      <c r="R71" s="107"/>
      <c r="S71" s="107"/>
      <c r="T71" s="107"/>
      <c r="U71" s="107"/>
      <c r="V71" s="107"/>
      <c r="W71" s="107"/>
      <c r="X71" s="107"/>
      <c r="Y71"/>
    </row>
    <row r="72" spans="1:25" ht="12.75">
      <c r="A72" s="165" t="s">
        <v>611</v>
      </c>
      <c r="B72" s="186">
        <f>+B295</f>
        <v>48917.85001994892</v>
      </c>
      <c r="C72" s="186"/>
      <c r="D72" s="265">
        <f>+L295</f>
        <v>24.700133412587423</v>
      </c>
      <c r="E72" s="186"/>
      <c r="F72" s="186">
        <f>+B327</f>
        <v>0</v>
      </c>
      <c r="G72" s="186"/>
      <c r="H72" s="187"/>
      <c r="I72" s="108"/>
      <c r="J72" s="108"/>
      <c r="K72" s="108"/>
      <c r="L72" s="108"/>
      <c r="M72" s="108"/>
      <c r="N72" s="108"/>
      <c r="O72" s="108"/>
      <c r="P72" s="107"/>
      <c r="Q72" s="107"/>
      <c r="R72" s="107"/>
      <c r="S72" s="107"/>
      <c r="T72" s="107"/>
      <c r="U72" s="107"/>
      <c r="V72" s="107"/>
      <c r="W72" s="107"/>
      <c r="X72" s="107"/>
      <c r="Y72"/>
    </row>
    <row r="73" spans="1:25" ht="12.75">
      <c r="A73" s="165" t="s">
        <v>612</v>
      </c>
      <c r="B73" s="186">
        <f>+B296</f>
        <v>37853.6931639475</v>
      </c>
      <c r="C73" s="186"/>
      <c r="D73" s="265">
        <f>+L296</f>
        <v>23.640823221397707</v>
      </c>
      <c r="E73" s="186"/>
      <c r="F73" s="186">
        <f>+B328</f>
        <v>0</v>
      </c>
      <c r="G73" s="186"/>
      <c r="H73" s="187"/>
      <c r="I73" s="108"/>
      <c r="J73" s="108"/>
      <c r="K73" s="108"/>
      <c r="L73" s="108"/>
      <c r="M73" s="108"/>
      <c r="N73" s="108"/>
      <c r="O73" s="108"/>
      <c r="P73" s="107"/>
      <c r="Q73" s="107"/>
      <c r="R73" s="107"/>
      <c r="S73" s="107"/>
      <c r="T73" s="107"/>
      <c r="U73" s="107"/>
      <c r="V73" s="107"/>
      <c r="W73" s="107"/>
      <c r="X73" s="107"/>
      <c r="Y73"/>
    </row>
    <row r="74" spans="1:25" ht="12.75">
      <c r="A74" s="165" t="s">
        <v>613</v>
      </c>
      <c r="B74" s="186">
        <f>+B297</f>
        <v>33026.734348964535</v>
      </c>
      <c r="C74" s="186"/>
      <c r="D74" s="265">
        <f>+L297</f>
        <v>22.592894712455696</v>
      </c>
      <c r="E74" s="186"/>
      <c r="F74" s="186">
        <f>+B329</f>
        <v>0</v>
      </c>
      <c r="G74" s="186"/>
      <c r="H74" s="187"/>
      <c r="I74" s="108"/>
      <c r="J74" s="108"/>
      <c r="K74" s="108"/>
      <c r="L74" s="108"/>
      <c r="M74" s="108"/>
      <c r="N74" s="108"/>
      <c r="O74" s="108"/>
      <c r="P74" s="107"/>
      <c r="Q74" s="107"/>
      <c r="R74" s="107"/>
      <c r="S74" s="107"/>
      <c r="T74" s="107"/>
      <c r="U74" s="107"/>
      <c r="V74" s="107"/>
      <c r="W74" s="107"/>
      <c r="X74" s="107"/>
      <c r="Y74"/>
    </row>
    <row r="75" spans="1:25" ht="12.75">
      <c r="A75" s="165"/>
      <c r="B75" s="186"/>
      <c r="C75" s="186"/>
      <c r="D75" s="265"/>
      <c r="E75" s="186"/>
      <c r="F75" s="186"/>
      <c r="G75" s="186"/>
      <c r="H75" s="187"/>
      <c r="I75" s="108"/>
      <c r="J75" s="108"/>
      <c r="K75" s="108"/>
      <c r="L75" s="108"/>
      <c r="M75" s="108"/>
      <c r="N75" s="108"/>
      <c r="O75" s="108"/>
      <c r="P75" s="107"/>
      <c r="Q75" s="107"/>
      <c r="R75" s="107"/>
      <c r="S75" s="107"/>
      <c r="T75" s="107"/>
      <c r="U75" s="107"/>
      <c r="V75" s="107"/>
      <c r="W75" s="107"/>
      <c r="X75" s="107"/>
      <c r="Y75"/>
    </row>
    <row r="76" spans="1:25" ht="12.75">
      <c r="A76" s="165" t="s">
        <v>614</v>
      </c>
      <c r="B76" s="186">
        <f>+B299</f>
        <v>37569.023531425766</v>
      </c>
      <c r="C76" s="186"/>
      <c r="D76" s="265">
        <f>+L299</f>
        <v>26.82070494722727</v>
      </c>
      <c r="E76" s="186"/>
      <c r="F76" s="186">
        <f>+B331</f>
        <v>0</v>
      </c>
      <c r="G76" s="186"/>
      <c r="H76" s="187"/>
      <c r="I76" s="108"/>
      <c r="J76" s="108"/>
      <c r="K76" s="108"/>
      <c r="L76" s="108"/>
      <c r="M76" s="108"/>
      <c r="N76" s="108"/>
      <c r="O76" s="108"/>
      <c r="P76" s="107"/>
      <c r="Q76" s="107"/>
      <c r="R76" s="107"/>
      <c r="S76" s="107"/>
      <c r="T76" s="107"/>
      <c r="U76" s="107"/>
      <c r="V76" s="107"/>
      <c r="W76" s="107"/>
      <c r="X76" s="107"/>
      <c r="Y76"/>
    </row>
    <row r="77" spans="1:25" ht="12.75">
      <c r="A77" s="165" t="s">
        <v>615</v>
      </c>
      <c r="B77" s="186">
        <f>+B300</f>
        <v>35065.48564291216</v>
      </c>
      <c r="C77" s="186"/>
      <c r="D77" s="265">
        <f>+L300</f>
        <v>24.29745113038971</v>
      </c>
      <c r="E77" s="186"/>
      <c r="F77" s="186">
        <f>+B332</f>
        <v>0</v>
      </c>
      <c r="G77" s="186"/>
      <c r="H77" s="187"/>
      <c r="I77" s="108"/>
      <c r="J77" s="108"/>
      <c r="K77" s="108"/>
      <c r="L77" s="108"/>
      <c r="M77" s="108"/>
      <c r="N77" s="108"/>
      <c r="O77" s="108"/>
      <c r="P77" s="107"/>
      <c r="Q77" s="107"/>
      <c r="R77" s="107"/>
      <c r="S77" s="107"/>
      <c r="T77" s="107"/>
      <c r="U77" s="107"/>
      <c r="V77" s="107"/>
      <c r="W77" s="107"/>
      <c r="X77" s="107"/>
      <c r="Y77"/>
    </row>
    <row r="78" spans="1:25" ht="12.75">
      <c r="A78" s="165" t="s">
        <v>616</v>
      </c>
      <c r="B78" s="186">
        <f>+B301</f>
        <v>36189.35107010398</v>
      </c>
      <c r="C78" s="186"/>
      <c r="D78" s="265">
        <f>+L301</f>
        <v>23.531762168561784</v>
      </c>
      <c r="E78" s="186"/>
      <c r="F78" s="186">
        <f>+B333</f>
        <v>30640.25571991534</v>
      </c>
      <c r="G78" s="186"/>
      <c r="H78" s="187">
        <f>+L333</f>
        <v>38.097936697401344</v>
      </c>
      <c r="I78" s="108"/>
      <c r="J78" s="108"/>
      <c r="K78" s="108"/>
      <c r="L78" s="108"/>
      <c r="M78" s="108"/>
      <c r="N78" s="108"/>
      <c r="O78" s="108"/>
      <c r="P78" s="107"/>
      <c r="Q78" s="107"/>
      <c r="R78" s="107"/>
      <c r="S78" s="107"/>
      <c r="T78" s="107"/>
      <c r="U78" s="107"/>
      <c r="V78" s="107"/>
      <c r="W78" s="107"/>
      <c r="X78" s="107"/>
      <c r="Y78"/>
    </row>
    <row r="79" spans="1:25" ht="12.75">
      <c r="A79" s="165"/>
      <c r="B79" s="186"/>
      <c r="C79" s="186"/>
      <c r="D79" s="265"/>
      <c r="E79" s="186"/>
      <c r="F79" s="186"/>
      <c r="G79" s="186"/>
      <c r="H79" s="187"/>
      <c r="I79" s="108"/>
      <c r="J79" s="108"/>
      <c r="K79" s="108"/>
      <c r="L79" s="108"/>
      <c r="M79" s="108"/>
      <c r="N79" s="108"/>
      <c r="O79" s="108"/>
      <c r="P79" s="107"/>
      <c r="Q79" s="107"/>
      <c r="R79" s="107"/>
      <c r="S79" s="107"/>
      <c r="T79" s="107"/>
      <c r="U79" s="107"/>
      <c r="V79" s="107"/>
      <c r="W79" s="107"/>
      <c r="X79" s="107"/>
      <c r="Y79"/>
    </row>
    <row r="80" spans="1:25" ht="12.75">
      <c r="A80" s="165" t="s">
        <v>617</v>
      </c>
      <c r="B80" s="186">
        <f>+B303</f>
        <v>39748.47495429616</v>
      </c>
      <c r="C80" s="186"/>
      <c r="D80" s="265">
        <f>+L303</f>
        <v>0</v>
      </c>
      <c r="E80" s="186"/>
      <c r="F80" s="186">
        <f>+B335</f>
        <v>0</v>
      </c>
      <c r="G80" s="186"/>
      <c r="H80" s="187"/>
      <c r="I80" s="108"/>
      <c r="J80" s="108"/>
      <c r="K80" s="108"/>
      <c r="L80" s="108"/>
      <c r="M80" s="108"/>
      <c r="N80" s="108"/>
      <c r="O80" s="108"/>
      <c r="P80" s="107"/>
      <c r="Q80" s="107"/>
      <c r="R80" s="107"/>
      <c r="S80" s="107"/>
      <c r="T80" s="107"/>
      <c r="U80" s="107"/>
      <c r="V80" s="107"/>
      <c r="W80" s="107"/>
      <c r="X80" s="107"/>
      <c r="Y80"/>
    </row>
    <row r="81" spans="1:25" ht="12.75">
      <c r="A81" s="165" t="s">
        <v>618</v>
      </c>
      <c r="B81" s="186">
        <f>+B304</f>
        <v>42388.916276525924</v>
      </c>
      <c r="C81" s="186"/>
      <c r="D81" s="265">
        <f>+L304</f>
        <v>23.881031643708976</v>
      </c>
      <c r="E81" s="186"/>
      <c r="F81" s="186">
        <f>+B336</f>
        <v>0</v>
      </c>
      <c r="G81" s="186"/>
      <c r="H81" s="187"/>
      <c r="I81" s="108"/>
      <c r="J81" s="108"/>
      <c r="K81" s="108"/>
      <c r="L81" s="108"/>
      <c r="M81" s="108"/>
      <c r="N81" s="108"/>
      <c r="O81" s="108"/>
      <c r="P81" s="107"/>
      <c r="Q81" s="107"/>
      <c r="R81" s="107"/>
      <c r="S81" s="107"/>
      <c r="T81" s="107"/>
      <c r="U81" s="107"/>
      <c r="V81" s="107"/>
      <c r="W81" s="107"/>
      <c r="X81" s="107"/>
      <c r="Y81"/>
    </row>
    <row r="82" spans="1:25" ht="12.75">
      <c r="A82" s="269" t="s">
        <v>619</v>
      </c>
      <c r="B82" s="292">
        <f>+B305</f>
        <v>38292.9951795671</v>
      </c>
      <c r="C82" s="292"/>
      <c r="D82" s="275">
        <f>+L305</f>
        <v>24.643493457658707</v>
      </c>
      <c r="E82" s="292"/>
      <c r="F82" s="292">
        <f>+B337</f>
        <v>0</v>
      </c>
      <c r="G82" s="292"/>
      <c r="H82" s="276"/>
      <c r="I82" s="108"/>
      <c r="J82" s="108"/>
      <c r="K82" s="108"/>
      <c r="L82" s="108"/>
      <c r="M82" s="108"/>
      <c r="N82" s="108"/>
      <c r="O82" s="108"/>
      <c r="P82" s="107"/>
      <c r="Q82" s="107"/>
      <c r="R82" s="107"/>
      <c r="S82" s="107"/>
      <c r="T82" s="107"/>
      <c r="U82" s="107"/>
      <c r="V82" s="107"/>
      <c r="W82" s="107"/>
      <c r="X82" s="107"/>
      <c r="Y82"/>
    </row>
    <row r="83" spans="1:25" ht="18.75">
      <c r="A83" s="136"/>
      <c r="B83" s="137"/>
      <c r="C83" s="108"/>
      <c r="D83" s="134"/>
      <c r="E83" s="108"/>
      <c r="F83" s="108"/>
      <c r="G83" s="108"/>
      <c r="H83" s="134"/>
      <c r="I83" s="108"/>
      <c r="J83" s="108"/>
      <c r="K83" s="108"/>
      <c r="L83" s="108"/>
      <c r="M83" s="108"/>
      <c r="N83" s="108"/>
      <c r="O83" s="108"/>
      <c r="P83" s="107"/>
      <c r="Q83" s="107"/>
      <c r="R83" s="107"/>
      <c r="S83" s="107"/>
      <c r="T83" s="107"/>
      <c r="U83" s="107"/>
      <c r="V83" s="107"/>
      <c r="W83" s="107"/>
      <c r="X83" s="107"/>
      <c r="Y83"/>
    </row>
    <row r="84" spans="1:25" ht="12.75">
      <c r="A84" s="141"/>
      <c r="B84" s="137"/>
      <c r="C84" s="108"/>
      <c r="D84" s="108"/>
      <c r="E84" s="108"/>
      <c r="F84" s="108"/>
      <c r="G84" s="108"/>
      <c r="H84" s="108"/>
      <c r="I84" s="108"/>
      <c r="J84" s="108"/>
      <c r="K84" s="108"/>
      <c r="L84" s="108"/>
      <c r="M84" s="108"/>
      <c r="N84" s="108"/>
      <c r="O84" s="108"/>
      <c r="P84" s="107"/>
      <c r="Q84" s="107"/>
      <c r="R84" s="107"/>
      <c r="S84" s="107"/>
      <c r="T84" s="107"/>
      <c r="U84" s="107"/>
      <c r="V84" s="107"/>
      <c r="W84" s="107"/>
      <c r="X84" s="107"/>
      <c r="Y84"/>
    </row>
    <row r="85" spans="1:25" ht="18">
      <c r="A85" s="314" t="s">
        <v>748</v>
      </c>
      <c r="B85" s="315"/>
      <c r="C85" s="315"/>
      <c r="D85" s="315"/>
      <c r="E85" s="315"/>
      <c r="F85" s="315"/>
      <c r="G85" s="315"/>
      <c r="H85" s="315"/>
      <c r="I85" s="315"/>
      <c r="J85" s="315"/>
      <c r="K85" s="315"/>
      <c r="L85" s="315"/>
      <c r="M85" s="108"/>
      <c r="N85" s="128"/>
      <c r="O85" s="128"/>
      <c r="P85" s="107"/>
      <c r="Q85" s="107"/>
      <c r="R85" s="107"/>
      <c r="S85" s="107"/>
      <c r="T85" s="107"/>
      <c r="U85" s="107"/>
      <c r="V85" s="107"/>
      <c r="W85" s="107"/>
      <c r="X85" s="107"/>
      <c r="Y85"/>
    </row>
    <row r="86" spans="1:25" ht="15.75">
      <c r="A86" s="120"/>
      <c r="B86" s="137"/>
      <c r="C86" s="108"/>
      <c r="D86" s="108"/>
      <c r="E86" s="108"/>
      <c r="F86" s="108"/>
      <c r="G86" s="108"/>
      <c r="H86" s="108"/>
      <c r="I86" s="108"/>
      <c r="J86" s="108"/>
      <c r="K86" s="108"/>
      <c r="L86" s="108"/>
      <c r="M86" s="108"/>
      <c r="N86" s="108"/>
      <c r="O86" s="108"/>
      <c r="P86" s="107"/>
      <c r="Q86" s="107"/>
      <c r="R86" s="107"/>
      <c r="S86" s="107"/>
      <c r="T86" s="107"/>
      <c r="U86" s="107"/>
      <c r="V86" s="107"/>
      <c r="W86" s="107"/>
      <c r="X86" s="107"/>
      <c r="Y86"/>
    </row>
    <row r="87" spans="1:25" ht="18">
      <c r="A87" s="314" t="s">
        <v>557</v>
      </c>
      <c r="B87" s="315"/>
      <c r="C87" s="315"/>
      <c r="D87" s="315"/>
      <c r="E87" s="315"/>
      <c r="F87" s="315"/>
      <c r="G87" s="315"/>
      <c r="H87" s="315"/>
      <c r="I87" s="315"/>
      <c r="J87" s="315"/>
      <c r="K87" s="315"/>
      <c r="L87" s="315"/>
      <c r="M87" s="108"/>
      <c r="N87" s="108"/>
      <c r="O87" s="108"/>
      <c r="P87" s="107"/>
      <c r="Q87" s="107"/>
      <c r="R87" s="107"/>
      <c r="S87" s="107"/>
      <c r="T87" s="107"/>
      <c r="U87" s="107"/>
      <c r="V87" s="107"/>
      <c r="W87" s="107"/>
      <c r="X87" s="107"/>
      <c r="Y87"/>
    </row>
    <row r="88" spans="1:25" ht="18">
      <c r="A88" s="314" t="s">
        <v>202</v>
      </c>
      <c r="B88" s="315"/>
      <c r="C88" s="315"/>
      <c r="D88" s="315"/>
      <c r="E88" s="315"/>
      <c r="F88" s="315"/>
      <c r="G88" s="315"/>
      <c r="H88" s="315"/>
      <c r="I88" s="315"/>
      <c r="J88" s="315"/>
      <c r="K88" s="315"/>
      <c r="L88" s="315"/>
      <c r="M88" s="108"/>
      <c r="N88" s="108"/>
      <c r="O88" s="108"/>
      <c r="P88" s="107"/>
      <c r="Q88" s="107"/>
      <c r="R88" s="107"/>
      <c r="S88" s="107"/>
      <c r="T88" s="107"/>
      <c r="U88" s="107"/>
      <c r="V88" s="107"/>
      <c r="W88" s="107"/>
      <c r="X88" s="107"/>
      <c r="Y88"/>
    </row>
    <row r="89" spans="1:25" ht="12.75">
      <c r="A89" s="128"/>
      <c r="B89" s="137"/>
      <c r="C89" s="108"/>
      <c r="D89" s="108"/>
      <c r="E89" s="108"/>
      <c r="F89" s="108"/>
      <c r="G89" s="108"/>
      <c r="H89" s="108"/>
      <c r="I89" s="108"/>
      <c r="J89" s="108"/>
      <c r="K89" s="108"/>
      <c r="L89" s="108"/>
      <c r="M89" s="108"/>
      <c r="N89" s="108"/>
      <c r="O89" s="108"/>
      <c r="P89" s="107"/>
      <c r="Q89" s="107"/>
      <c r="R89" s="107"/>
      <c r="S89" s="107"/>
      <c r="T89" s="107"/>
      <c r="U89" s="107"/>
      <c r="V89" s="107"/>
      <c r="W89" s="107"/>
      <c r="X89" s="107"/>
      <c r="Y89"/>
    </row>
    <row r="90" spans="1:25" ht="12.75">
      <c r="A90" s="142"/>
      <c r="B90" s="200" t="s">
        <v>600</v>
      </c>
      <c r="C90" s="313" t="s">
        <v>621</v>
      </c>
      <c r="D90" s="313"/>
      <c r="E90" s="313"/>
      <c r="F90" s="313"/>
      <c r="G90" s="313"/>
      <c r="H90" s="313"/>
      <c r="I90" s="313"/>
      <c r="J90" s="313"/>
      <c r="K90" s="313"/>
      <c r="L90" s="313"/>
      <c r="M90" s="108"/>
      <c r="N90" s="108"/>
      <c r="O90" s="108"/>
      <c r="P90" s="107"/>
      <c r="Q90" s="107"/>
      <c r="R90" s="107"/>
      <c r="S90" s="107"/>
      <c r="T90" s="107"/>
      <c r="U90" s="107"/>
      <c r="V90" s="107"/>
      <c r="W90" s="107"/>
      <c r="X90" s="107"/>
      <c r="Y90"/>
    </row>
    <row r="91" spans="1:25" ht="12.75">
      <c r="A91" s="107"/>
      <c r="B91" s="208" t="s">
        <v>601</v>
      </c>
      <c r="C91" s="202" t="s">
        <v>573</v>
      </c>
      <c r="D91" s="202"/>
      <c r="E91" s="202" t="s">
        <v>622</v>
      </c>
      <c r="F91" s="202" t="s">
        <v>574</v>
      </c>
      <c r="G91" s="202" t="s">
        <v>575</v>
      </c>
      <c r="H91" s="202" t="s">
        <v>576</v>
      </c>
      <c r="I91" s="202" t="s">
        <v>129</v>
      </c>
      <c r="J91" s="202" t="s">
        <v>577</v>
      </c>
      <c r="K91" s="202"/>
      <c r="L91" s="202" t="s">
        <v>602</v>
      </c>
      <c r="M91" s="108"/>
      <c r="N91" s="128"/>
      <c r="O91" s="128"/>
      <c r="P91" s="107"/>
      <c r="Q91" s="107"/>
      <c r="R91" s="107"/>
      <c r="S91" s="107"/>
      <c r="T91" s="107"/>
      <c r="U91" s="107"/>
      <c r="V91" s="107"/>
      <c r="W91" s="107"/>
      <c r="X91" s="107"/>
      <c r="Y91"/>
    </row>
    <row r="92" spans="1:25" ht="12.75">
      <c r="A92" s="143"/>
      <c r="B92" s="213" t="s">
        <v>603</v>
      </c>
      <c r="C92" s="214" t="s">
        <v>579</v>
      </c>
      <c r="D92" s="214" t="s">
        <v>287</v>
      </c>
      <c r="E92" s="214" t="s">
        <v>623</v>
      </c>
      <c r="F92" s="214" t="s">
        <v>580</v>
      </c>
      <c r="G92" s="214" t="s">
        <v>579</v>
      </c>
      <c r="H92" s="214" t="s">
        <v>581</v>
      </c>
      <c r="I92" s="214" t="s">
        <v>582</v>
      </c>
      <c r="J92" s="214" t="s">
        <v>583</v>
      </c>
      <c r="K92" s="214" t="s">
        <v>294</v>
      </c>
      <c r="L92" s="214" t="s">
        <v>584</v>
      </c>
      <c r="M92" s="108"/>
      <c r="N92" s="128"/>
      <c r="O92" s="128"/>
      <c r="P92" s="107"/>
      <c r="Q92" s="107"/>
      <c r="R92" s="107"/>
      <c r="S92" s="107"/>
      <c r="T92" s="107"/>
      <c r="U92" s="107"/>
      <c r="V92" s="107"/>
      <c r="W92" s="107"/>
      <c r="X92" s="107"/>
      <c r="Y92"/>
    </row>
    <row r="93" spans="1:25" ht="15.75">
      <c r="A93" s="165" t="s">
        <v>604</v>
      </c>
      <c r="B93" s="295">
        <f>+'Benefit Amount Tables'!B83</f>
        <v>60082.07740034496</v>
      </c>
      <c r="C93" s="305">
        <f>('Benefit Amount Tables'!C83/+'Benefit Amount Tables'!$B83)*100</f>
        <v>10.38695741886586</v>
      </c>
      <c r="D93" s="305">
        <f>('Benefit Amount Tables'!D83/+'Benefit Amount Tables'!$B83)*100</f>
        <v>4.424402928105716</v>
      </c>
      <c r="E93" s="305">
        <f>('Benefit Amount Tables'!E83/+'Benefit Amount Tables'!$B83)*100</f>
        <v>0.4896208320881745</v>
      </c>
      <c r="F93" s="305">
        <f>('Benefit Amount Tables'!F83/+'Benefit Amount Tables'!$B83)*100</f>
        <v>6.633462608234771</v>
      </c>
      <c r="G93" s="305">
        <f>('Benefit Amount Tables'!G83/+'Benefit Amount Tables'!$B83)*100</f>
        <v>0.11346218243151965</v>
      </c>
      <c r="H93" s="305">
        <f>('Benefit Amount Tables'!H83/+'Benefit Amount Tables'!$B83)*100</f>
        <v>0.3433497029713968</v>
      </c>
      <c r="I93" s="305">
        <f>('Benefit Amount Tables'!I83/+'Benefit Amount Tables'!$B83)*100</f>
        <v>0.4735116510476244</v>
      </c>
      <c r="J93" s="305">
        <f>('Benefit Amount Tables'!J83/+'Benefit Amount Tables'!$B83)*100</f>
        <v>0.9450276825164926</v>
      </c>
      <c r="K93" s="305">
        <f>('Benefit Amount Tables'!K83/+'Benefit Amount Tables'!$B83)*100</f>
        <v>0.004871041031681005</v>
      </c>
      <c r="L93" s="305">
        <f>('Benefit Amount Tables'!L83/+'Benefit Amount Tables'!$B83)*100</f>
        <v>22.126645866469545</v>
      </c>
      <c r="M93" s="135"/>
      <c r="N93" s="144"/>
      <c r="O93" s="128"/>
      <c r="P93" s="107"/>
      <c r="Q93" s="107"/>
      <c r="R93" s="107"/>
      <c r="S93" s="107"/>
      <c r="T93" s="107"/>
      <c r="U93" s="107"/>
      <c r="V93" s="107"/>
      <c r="W93" s="107"/>
      <c r="X93" s="107"/>
      <c r="Y93"/>
    </row>
    <row r="94" spans="1:25" ht="15.75">
      <c r="A94" s="165"/>
      <c r="B94" s="295"/>
      <c r="C94" s="305"/>
      <c r="D94" s="305"/>
      <c r="E94" s="305"/>
      <c r="F94" s="305"/>
      <c r="G94" s="305"/>
      <c r="H94" s="305"/>
      <c r="I94" s="305"/>
      <c r="J94" s="305"/>
      <c r="K94" s="305"/>
      <c r="L94" s="305"/>
      <c r="M94" s="135"/>
      <c r="N94" s="135"/>
      <c r="O94" s="108"/>
      <c r="P94" s="107"/>
      <c r="Q94" s="107"/>
      <c r="R94" s="107"/>
      <c r="S94" s="107"/>
      <c r="T94" s="107"/>
      <c r="U94" s="107"/>
      <c r="V94" s="107"/>
      <c r="W94" s="107"/>
      <c r="X94" s="107"/>
      <c r="Y94"/>
    </row>
    <row r="95" spans="1:25" ht="15.75">
      <c r="A95" s="165" t="s">
        <v>605</v>
      </c>
      <c r="B95" s="186">
        <f>+'Benefit Amount Tables'!B85</f>
        <v>54751.6176564769</v>
      </c>
      <c r="C95" s="305">
        <f>('Benefit Amount Tables'!C85/+'Benefit Amount Tables'!$B85)*100</f>
        <v>8.663908174522774</v>
      </c>
      <c r="D95" s="305">
        <f>('Benefit Amount Tables'!D85/+'Benefit Amount Tables'!$B85)*100</f>
        <v>4.298029746895839</v>
      </c>
      <c r="E95" s="305">
        <f>('Benefit Amount Tables'!E85/+'Benefit Amount Tables'!$B85)*100</f>
        <v>0.5346436716263838</v>
      </c>
      <c r="F95" s="305">
        <f>('Benefit Amount Tables'!F85/+'Benefit Amount Tables'!$B85)*100</f>
        <v>7.914550234322154</v>
      </c>
      <c r="G95" s="305">
        <f>('Benefit Amount Tables'!G85/+'Benefit Amount Tables'!$B85)*100</f>
        <v>0.08117997035563511</v>
      </c>
      <c r="H95" s="305">
        <f>('Benefit Amount Tables'!H85/+'Benefit Amount Tables'!$B85)*100</f>
        <v>0.34840674732813454</v>
      </c>
      <c r="I95" s="305">
        <f>('Benefit Amount Tables'!I85/+'Benefit Amount Tables'!$B85)*100</f>
        <v>0.002354136181167546</v>
      </c>
      <c r="J95" s="305">
        <f>('Benefit Amount Tables'!J85/+'Benefit Amount Tables'!$B85)*100</f>
        <v>1.8434577407649508</v>
      </c>
      <c r="K95" s="305">
        <f>('Benefit Amount Tables'!K85/+'Benefit Amount Tables'!$B85)*100</f>
        <v>0</v>
      </c>
      <c r="L95" s="305">
        <f>('Benefit Amount Tables'!L85/+'Benefit Amount Tables'!$B85)*100</f>
        <v>21.73077634207096</v>
      </c>
      <c r="M95" s="135"/>
      <c r="N95" s="135"/>
      <c r="O95" s="108"/>
      <c r="P95" s="107"/>
      <c r="Q95" s="107"/>
      <c r="R95" s="107"/>
      <c r="S95" s="107"/>
      <c r="T95" s="107"/>
      <c r="U95" s="107"/>
      <c r="V95" s="107"/>
      <c r="W95" s="107"/>
      <c r="X95" s="107"/>
      <c r="Y95"/>
    </row>
    <row r="96" spans="1:25" ht="15.75">
      <c r="A96" s="165" t="s">
        <v>606</v>
      </c>
      <c r="B96" s="186">
        <f>+'Benefit Amount Tables'!B86</f>
        <v>54084.87429496297</v>
      </c>
      <c r="C96" s="305">
        <f>('Benefit Amount Tables'!C86/+'Benefit Amount Tables'!$B86)*100</f>
        <v>10.00005629840848</v>
      </c>
      <c r="D96" s="305">
        <f>('Benefit Amount Tables'!D86/+'Benefit Amount Tables'!$B86)*100</f>
        <v>4.4963462593250485</v>
      </c>
      <c r="E96" s="305">
        <f>('Benefit Amount Tables'!E86/+'Benefit Amount Tables'!$B86)*100</f>
        <v>0.2100000129295363</v>
      </c>
      <c r="F96" s="305">
        <f>('Benefit Amount Tables'!F86/+'Benefit Amount Tables'!$B86)*100</f>
        <v>7.150040144418525</v>
      </c>
      <c r="G96" s="305">
        <f>('Benefit Amount Tables'!G86/+'Benefit Amount Tables'!$B86)*100</f>
        <v>0.08999979802886027</v>
      </c>
      <c r="H96" s="305">
        <f>('Benefit Amount Tables'!H86/+'Benefit Amount Tables'!$B86)*100</f>
        <v>0.26000098440340325</v>
      </c>
      <c r="I96" s="305">
        <f>('Benefit Amount Tables'!I86/+'Benefit Amount Tables'!$B86)*100</f>
        <v>0.1800014636755686</v>
      </c>
      <c r="J96" s="305">
        <f>('Benefit Amount Tables'!J86/+'Benefit Amount Tables'!$B86)*100</f>
        <v>0.4604328252799957</v>
      </c>
      <c r="K96" s="305">
        <f>('Benefit Amount Tables'!K86/+'Benefit Amount Tables'!$B86)*100</f>
        <v>0</v>
      </c>
      <c r="L96" s="305">
        <f>('Benefit Amount Tables'!L86/+'Benefit Amount Tables'!$B86)*100</f>
        <v>22.84687778646942</v>
      </c>
      <c r="M96" s="135"/>
      <c r="N96" s="135"/>
      <c r="O96" s="108"/>
      <c r="P96" s="107"/>
      <c r="Q96" s="107"/>
      <c r="R96" s="107"/>
      <c r="S96" s="107"/>
      <c r="T96" s="107"/>
      <c r="U96" s="107"/>
      <c r="V96" s="107"/>
      <c r="W96" s="107"/>
      <c r="X96" s="107"/>
      <c r="Y96"/>
    </row>
    <row r="97" spans="1:25" ht="15.75">
      <c r="A97" s="165" t="s">
        <v>607</v>
      </c>
      <c r="B97" s="186">
        <f>+'Benefit Amount Tables'!B87</f>
        <v>58361.68351634005</v>
      </c>
      <c r="C97" s="305">
        <f>('Benefit Amount Tables'!C87/+'Benefit Amount Tables'!$B87)*100</f>
        <v>16.53893719133195</v>
      </c>
      <c r="D97" s="305">
        <f>('Benefit Amount Tables'!D87/+'Benefit Amount Tables'!$B87)*100</f>
        <v>5.325793672088871</v>
      </c>
      <c r="E97" s="305">
        <f>('Benefit Amount Tables'!E87/+'Benefit Amount Tables'!$B87)*100</f>
        <v>0</v>
      </c>
      <c r="F97" s="305">
        <f>('Benefit Amount Tables'!F87/+'Benefit Amount Tables'!$B87)*100</f>
        <v>6.956190370052724</v>
      </c>
      <c r="G97" s="305">
        <f>('Benefit Amount Tables'!G87/+'Benefit Amount Tables'!$B87)*100</f>
        <v>0.03236625552864937</v>
      </c>
      <c r="H97" s="305">
        <f>('Benefit Amount Tables'!H87/+'Benefit Amount Tables'!$B87)*100</f>
        <v>0.2600174949029283</v>
      </c>
      <c r="I97" s="305">
        <f>('Benefit Amount Tables'!I87/+'Benefit Amount Tables'!$B87)*100</f>
        <v>0.40748451797673246</v>
      </c>
      <c r="J97" s="305">
        <f>('Benefit Amount Tables'!J87/+'Benefit Amount Tables'!$B87)*100</f>
        <v>0</v>
      </c>
      <c r="K97" s="305">
        <f>('Benefit Amount Tables'!K87/+'Benefit Amount Tables'!$B87)*100</f>
        <v>0</v>
      </c>
      <c r="L97" s="305">
        <f>('Benefit Amount Tables'!L87/+'Benefit Amount Tables'!$B87)*100</f>
        <v>28.776184404274517</v>
      </c>
      <c r="M97" s="135"/>
      <c r="N97" s="135"/>
      <c r="O97" s="108"/>
      <c r="P97" s="107"/>
      <c r="Q97" s="107"/>
      <c r="R97" s="107"/>
      <c r="S97" s="107"/>
      <c r="T97" s="107"/>
      <c r="U97" s="107"/>
      <c r="V97" s="107"/>
      <c r="W97" s="107"/>
      <c r="X97" s="107"/>
      <c r="Y97"/>
    </row>
    <row r="98" spans="1:25" ht="15.75">
      <c r="A98" s="165"/>
      <c r="B98" s="186"/>
      <c r="C98" s="305"/>
      <c r="D98" s="305"/>
      <c r="E98" s="305"/>
      <c r="F98" s="305"/>
      <c r="G98" s="305"/>
      <c r="H98" s="305"/>
      <c r="I98" s="305"/>
      <c r="J98" s="305"/>
      <c r="K98" s="305"/>
      <c r="L98" s="305"/>
      <c r="M98" s="135"/>
      <c r="N98" s="135"/>
      <c r="O98" s="108"/>
      <c r="P98" s="107"/>
      <c r="Q98" s="107"/>
      <c r="R98" s="107"/>
      <c r="S98" s="107"/>
      <c r="T98" s="107"/>
      <c r="U98" s="107"/>
      <c r="V98" s="107"/>
      <c r="W98" s="107"/>
      <c r="X98" s="107"/>
      <c r="Y98"/>
    </row>
    <row r="99" spans="1:25" ht="15.75">
      <c r="A99" s="165" t="s">
        <v>608</v>
      </c>
      <c r="B99" s="186">
        <f>+'Benefit Amount Tables'!B88</f>
        <v>64111.08301353509</v>
      </c>
      <c r="C99" s="305">
        <f>('Benefit Amount Tables'!C88/+'Benefit Amount Tables'!$B88)*100</f>
        <v>0</v>
      </c>
      <c r="D99" s="305">
        <f>('Benefit Amount Tables'!D88/+'Benefit Amount Tables'!$B88)*100</f>
        <v>0</v>
      </c>
      <c r="E99" s="305">
        <f>('Benefit Amount Tables'!E88/+'Benefit Amount Tables'!$B88)*100</f>
        <v>0</v>
      </c>
      <c r="F99" s="305">
        <f>('Benefit Amount Tables'!F88/+'Benefit Amount Tables'!$B88)*100</f>
        <v>0</v>
      </c>
      <c r="G99" s="305">
        <f>('Benefit Amount Tables'!G88/+'Benefit Amount Tables'!$B88)*100</f>
        <v>0</v>
      </c>
      <c r="H99" s="305">
        <f>('Benefit Amount Tables'!H88/+'Benefit Amount Tables'!$B88)*100</f>
        <v>0</v>
      </c>
      <c r="I99" s="305">
        <f>('Benefit Amount Tables'!I88/+'Benefit Amount Tables'!$B88)*100</f>
        <v>0</v>
      </c>
      <c r="J99" s="305">
        <f>('Benefit Amount Tables'!J88/+'Benefit Amount Tables'!$B88)*100</f>
        <v>0</v>
      </c>
      <c r="K99" s="305">
        <f>('Benefit Amount Tables'!K88/+'Benefit Amount Tables'!$B88)*100</f>
        <v>0</v>
      </c>
      <c r="L99" s="305">
        <f>('Benefit Amount Tables'!L88/+'Benefit Amount Tables'!$B88)*100</f>
        <v>0</v>
      </c>
      <c r="M99" s="135"/>
      <c r="N99" s="135"/>
      <c r="O99" s="108"/>
      <c r="P99" s="107"/>
      <c r="Q99" s="107"/>
      <c r="R99" s="107"/>
      <c r="S99" s="107"/>
      <c r="T99" s="107"/>
      <c r="U99" s="107"/>
      <c r="V99" s="107"/>
      <c r="W99" s="107"/>
      <c r="X99" s="107"/>
      <c r="Y99"/>
    </row>
    <row r="100" spans="1:25" ht="15.75">
      <c r="A100" s="165" t="s">
        <v>609</v>
      </c>
      <c r="B100" s="186">
        <f>+'Benefit Amount Tables'!B89</f>
        <v>60713.71036649837</v>
      </c>
      <c r="C100" s="305">
        <f>('Benefit Amount Tables'!C89/+'Benefit Amount Tables'!$B89)*100</f>
        <v>10.036718228957017</v>
      </c>
      <c r="D100" s="305">
        <f>('Benefit Amount Tables'!D89/+'Benefit Amount Tables'!$B89)*100</f>
        <v>2.8077293860624026</v>
      </c>
      <c r="E100" s="305">
        <f>('Benefit Amount Tables'!E89/+'Benefit Amount Tables'!$B89)*100</f>
        <v>0.6196673148874274</v>
      </c>
      <c r="F100" s="305">
        <f>('Benefit Amount Tables'!F89/+'Benefit Amount Tables'!$B89)*100</f>
        <v>7.049164540045244</v>
      </c>
      <c r="G100" s="305">
        <f>('Benefit Amount Tables'!G89/+'Benefit Amount Tables'!$B89)*100</f>
        <v>0.46641049207417246</v>
      </c>
      <c r="H100" s="305">
        <f>('Benefit Amount Tables'!H89/+'Benefit Amount Tables'!$B89)*100</f>
        <v>0.0694982521302575</v>
      </c>
      <c r="I100" s="305">
        <f>('Benefit Amount Tables'!I89/+'Benefit Amount Tables'!$B89)*100</f>
        <v>0.47899285188341917</v>
      </c>
      <c r="J100" s="305">
        <f>('Benefit Amount Tables'!J89/+'Benefit Amount Tables'!$B89)*100</f>
        <v>0</v>
      </c>
      <c r="K100" s="305">
        <f>('Benefit Amount Tables'!K89/+'Benefit Amount Tables'!$B89)*100</f>
        <v>0</v>
      </c>
      <c r="L100" s="305">
        <f>('Benefit Amount Tables'!L89/+'Benefit Amount Tables'!$B89)*100</f>
        <v>21.111644823283807</v>
      </c>
      <c r="M100" s="135"/>
      <c r="N100" s="135"/>
      <c r="O100" s="108"/>
      <c r="P100" s="107"/>
      <c r="Q100" s="107"/>
      <c r="R100" s="107"/>
      <c r="S100" s="107"/>
      <c r="T100" s="107"/>
      <c r="U100" s="107"/>
      <c r="V100" s="107"/>
      <c r="W100" s="107"/>
      <c r="X100" s="107"/>
      <c r="Y100"/>
    </row>
    <row r="101" spans="1:25" ht="15.75">
      <c r="A101" s="165" t="s">
        <v>610</v>
      </c>
      <c r="B101" s="186">
        <f>+'Benefit Amount Tables'!B90</f>
        <v>50954.146918038896</v>
      </c>
      <c r="C101" s="305">
        <f>('Benefit Amount Tables'!C90/+'Benefit Amount Tables'!$B90)*100</f>
        <v>16.82163089509856</v>
      </c>
      <c r="D101" s="305">
        <f>('Benefit Amount Tables'!D90/+'Benefit Amount Tables'!$B90)*100</f>
        <v>3.8328007097836645</v>
      </c>
      <c r="E101" s="305">
        <f>('Benefit Amount Tables'!E90/+'Benefit Amount Tables'!$B90)*100</f>
        <v>0</v>
      </c>
      <c r="F101" s="305">
        <f>('Benefit Amount Tables'!F90/+'Benefit Amount Tables'!$B90)*100</f>
        <v>1.3650659335797484</v>
      </c>
      <c r="G101" s="305">
        <f>('Benefit Amount Tables'!G90/+'Benefit Amount Tables'!$B90)*100</f>
        <v>0</v>
      </c>
      <c r="H101" s="305">
        <f>('Benefit Amount Tables'!H90/+'Benefit Amount Tables'!$B90)*100</f>
        <v>0.33839980429597544</v>
      </c>
      <c r="I101" s="305">
        <f>('Benefit Amount Tables'!I90/+'Benefit Amount Tables'!$B90)*100</f>
        <v>1.2641721706726616</v>
      </c>
      <c r="J101" s="305">
        <f>('Benefit Amount Tables'!J90/+'Benefit Amount Tables'!$B90)*100</f>
        <v>0</v>
      </c>
      <c r="K101" s="305">
        <f>('Benefit Amount Tables'!K90/+'Benefit Amount Tables'!$B90)*100</f>
        <v>0</v>
      </c>
      <c r="L101" s="305">
        <f>('Benefit Amount Tables'!L90/+'Benefit Amount Tables'!$B90)*100</f>
        <v>22.230353272751476</v>
      </c>
      <c r="M101" s="135"/>
      <c r="N101" s="135"/>
      <c r="O101" s="108"/>
      <c r="P101" s="107"/>
      <c r="Q101" s="107"/>
      <c r="R101" s="107"/>
      <c r="S101" s="107"/>
      <c r="T101" s="107"/>
      <c r="U101" s="107"/>
      <c r="V101" s="107"/>
      <c r="W101" s="107"/>
      <c r="X101" s="107"/>
      <c r="Y101"/>
    </row>
    <row r="102" spans="1:25" ht="15.75">
      <c r="A102" s="165"/>
      <c r="B102" s="186"/>
      <c r="C102" s="305"/>
      <c r="D102" s="305"/>
      <c r="E102" s="305"/>
      <c r="F102" s="305"/>
      <c r="G102" s="305"/>
      <c r="H102" s="305"/>
      <c r="I102" s="305"/>
      <c r="J102" s="305"/>
      <c r="K102" s="305"/>
      <c r="L102" s="305"/>
      <c r="M102" s="135"/>
      <c r="N102" s="135"/>
      <c r="O102" s="108"/>
      <c r="P102" s="107"/>
      <c r="Q102" s="107"/>
      <c r="R102" s="107"/>
      <c r="S102" s="107"/>
      <c r="T102" s="107"/>
      <c r="U102" s="107"/>
      <c r="V102" s="107"/>
      <c r="W102" s="107"/>
      <c r="X102" s="107"/>
      <c r="Y102"/>
    </row>
    <row r="103" spans="1:25" ht="15.75">
      <c r="A103" s="165" t="s">
        <v>611</v>
      </c>
      <c r="B103" s="186">
        <f>+'Benefit Amount Tables'!B91</f>
        <v>66021.47614469698</v>
      </c>
      <c r="C103" s="305">
        <f>('Benefit Amount Tables'!C91/+'Benefit Amount Tables'!$B91)*100</f>
        <v>8.87778896212307</v>
      </c>
      <c r="D103" s="305">
        <f>('Benefit Amount Tables'!D91/+'Benefit Amount Tables'!$B91)*100</f>
        <v>5.787604123084448</v>
      </c>
      <c r="E103" s="305">
        <f>('Benefit Amount Tables'!E91/+'Benefit Amount Tables'!$B91)*100</f>
        <v>0</v>
      </c>
      <c r="F103" s="305">
        <f>('Benefit Amount Tables'!F91/+'Benefit Amount Tables'!$B91)*100</f>
        <v>6.485047292797544</v>
      </c>
      <c r="G103" s="305">
        <f>('Benefit Amount Tables'!G91/+'Benefit Amount Tables'!$B91)*100</f>
        <v>0.2262787379235582</v>
      </c>
      <c r="H103" s="305">
        <f>('Benefit Amount Tables'!H91/+'Benefit Amount Tables'!$B91)*100</f>
        <v>0</v>
      </c>
      <c r="I103" s="305">
        <f>('Benefit Amount Tables'!I91/+'Benefit Amount Tables'!$B91)*100</f>
        <v>0.4328795528816242</v>
      </c>
      <c r="J103" s="305">
        <f>('Benefit Amount Tables'!J91/+'Benefit Amount Tables'!$B91)*100</f>
        <v>2.0196645077768722</v>
      </c>
      <c r="K103" s="305">
        <f>('Benefit Amount Tables'!K91/+'Benefit Amount Tables'!$B91)*100</f>
        <v>0</v>
      </c>
      <c r="L103" s="305">
        <f>('Benefit Amount Tables'!L91/+'Benefit Amount Tables'!$B91)*100</f>
        <v>21.873909856332272</v>
      </c>
      <c r="M103" s="135"/>
      <c r="N103" s="135"/>
      <c r="O103" s="108"/>
      <c r="P103" s="107"/>
      <c r="Q103" s="107"/>
      <c r="R103" s="107"/>
      <c r="S103" s="107"/>
      <c r="T103" s="107"/>
      <c r="U103" s="107"/>
      <c r="V103" s="107"/>
      <c r="W103" s="107"/>
      <c r="X103" s="107"/>
      <c r="Y103"/>
    </row>
    <row r="104" spans="1:25" ht="15.75">
      <c r="A104" s="165" t="s">
        <v>612</v>
      </c>
      <c r="B104" s="186">
        <f>+'Benefit Amount Tables'!B92</f>
        <v>52268.201241297174</v>
      </c>
      <c r="C104" s="305">
        <f>('Benefit Amount Tables'!C92/+'Benefit Amount Tables'!$B92)*100</f>
        <v>9.065446807179864</v>
      </c>
      <c r="D104" s="305">
        <f>('Benefit Amount Tables'!D92/+'Benefit Amount Tables'!$B92)*100</f>
        <v>3.1287942372331385</v>
      </c>
      <c r="E104" s="305">
        <f>('Benefit Amount Tables'!E92/+'Benefit Amount Tables'!$B92)*100</f>
        <v>0</v>
      </c>
      <c r="F104" s="305">
        <f>('Benefit Amount Tables'!F92/+'Benefit Amount Tables'!$B92)*100</f>
        <v>4.237375058613663</v>
      </c>
      <c r="G104" s="305">
        <f>('Benefit Amount Tables'!G92/+'Benefit Amount Tables'!$B92)*100</f>
        <v>0.016050433044785786</v>
      </c>
      <c r="H104" s="305">
        <f>('Benefit Amount Tables'!H92/+'Benefit Amount Tables'!$B92)*100</f>
        <v>0.2676913755213293</v>
      </c>
      <c r="I104" s="305">
        <f>('Benefit Amount Tables'!I92/+'Benefit Amount Tables'!$B92)*100</f>
        <v>0.47830616160558703</v>
      </c>
      <c r="J104" s="305">
        <f>('Benefit Amount Tables'!J92/+'Benefit Amount Tables'!$B92)*100</f>
        <v>1.691128657794473</v>
      </c>
      <c r="K104" s="305">
        <f>('Benefit Amount Tables'!K92/+'Benefit Amount Tables'!$B92)*100</f>
        <v>0</v>
      </c>
      <c r="L104" s="305">
        <f>('Benefit Amount Tables'!L92/+'Benefit Amount Tables'!$B92)*100</f>
        <v>17.115164883862967</v>
      </c>
      <c r="M104" s="135"/>
      <c r="N104" s="135"/>
      <c r="O104" s="108"/>
      <c r="P104" s="107"/>
      <c r="Q104" s="107"/>
      <c r="R104" s="107"/>
      <c r="S104" s="107"/>
      <c r="T104" s="107"/>
      <c r="U104" s="107"/>
      <c r="V104" s="107"/>
      <c r="W104" s="107"/>
      <c r="X104" s="107"/>
      <c r="Y104"/>
    </row>
    <row r="105" spans="1:25" ht="15.75">
      <c r="A105" s="165" t="s">
        <v>613</v>
      </c>
      <c r="B105" s="186">
        <f>+'Benefit Amount Tables'!B93</f>
        <v>67727.34813054334</v>
      </c>
      <c r="C105" s="305">
        <f>('Benefit Amount Tables'!C93/+'Benefit Amount Tables'!$B93)*100</f>
        <v>9.039234239491572</v>
      </c>
      <c r="D105" s="305">
        <f>('Benefit Amount Tables'!D93/+'Benefit Amount Tables'!$B93)*100</f>
        <v>2.561742114360976</v>
      </c>
      <c r="E105" s="305">
        <f>('Benefit Amount Tables'!E93/+'Benefit Amount Tables'!$B93)*100</f>
        <v>0.521833965000953</v>
      </c>
      <c r="F105" s="305">
        <f>('Benefit Amount Tables'!F93/+'Benefit Amount Tables'!$B93)*100</f>
        <v>6.804553677332774</v>
      </c>
      <c r="G105" s="305">
        <f>('Benefit Amount Tables'!G93/+'Benefit Amount Tables'!$B93)*100</f>
        <v>0.07000646366522809</v>
      </c>
      <c r="H105" s="305">
        <f>('Benefit Amount Tables'!H93/+'Benefit Amount Tables'!$B93)*100</f>
        <v>0.16334257798775212</v>
      </c>
      <c r="I105" s="305">
        <f>('Benefit Amount Tables'!I93/+'Benefit Amount Tables'!$B93)*100</f>
        <v>0.2500369948605156</v>
      </c>
      <c r="J105" s="305">
        <f>('Benefit Amount Tables'!J93/+'Benefit Amount Tables'!$B93)*100</f>
        <v>0</v>
      </c>
      <c r="K105" s="305">
        <f>('Benefit Amount Tables'!K93/+'Benefit Amount Tables'!$B93)*100</f>
        <v>0</v>
      </c>
      <c r="L105" s="305">
        <f>('Benefit Amount Tables'!L93/+'Benefit Amount Tables'!$B93)*100</f>
        <v>19.127142069826732</v>
      </c>
      <c r="M105" s="135"/>
      <c r="N105" s="135"/>
      <c r="O105" s="108"/>
      <c r="P105" s="107"/>
      <c r="Q105" s="107"/>
      <c r="R105" s="107"/>
      <c r="S105" s="107"/>
      <c r="T105" s="107"/>
      <c r="U105" s="107"/>
      <c r="V105" s="107"/>
      <c r="W105" s="107"/>
      <c r="X105" s="107"/>
      <c r="Y105"/>
    </row>
    <row r="106" spans="1:25" ht="15.75">
      <c r="A106" s="165"/>
      <c r="B106" s="186"/>
      <c r="C106" s="305"/>
      <c r="D106" s="305"/>
      <c r="E106" s="305"/>
      <c r="F106" s="305"/>
      <c r="G106" s="305"/>
      <c r="H106" s="305"/>
      <c r="I106" s="305"/>
      <c r="J106" s="305"/>
      <c r="K106" s="305"/>
      <c r="L106" s="305"/>
      <c r="M106" s="135"/>
      <c r="N106" s="135"/>
      <c r="O106" s="108"/>
      <c r="P106" s="107"/>
      <c r="Q106" s="107"/>
      <c r="R106" s="107"/>
      <c r="S106" s="107"/>
      <c r="T106" s="107"/>
      <c r="U106" s="107"/>
      <c r="V106" s="107"/>
      <c r="W106" s="107"/>
      <c r="X106" s="107"/>
      <c r="Y106"/>
    </row>
    <row r="107" spans="1:25" ht="15.75">
      <c r="A107" s="165" t="s">
        <v>614</v>
      </c>
      <c r="B107" s="186">
        <f>+'Benefit Amount Tables'!B94</f>
        <v>54147.79344713483</v>
      </c>
      <c r="C107" s="305">
        <f>('Benefit Amount Tables'!C94/+'Benefit Amount Tables'!$B94)*100</f>
        <v>15.994282247095052</v>
      </c>
      <c r="D107" s="305">
        <f>('Benefit Amount Tables'!D94/+'Benefit Amount Tables'!$B94)*100</f>
        <v>3.5424290371034823</v>
      </c>
      <c r="E107" s="305">
        <f>('Benefit Amount Tables'!E94/+'Benefit Amount Tables'!$B94)*100</f>
        <v>0</v>
      </c>
      <c r="F107" s="305">
        <f>('Benefit Amount Tables'!F94/+'Benefit Amount Tables'!$B94)*100</f>
        <v>7.324939365745974</v>
      </c>
      <c r="G107" s="305">
        <f>('Benefit Amount Tables'!G94/+'Benefit Amount Tables'!$B94)*100</f>
        <v>0.13092650444518913</v>
      </c>
      <c r="H107" s="305">
        <f>('Benefit Amount Tables'!H94/+'Benefit Amount Tables'!$B94)*100</f>
        <v>0.4493374350414474</v>
      </c>
      <c r="I107" s="305">
        <f>('Benefit Amount Tables'!I94/+'Benefit Amount Tables'!$B94)*100</f>
        <v>0.5631083914618715</v>
      </c>
      <c r="J107" s="305">
        <f>('Benefit Amount Tables'!J94/+'Benefit Amount Tables'!$B94)*100</f>
        <v>0</v>
      </c>
      <c r="K107" s="305">
        <f>('Benefit Amount Tables'!K94/+'Benefit Amount Tables'!$B94)*100</f>
        <v>0.005404878863096132</v>
      </c>
      <c r="L107" s="305">
        <f>('Benefit Amount Tables'!L94/+'Benefit Amount Tables'!$B94)*100</f>
        <v>28.007770401577382</v>
      </c>
      <c r="M107" s="135"/>
      <c r="N107" s="135"/>
      <c r="O107" s="108"/>
      <c r="P107" s="107"/>
      <c r="Q107" s="107"/>
      <c r="R107" s="107"/>
      <c r="S107" s="107"/>
      <c r="T107" s="107"/>
      <c r="U107" s="107"/>
      <c r="V107" s="107"/>
      <c r="W107" s="107"/>
      <c r="X107" s="107"/>
      <c r="Y107"/>
    </row>
    <row r="108" spans="1:25" ht="15.75">
      <c r="A108" s="165" t="s">
        <v>615</v>
      </c>
      <c r="B108" s="186">
        <f>+'Benefit Amount Tables'!B95</f>
        <v>59181.54751210937</v>
      </c>
      <c r="C108" s="305">
        <f>('Benefit Amount Tables'!C95/+'Benefit Amount Tables'!$B95)*100</f>
        <v>9.46597158677391</v>
      </c>
      <c r="D108" s="305">
        <f>('Benefit Amount Tables'!D95/+'Benefit Amount Tables'!$B95)*100</f>
        <v>3.0453493334337174</v>
      </c>
      <c r="E108" s="305">
        <f>('Benefit Amount Tables'!E95/+'Benefit Amount Tables'!$B95)*100</f>
        <v>0</v>
      </c>
      <c r="F108" s="305">
        <f>('Benefit Amount Tables'!F95/+'Benefit Amount Tables'!$B95)*100</f>
        <v>7.102716544750604</v>
      </c>
      <c r="G108" s="305">
        <f>('Benefit Amount Tables'!G95/+'Benefit Amount Tables'!$B95)*100</f>
        <v>0.14999944751142408</v>
      </c>
      <c r="H108" s="305">
        <f>('Benefit Amount Tables'!H95/+'Benefit Amount Tables'!$B95)*100</f>
        <v>0.14999944751142408</v>
      </c>
      <c r="I108" s="305">
        <f>('Benefit Amount Tables'!I95/+'Benefit Amount Tables'!$B95)*100</f>
        <v>0.4499986425578458</v>
      </c>
      <c r="J108" s="305">
        <f>('Benefit Amount Tables'!J95/+'Benefit Amount Tables'!$B95)*100</f>
        <v>0</v>
      </c>
      <c r="K108" s="305">
        <f>('Benefit Amount Tables'!K95/+'Benefit Amount Tables'!$B95)*100</f>
        <v>0</v>
      </c>
      <c r="L108" s="305">
        <f>('Benefit Amount Tables'!L95/+'Benefit Amount Tables'!$B95)*100</f>
        <v>20.364035002538923</v>
      </c>
      <c r="M108" s="135"/>
      <c r="N108" s="135"/>
      <c r="O108" s="108"/>
      <c r="P108" s="107"/>
      <c r="Q108" s="107"/>
      <c r="R108" s="107"/>
      <c r="S108" s="107"/>
      <c r="T108" s="107"/>
      <c r="U108" s="107"/>
      <c r="V108" s="107"/>
      <c r="W108" s="107"/>
      <c r="X108" s="107"/>
      <c r="Y108"/>
    </row>
    <row r="109" spans="1:25" ht="15.75">
      <c r="A109" s="165" t="s">
        <v>616</v>
      </c>
      <c r="B109" s="186">
        <f>+'Benefit Amount Tables'!B96</f>
        <v>59286.10374196377</v>
      </c>
      <c r="C109" s="305">
        <f>('Benefit Amount Tables'!C96/+'Benefit Amount Tables'!$B96)*100</f>
        <v>8.860196003180386</v>
      </c>
      <c r="D109" s="305">
        <f>('Benefit Amount Tables'!D96/+'Benefit Amount Tables'!$B96)*100</f>
        <v>6.231675877834674</v>
      </c>
      <c r="E109" s="305">
        <f>('Benefit Amount Tables'!E96/+'Benefit Amount Tables'!$B96)*100</f>
        <v>0</v>
      </c>
      <c r="F109" s="305">
        <f>('Benefit Amount Tables'!F96/+'Benefit Amount Tables'!$B96)*100</f>
        <v>7.140117217391874</v>
      </c>
      <c r="G109" s="305">
        <f>('Benefit Amount Tables'!G96/+'Benefit Amount Tables'!$B96)*100</f>
        <v>0.0198460046696166</v>
      </c>
      <c r="H109" s="305">
        <f>('Benefit Amount Tables'!H96/+'Benefit Amount Tables'!$B96)*100</f>
        <v>0</v>
      </c>
      <c r="I109" s="305">
        <f>('Benefit Amount Tables'!I96/+'Benefit Amount Tables'!$B96)*100</f>
        <v>0.022513733831960217</v>
      </c>
      <c r="J109" s="305">
        <f>('Benefit Amount Tables'!J96/+'Benefit Amount Tables'!$B96)*100</f>
        <v>0</v>
      </c>
      <c r="K109" s="305">
        <f>('Benefit Amount Tables'!K96/+'Benefit Amount Tables'!$B96)*100</f>
        <v>0</v>
      </c>
      <c r="L109" s="305">
        <f>('Benefit Amount Tables'!L96/+'Benefit Amount Tables'!$B96)*100</f>
        <v>25.619186035202475</v>
      </c>
      <c r="M109" s="135"/>
      <c r="N109" s="135"/>
      <c r="O109" s="108"/>
      <c r="P109" s="107"/>
      <c r="Q109" s="107"/>
      <c r="R109" s="107"/>
      <c r="S109" s="107"/>
      <c r="T109" s="107"/>
      <c r="U109" s="107"/>
      <c r="V109" s="107"/>
      <c r="W109" s="107"/>
      <c r="X109" s="107"/>
      <c r="Y109"/>
    </row>
    <row r="110" spans="1:25" ht="15.75">
      <c r="A110" s="165"/>
      <c r="B110" s="186"/>
      <c r="C110" s="305"/>
      <c r="D110" s="305"/>
      <c r="E110" s="305"/>
      <c r="F110" s="305"/>
      <c r="G110" s="305"/>
      <c r="H110" s="305"/>
      <c r="I110" s="305"/>
      <c r="J110" s="305"/>
      <c r="K110" s="305"/>
      <c r="L110" s="305"/>
      <c r="M110" s="135"/>
      <c r="N110" s="135"/>
      <c r="O110" s="108"/>
      <c r="P110" s="107"/>
      <c r="Q110" s="107"/>
      <c r="R110" s="107"/>
      <c r="S110" s="107"/>
      <c r="T110" s="107"/>
      <c r="U110" s="107"/>
      <c r="V110" s="107"/>
      <c r="W110" s="107"/>
      <c r="X110" s="107"/>
      <c r="Y110"/>
    </row>
    <row r="111" spans="1:25" ht="15.75">
      <c r="A111" s="165" t="s">
        <v>617</v>
      </c>
      <c r="B111" s="186">
        <f>+'Benefit Amount Tables'!B97</f>
        <v>61348.09116615711</v>
      </c>
      <c r="C111" s="305">
        <f>('Benefit Amount Tables'!C97/+'Benefit Amount Tables'!$B97)*100</f>
        <v>7.800752506417043</v>
      </c>
      <c r="D111" s="305">
        <f>('Benefit Amount Tables'!D97/+'Benefit Amount Tables'!$B97)*100</f>
        <v>4.98560208279123</v>
      </c>
      <c r="E111" s="305">
        <f>('Benefit Amount Tables'!E97/+'Benefit Amount Tables'!$B97)*100</f>
        <v>0</v>
      </c>
      <c r="F111" s="305">
        <f>('Benefit Amount Tables'!F97/+'Benefit Amount Tables'!$B97)*100</f>
        <v>6.559496311491653</v>
      </c>
      <c r="G111" s="305">
        <f>('Benefit Amount Tables'!G97/+'Benefit Amount Tables'!$B97)*100</f>
        <v>0.10156163271484554</v>
      </c>
      <c r="H111" s="305">
        <f>('Benefit Amount Tables'!H97/+'Benefit Amount Tables'!$B97)*100</f>
        <v>0.954167959992759</v>
      </c>
      <c r="I111" s="305">
        <f>('Benefit Amount Tables'!I97/+'Benefit Amount Tables'!$B97)*100</f>
        <v>0.5949368570188246</v>
      </c>
      <c r="J111" s="305">
        <f>('Benefit Amount Tables'!J97/+'Benefit Amount Tables'!$B97)*100</f>
        <v>0</v>
      </c>
      <c r="K111" s="305">
        <f>('Benefit Amount Tables'!K97/+'Benefit Amount Tables'!$B97)*100</f>
        <v>0</v>
      </c>
      <c r="L111" s="305">
        <f>('Benefit Amount Tables'!L97/+'Benefit Amount Tables'!$B97)*100</f>
        <v>19.897480629562892</v>
      </c>
      <c r="M111" s="135"/>
      <c r="N111" s="135"/>
      <c r="O111" s="108"/>
      <c r="P111" s="107"/>
      <c r="Q111" s="107"/>
      <c r="R111" s="107"/>
      <c r="S111" s="107"/>
      <c r="T111" s="107"/>
      <c r="U111" s="107"/>
      <c r="V111" s="107"/>
      <c r="W111" s="107"/>
      <c r="X111" s="107"/>
      <c r="Y111"/>
    </row>
    <row r="112" spans="1:25" ht="15.75">
      <c r="A112" s="165" t="s">
        <v>618</v>
      </c>
      <c r="B112" s="186">
        <f>+'Benefit Amount Tables'!B98</f>
        <v>65584.3692391085</v>
      </c>
      <c r="C112" s="305">
        <f>('Benefit Amount Tables'!C98/+'Benefit Amount Tables'!$B98)*100</f>
        <v>10.699900525203802</v>
      </c>
      <c r="D112" s="305">
        <f>('Benefit Amount Tables'!D98/+'Benefit Amount Tables'!$B98)*100</f>
        <v>4.283827305262231</v>
      </c>
      <c r="E112" s="305">
        <f>('Benefit Amount Tables'!E98/+'Benefit Amount Tables'!$B98)*100</f>
        <v>0.3067607405962203</v>
      </c>
      <c r="F112" s="305">
        <f>('Benefit Amount Tables'!F98/+'Benefit Amount Tables'!$B98)*100</f>
        <v>6.027846709974848</v>
      </c>
      <c r="G112" s="305">
        <f>('Benefit Amount Tables'!G98/+'Benefit Amount Tables'!$B98)*100</f>
        <v>0.04353736752453121</v>
      </c>
      <c r="H112" s="305">
        <f>('Benefit Amount Tables'!H98/+'Benefit Amount Tables'!$B98)*100</f>
        <v>0.6364859537912648</v>
      </c>
      <c r="I112" s="305">
        <f>('Benefit Amount Tables'!I98/+'Benefit Amount Tables'!$B98)*100</f>
        <v>0.7404780566313794</v>
      </c>
      <c r="J112" s="305">
        <f>('Benefit Amount Tables'!J98/+'Benefit Amount Tables'!$B98)*100</f>
        <v>0</v>
      </c>
      <c r="K112" s="305">
        <f>('Benefit Amount Tables'!K98/+'Benefit Amount Tables'!$B98)*100</f>
        <v>0</v>
      </c>
      <c r="L112" s="305">
        <f>('Benefit Amount Tables'!L98/+'Benefit Amount Tables'!$B98)*100</f>
        <v>22.04462793646421</v>
      </c>
      <c r="M112" s="135"/>
      <c r="N112" s="135"/>
      <c r="O112" s="108"/>
      <c r="P112" s="107"/>
      <c r="Q112" s="107"/>
      <c r="R112" s="107"/>
      <c r="S112" s="107"/>
      <c r="T112" s="107"/>
      <c r="U112" s="107"/>
      <c r="V112" s="107"/>
      <c r="W112" s="107"/>
      <c r="X112" s="107"/>
      <c r="Y112"/>
    </row>
    <row r="113" spans="1:25" ht="15.75">
      <c r="A113" s="269" t="s">
        <v>619</v>
      </c>
      <c r="B113" s="186">
        <f>+'Benefit Amount Tables'!B99</f>
        <v>53560.998964009494</v>
      </c>
      <c r="C113" s="306">
        <f>('Benefit Amount Tables'!C99/+'Benefit Amount Tables'!$B99)*100</f>
        <v>5.99998503634113</v>
      </c>
      <c r="D113" s="306">
        <f>('Benefit Amount Tables'!D99/+'Benefit Amount Tables'!$B99)*100</f>
        <v>7.0423325281262255</v>
      </c>
      <c r="E113" s="306">
        <f>('Benefit Amount Tables'!E99/+'Benefit Amount Tables'!$B99)*100</f>
        <v>0</v>
      </c>
      <c r="F113" s="306">
        <f>('Benefit Amount Tables'!F99/+'Benefit Amount Tables'!$B99)*100</f>
        <v>7.649977493517415</v>
      </c>
      <c r="G113" s="306">
        <f>('Benefit Amount Tables'!G99/+'Benefit Amount Tables'!$B99)*100</f>
        <v>0</v>
      </c>
      <c r="H113" s="306">
        <f>('Benefit Amount Tables'!H99/+'Benefit Amount Tables'!$B99)*100</f>
        <v>0.09270918771204147</v>
      </c>
      <c r="I113" s="306">
        <f>('Benefit Amount Tables'!I99/+'Benefit Amount Tables'!$B99)*100</f>
        <v>0.5999986848401309</v>
      </c>
      <c r="J113" s="306">
        <f>('Benefit Amount Tables'!J99/+'Benefit Amount Tables'!$B99)*100</f>
        <v>0</v>
      </c>
      <c r="K113" s="306">
        <f>('Benefit Amount Tables'!K99/+'Benefit Amount Tables'!$B99)*100</f>
        <v>0</v>
      </c>
      <c r="L113" s="306">
        <f>('Benefit Amount Tables'!L99/+'Benefit Amount Tables'!$B99)*100</f>
        <v>21.385002930536942</v>
      </c>
      <c r="M113" s="135"/>
      <c r="N113" s="135"/>
      <c r="O113" s="108"/>
      <c r="P113" s="107"/>
      <c r="Q113" s="107"/>
      <c r="R113" s="107"/>
      <c r="S113" s="107"/>
      <c r="T113" s="107"/>
      <c r="U113" s="107"/>
      <c r="V113" s="107"/>
      <c r="W113" s="107"/>
      <c r="X113" s="107"/>
      <c r="Y113"/>
    </row>
    <row r="114" spans="1:25" ht="12.75">
      <c r="A114" s="145"/>
      <c r="B114" s="296"/>
      <c r="C114" s="134"/>
      <c r="D114" s="134"/>
      <c r="E114" s="134"/>
      <c r="F114" s="134"/>
      <c r="G114" s="134"/>
      <c r="H114" s="134"/>
      <c r="I114" s="134"/>
      <c r="J114" s="134"/>
      <c r="K114" s="134"/>
      <c r="L114" s="134"/>
      <c r="M114" s="108"/>
      <c r="N114" s="108"/>
      <c r="O114" s="108"/>
      <c r="P114" s="107"/>
      <c r="Q114" s="107"/>
      <c r="R114" s="107"/>
      <c r="S114" s="107"/>
      <c r="T114" s="107"/>
      <c r="U114" s="107"/>
      <c r="V114" s="107"/>
      <c r="W114" s="107"/>
      <c r="X114" s="107"/>
      <c r="Y114"/>
    </row>
    <row r="115" spans="1:25" ht="12.75">
      <c r="A115" s="273" t="s">
        <v>476</v>
      </c>
      <c r="B115" s="137"/>
      <c r="C115" s="108"/>
      <c r="D115" s="108"/>
      <c r="E115" s="108"/>
      <c r="F115" s="108"/>
      <c r="G115" s="108"/>
      <c r="H115" s="108"/>
      <c r="I115" s="108"/>
      <c r="J115" s="108"/>
      <c r="K115" s="108"/>
      <c r="L115" s="108"/>
      <c r="M115" s="108"/>
      <c r="N115" s="108"/>
      <c r="O115" s="108"/>
      <c r="P115" s="107"/>
      <c r="Q115" s="107"/>
      <c r="R115" s="107"/>
      <c r="S115" s="107"/>
      <c r="T115" s="107"/>
      <c r="U115" s="107"/>
      <c r="V115" s="107"/>
      <c r="W115" s="107"/>
      <c r="X115" s="107"/>
      <c r="Y115"/>
    </row>
    <row r="116" spans="1:25" ht="12.75">
      <c r="A116" s="146"/>
      <c r="B116" s="137"/>
      <c r="C116" s="108"/>
      <c r="D116" s="108"/>
      <c r="E116" s="108"/>
      <c r="F116" s="108"/>
      <c r="G116" s="108"/>
      <c r="H116" s="108"/>
      <c r="I116" s="108"/>
      <c r="J116" s="108"/>
      <c r="K116" s="108"/>
      <c r="L116" s="108"/>
      <c r="M116" s="108"/>
      <c r="N116" s="108"/>
      <c r="O116" s="108"/>
      <c r="P116" s="107"/>
      <c r="Q116" s="107"/>
      <c r="R116" s="107"/>
      <c r="S116" s="107"/>
      <c r="T116" s="107"/>
      <c r="U116" s="107"/>
      <c r="V116" s="107"/>
      <c r="W116" s="107"/>
      <c r="X116" s="107"/>
      <c r="Y116"/>
    </row>
    <row r="117" spans="1:25" ht="18">
      <c r="A117" s="314" t="s">
        <v>749</v>
      </c>
      <c r="B117" s="315"/>
      <c r="C117" s="315"/>
      <c r="D117" s="315"/>
      <c r="E117" s="315"/>
      <c r="F117" s="315"/>
      <c r="G117" s="315"/>
      <c r="H117" s="315"/>
      <c r="I117" s="315"/>
      <c r="J117" s="315"/>
      <c r="K117" s="315"/>
      <c r="L117" s="315"/>
      <c r="M117" s="108"/>
      <c r="N117" s="108"/>
      <c r="O117" s="108"/>
      <c r="P117" s="107"/>
      <c r="Q117" s="107"/>
      <c r="R117" s="107"/>
      <c r="S117" s="107"/>
      <c r="T117" s="107"/>
      <c r="U117" s="107"/>
      <c r="V117" s="107"/>
      <c r="W117" s="107"/>
      <c r="X117" s="107"/>
      <c r="Y117"/>
    </row>
    <row r="118" spans="1:25" ht="15.75">
      <c r="A118" s="120"/>
      <c r="B118" s="137"/>
      <c r="C118" s="108"/>
      <c r="D118" s="108"/>
      <c r="E118" s="108"/>
      <c r="F118" s="108"/>
      <c r="G118" s="108"/>
      <c r="H118" s="108"/>
      <c r="I118" s="108"/>
      <c r="J118" s="108"/>
      <c r="K118" s="108"/>
      <c r="L118" s="108"/>
      <c r="M118" s="108"/>
      <c r="N118" s="108"/>
      <c r="O118" s="108"/>
      <c r="P118" s="107"/>
      <c r="Q118" s="107"/>
      <c r="R118" s="107"/>
      <c r="S118" s="107"/>
      <c r="T118" s="107"/>
      <c r="U118" s="107"/>
      <c r="V118" s="107"/>
      <c r="W118" s="107"/>
      <c r="X118" s="107"/>
      <c r="Y118"/>
    </row>
    <row r="119" spans="1:25" ht="18">
      <c r="A119" s="314" t="s">
        <v>557</v>
      </c>
      <c r="B119" s="315"/>
      <c r="C119" s="315"/>
      <c r="D119" s="315"/>
      <c r="E119" s="315"/>
      <c r="F119" s="315"/>
      <c r="G119" s="315"/>
      <c r="H119" s="315"/>
      <c r="I119" s="315"/>
      <c r="J119" s="315"/>
      <c r="K119" s="315"/>
      <c r="L119" s="315"/>
      <c r="M119" s="108"/>
      <c r="N119" s="108"/>
      <c r="O119" s="108"/>
      <c r="P119" s="107"/>
      <c r="Q119" s="107"/>
      <c r="R119" s="107"/>
      <c r="S119" s="107"/>
      <c r="T119" s="107"/>
      <c r="U119" s="107"/>
      <c r="V119" s="107"/>
      <c r="W119" s="107"/>
      <c r="X119" s="107"/>
      <c r="Y119"/>
    </row>
    <row r="120" spans="1:25" ht="18">
      <c r="A120" s="314" t="s">
        <v>203</v>
      </c>
      <c r="B120" s="315"/>
      <c r="C120" s="315"/>
      <c r="D120" s="315"/>
      <c r="E120" s="315"/>
      <c r="F120" s="315"/>
      <c r="G120" s="315"/>
      <c r="H120" s="315"/>
      <c r="I120" s="315"/>
      <c r="J120" s="315"/>
      <c r="K120" s="315"/>
      <c r="L120" s="315"/>
      <c r="M120" s="108"/>
      <c r="N120" s="108"/>
      <c r="O120" s="108"/>
      <c r="P120" s="107"/>
      <c r="Q120" s="107"/>
      <c r="R120" s="107"/>
      <c r="S120" s="107"/>
      <c r="T120" s="107"/>
      <c r="U120" s="107"/>
      <c r="V120" s="107"/>
      <c r="W120" s="107"/>
      <c r="X120" s="107"/>
      <c r="Y120"/>
    </row>
    <row r="121" spans="1:25" ht="12.75">
      <c r="A121" s="128"/>
      <c r="B121" s="137"/>
      <c r="C121" s="108"/>
      <c r="D121" s="108"/>
      <c r="E121" s="108"/>
      <c r="F121" s="108"/>
      <c r="G121" s="108"/>
      <c r="H121" s="108"/>
      <c r="I121" s="108"/>
      <c r="J121" s="108"/>
      <c r="K121" s="108"/>
      <c r="L121" s="108"/>
      <c r="M121" s="108"/>
      <c r="N121" s="108"/>
      <c r="O121" s="108"/>
      <c r="P121" s="107"/>
      <c r="Q121" s="107"/>
      <c r="R121" s="107"/>
      <c r="S121" s="107"/>
      <c r="T121" s="107"/>
      <c r="U121" s="107"/>
      <c r="V121" s="107"/>
      <c r="W121" s="107"/>
      <c r="X121" s="107"/>
      <c r="Y121"/>
    </row>
    <row r="122" spans="1:25" ht="12.75">
      <c r="A122" s="147"/>
      <c r="B122" s="200" t="s">
        <v>600</v>
      </c>
      <c r="C122" s="313" t="s">
        <v>621</v>
      </c>
      <c r="D122" s="313"/>
      <c r="E122" s="313"/>
      <c r="F122" s="313"/>
      <c r="G122" s="313"/>
      <c r="H122" s="313"/>
      <c r="I122" s="313"/>
      <c r="J122" s="313"/>
      <c r="K122" s="313"/>
      <c r="L122" s="313"/>
      <c r="M122" s="108"/>
      <c r="N122" s="108"/>
      <c r="O122" s="108"/>
      <c r="P122" s="107"/>
      <c r="Q122" s="107"/>
      <c r="R122" s="107"/>
      <c r="S122" s="107"/>
      <c r="T122" s="107"/>
      <c r="U122" s="107"/>
      <c r="V122" s="107"/>
      <c r="W122" s="107"/>
      <c r="X122" s="107"/>
      <c r="Y122"/>
    </row>
    <row r="123" spans="1:25" ht="12.75">
      <c r="A123" s="107"/>
      <c r="B123" s="208" t="s">
        <v>601</v>
      </c>
      <c r="C123" s="202" t="s">
        <v>573</v>
      </c>
      <c r="D123" s="202"/>
      <c r="E123" s="202" t="s">
        <v>622</v>
      </c>
      <c r="F123" s="202" t="s">
        <v>574</v>
      </c>
      <c r="G123" s="202" t="s">
        <v>575</v>
      </c>
      <c r="H123" s="202" t="s">
        <v>576</v>
      </c>
      <c r="I123" s="202" t="s">
        <v>129</v>
      </c>
      <c r="J123" s="202" t="s">
        <v>577</v>
      </c>
      <c r="K123" s="202"/>
      <c r="L123" s="202" t="s">
        <v>602</v>
      </c>
      <c r="M123" s="108"/>
      <c r="N123" s="108"/>
      <c r="O123" s="108"/>
      <c r="P123" s="107"/>
      <c r="Q123" s="107"/>
      <c r="R123" s="107"/>
      <c r="S123" s="107"/>
      <c r="T123" s="107"/>
      <c r="U123" s="107"/>
      <c r="V123" s="107"/>
      <c r="W123" s="107"/>
      <c r="X123" s="107"/>
      <c r="Y123"/>
    </row>
    <row r="124" spans="1:25" ht="12.75">
      <c r="A124" s="143"/>
      <c r="B124" s="213" t="s">
        <v>603</v>
      </c>
      <c r="C124" s="214" t="s">
        <v>579</v>
      </c>
      <c r="D124" s="214" t="s">
        <v>287</v>
      </c>
      <c r="E124" s="214" t="s">
        <v>623</v>
      </c>
      <c r="F124" s="214" t="s">
        <v>580</v>
      </c>
      <c r="G124" s="214" t="s">
        <v>579</v>
      </c>
      <c r="H124" s="214" t="s">
        <v>581</v>
      </c>
      <c r="I124" s="214" t="s">
        <v>582</v>
      </c>
      <c r="J124" s="214" t="s">
        <v>583</v>
      </c>
      <c r="K124" s="214" t="s">
        <v>294</v>
      </c>
      <c r="L124" s="214" t="s">
        <v>584</v>
      </c>
      <c r="M124" s="108"/>
      <c r="N124" s="108"/>
      <c r="O124" s="108"/>
      <c r="P124" s="107"/>
      <c r="Q124" s="107"/>
      <c r="R124" s="107"/>
      <c r="S124" s="107"/>
      <c r="T124" s="107"/>
      <c r="U124" s="107"/>
      <c r="V124" s="107"/>
      <c r="W124" s="107"/>
      <c r="X124" s="107"/>
      <c r="Y124"/>
    </row>
    <row r="125" spans="1:25" ht="12.75">
      <c r="A125" s="165" t="s">
        <v>604</v>
      </c>
      <c r="B125" s="295">
        <f>+'Benefit Amount Tables'!B110</f>
        <v>54823.151244154986</v>
      </c>
      <c r="C125" s="305">
        <f>('Benefit Amount Tables'!C110/+'Benefit Amount Tables'!$B110)*100</f>
        <v>11.52979451902851</v>
      </c>
      <c r="D125" s="305">
        <f>('Benefit Amount Tables'!D110/+'Benefit Amount Tables'!$B110)*100</f>
        <v>5.233749465249627</v>
      </c>
      <c r="E125" s="305">
        <f>('Benefit Amount Tables'!E110/+'Benefit Amount Tables'!$B110)*100</f>
        <v>0.24000261667645606</v>
      </c>
      <c r="F125" s="305">
        <f>('Benefit Amount Tables'!F110/+'Benefit Amount Tables'!$B110)*100</f>
        <v>6.370686639795734</v>
      </c>
      <c r="G125" s="305">
        <f>('Benefit Amount Tables'!G110/+'Benefit Amount Tables'!$B110)*100</f>
        <v>0.8360856435982146</v>
      </c>
      <c r="H125" s="305">
        <f>('Benefit Amount Tables'!H110/+'Benefit Amount Tables'!$B110)*100</f>
        <v>0.2762219270179048</v>
      </c>
      <c r="I125" s="305">
        <f>('Benefit Amount Tables'!I110/+'Benefit Amount Tables'!$B110)*100</f>
        <v>0.2929713154617255</v>
      </c>
      <c r="J125" s="305">
        <f>('Benefit Amount Tables'!J110/+'Benefit Amount Tables'!$B110)*100</f>
        <v>2.3878651575850194</v>
      </c>
      <c r="K125" s="305">
        <f>('Benefit Amount Tables'!K110/+'Benefit Amount Tables'!$B110)*100</f>
        <v>7.459680746579099</v>
      </c>
      <c r="L125" s="305">
        <f>('Benefit Amount Tables'!L110/+'Benefit Amount Tables'!$B110)*100</f>
        <v>24.031082715505633</v>
      </c>
      <c r="M125" s="108"/>
      <c r="N125" s="108"/>
      <c r="O125" s="108"/>
      <c r="P125" s="107"/>
      <c r="Q125" s="107"/>
      <c r="R125" s="107"/>
      <c r="S125" s="107"/>
      <c r="T125" s="107"/>
      <c r="U125" s="107"/>
      <c r="V125" s="107"/>
      <c r="W125" s="107"/>
      <c r="X125" s="107"/>
      <c r="Y125"/>
    </row>
    <row r="126" spans="1:25" ht="12.75">
      <c r="A126" s="165"/>
      <c r="B126" s="295"/>
      <c r="C126" s="305"/>
      <c r="D126" s="305"/>
      <c r="E126" s="305"/>
      <c r="F126" s="305"/>
      <c r="G126" s="305"/>
      <c r="H126" s="305"/>
      <c r="I126" s="305"/>
      <c r="J126" s="305"/>
      <c r="K126" s="305"/>
      <c r="L126" s="305"/>
      <c r="M126" s="108"/>
      <c r="N126" s="108"/>
      <c r="O126" s="108"/>
      <c r="P126" s="107"/>
      <c r="Q126" s="107"/>
      <c r="R126" s="107"/>
      <c r="S126" s="107"/>
      <c r="T126" s="107"/>
      <c r="U126" s="107"/>
      <c r="V126" s="107"/>
      <c r="W126" s="107"/>
      <c r="X126" s="107"/>
      <c r="Y126"/>
    </row>
    <row r="127" spans="1:25" ht="12.75">
      <c r="A127" s="165" t="s">
        <v>605</v>
      </c>
      <c r="B127" s="295">
        <f>+'Benefit Amount Tables'!B112</f>
        <v>52690.616755703704</v>
      </c>
      <c r="C127" s="305">
        <f>('Benefit Amount Tables'!C112/+'Benefit Amount Tables'!$B112)*100</f>
        <v>9.009552765231998</v>
      </c>
      <c r="D127" s="305">
        <f>('Benefit Amount Tables'!D112/+'Benefit Amount Tables'!$B112)*100</f>
        <v>3.9823084449160517</v>
      </c>
      <c r="E127" s="305">
        <f>('Benefit Amount Tables'!E112/+'Benefit Amount Tables'!$B112)*100</f>
        <v>1.0448187898180323</v>
      </c>
      <c r="F127" s="305">
        <f>('Benefit Amount Tables'!F112/+'Benefit Amount Tables'!$B112)*100</f>
        <v>7.224925818811914</v>
      </c>
      <c r="G127" s="305">
        <f>('Benefit Amount Tables'!G112/+'Benefit Amount Tables'!$B112)*100</f>
        <v>0.053329303518390624</v>
      </c>
      <c r="H127" s="305">
        <f>('Benefit Amount Tables'!H112/+'Benefit Amount Tables'!$B112)*100</f>
        <v>0.42003425310086884</v>
      </c>
      <c r="I127" s="305">
        <f>('Benefit Amount Tables'!I112/+'Benefit Amount Tables'!$B112)*100</f>
        <v>0</v>
      </c>
      <c r="J127" s="305">
        <f>('Benefit Amount Tables'!J112/+'Benefit Amount Tables'!$B112)*100</f>
        <v>0.650663949502713</v>
      </c>
      <c r="K127" s="305">
        <f>('Benefit Amount Tables'!K112/+'Benefit Amount Tables'!$B112)*100</f>
        <v>0</v>
      </c>
      <c r="L127" s="305">
        <f>('Benefit Amount Tables'!L112/+'Benefit Amount Tables'!$B112)*100</f>
        <v>20.713431653745438</v>
      </c>
      <c r="M127" s="108"/>
      <c r="N127" s="108"/>
      <c r="O127" s="108"/>
      <c r="P127" s="107"/>
      <c r="Q127" s="107"/>
      <c r="R127" s="107"/>
      <c r="S127" s="107"/>
      <c r="T127" s="107"/>
      <c r="U127" s="107"/>
      <c r="V127" s="107"/>
      <c r="W127" s="107"/>
      <c r="X127" s="107"/>
      <c r="Y127"/>
    </row>
    <row r="128" spans="1:25" ht="12.75">
      <c r="A128" s="165" t="s">
        <v>606</v>
      </c>
      <c r="B128" s="295">
        <f>+'Benefit Amount Tables'!B113</f>
        <v>0</v>
      </c>
      <c r="C128" s="305"/>
      <c r="D128" s="305"/>
      <c r="E128" s="305"/>
      <c r="F128" s="305"/>
      <c r="G128" s="305"/>
      <c r="H128" s="305"/>
      <c r="I128" s="305"/>
      <c r="J128" s="305"/>
      <c r="K128" s="305"/>
      <c r="L128" s="305"/>
      <c r="M128" s="108"/>
      <c r="N128" s="108"/>
      <c r="O128" s="108"/>
      <c r="P128" s="107"/>
      <c r="Q128" s="107"/>
      <c r="R128" s="107"/>
      <c r="S128" s="107"/>
      <c r="T128" s="107"/>
      <c r="U128" s="107"/>
      <c r="V128" s="107"/>
      <c r="W128" s="107"/>
      <c r="X128" s="107"/>
      <c r="Y128"/>
    </row>
    <row r="129" spans="1:25" ht="12.75">
      <c r="A129" s="165" t="s">
        <v>607</v>
      </c>
      <c r="B129" s="295">
        <f>+'Benefit Amount Tables'!B114</f>
        <v>52527.945353306764</v>
      </c>
      <c r="C129" s="305">
        <f>('Benefit Amount Tables'!C114/+'Benefit Amount Tables'!$B114)*100</f>
        <v>16.89445521918357</v>
      </c>
      <c r="D129" s="305">
        <f>('Benefit Amount Tables'!D114/+'Benefit Amount Tables'!$B114)*100</f>
        <v>4.617841339125317</v>
      </c>
      <c r="E129" s="305">
        <f>('Benefit Amount Tables'!E114/+'Benefit Amount Tables'!$B114)*100</f>
        <v>0</v>
      </c>
      <c r="F129" s="305">
        <f>('Benefit Amount Tables'!F114/+'Benefit Amount Tables'!$B114)*100</f>
        <v>7.078487924188989</v>
      </c>
      <c r="G129" s="305">
        <f>('Benefit Amount Tables'!G114/+'Benefit Amount Tables'!$B114)*100</f>
        <v>2.6734236061044534</v>
      </c>
      <c r="H129" s="305">
        <f>('Benefit Amount Tables'!H114/+'Benefit Amount Tables'!$B114)*100</f>
        <v>0.2335101166236552</v>
      </c>
      <c r="I129" s="305">
        <f>('Benefit Amount Tables'!I114/+'Benefit Amount Tables'!$B114)*100</f>
        <v>0.30101770850301723</v>
      </c>
      <c r="J129" s="305">
        <f>('Benefit Amount Tables'!J114/+'Benefit Amount Tables'!$B114)*100</f>
        <v>0</v>
      </c>
      <c r="K129" s="305">
        <f>('Benefit Amount Tables'!K114/+'Benefit Amount Tables'!$B114)*100</f>
        <v>0</v>
      </c>
      <c r="L129" s="305">
        <f>('Benefit Amount Tables'!L114/+'Benefit Amount Tables'!$B114)*100</f>
        <v>31.061085359640035</v>
      </c>
      <c r="M129" s="108"/>
      <c r="N129" s="108"/>
      <c r="O129" s="108"/>
      <c r="P129" s="107"/>
      <c r="Q129" s="107"/>
      <c r="R129" s="107"/>
      <c r="S129" s="107"/>
      <c r="T129" s="107"/>
      <c r="U129" s="107"/>
      <c r="V129" s="107"/>
      <c r="W129" s="107"/>
      <c r="X129" s="107"/>
      <c r="Y129"/>
    </row>
    <row r="130" spans="1:25" ht="12.75">
      <c r="A130" s="165"/>
      <c r="B130" s="295"/>
      <c r="C130" s="305"/>
      <c r="D130" s="305"/>
      <c r="E130" s="305"/>
      <c r="F130" s="305"/>
      <c r="G130" s="305"/>
      <c r="H130" s="305"/>
      <c r="I130" s="305"/>
      <c r="J130" s="305"/>
      <c r="K130" s="305"/>
      <c r="L130" s="305"/>
      <c r="M130" s="108"/>
      <c r="N130" s="108"/>
      <c r="O130" s="108"/>
      <c r="P130" s="107"/>
      <c r="Q130" s="107"/>
      <c r="R130" s="107"/>
      <c r="S130" s="107"/>
      <c r="T130" s="107"/>
      <c r="U130" s="107"/>
      <c r="V130" s="107"/>
      <c r="W130" s="107"/>
      <c r="X130" s="107"/>
      <c r="Y130"/>
    </row>
    <row r="131" spans="1:25" ht="12.75">
      <c r="A131" s="165" t="s">
        <v>608</v>
      </c>
      <c r="B131" s="295">
        <f>+'Benefit Amount Tables'!B115</f>
        <v>74749.27057182706</v>
      </c>
      <c r="C131" s="305">
        <f>('Benefit Amount Tables'!C115/+'Benefit Amount Tables'!$B115)*100</f>
        <v>0</v>
      </c>
      <c r="D131" s="305">
        <f>('Benefit Amount Tables'!D115/+'Benefit Amount Tables'!$B115)*100</f>
        <v>0</v>
      </c>
      <c r="E131" s="305">
        <f>('Benefit Amount Tables'!E115/+'Benefit Amount Tables'!$B115)*100</f>
        <v>0</v>
      </c>
      <c r="F131" s="305">
        <f>('Benefit Amount Tables'!F115/+'Benefit Amount Tables'!$B115)*100</f>
        <v>0</v>
      </c>
      <c r="G131" s="305">
        <f>('Benefit Amount Tables'!G115/+'Benefit Amount Tables'!$B115)*100</f>
        <v>0</v>
      </c>
      <c r="H131" s="305">
        <f>('Benefit Amount Tables'!H115/+'Benefit Amount Tables'!$B115)*100</f>
        <v>0</v>
      </c>
      <c r="I131" s="305">
        <f>('Benefit Amount Tables'!I115/+'Benefit Amount Tables'!$B115)*100</f>
        <v>0</v>
      </c>
      <c r="J131" s="305">
        <f>('Benefit Amount Tables'!J115/+'Benefit Amount Tables'!$B115)*100</f>
        <v>0</v>
      </c>
      <c r="K131" s="305">
        <f>('Benefit Amount Tables'!K115/+'Benefit Amount Tables'!$B115)*100</f>
        <v>0</v>
      </c>
      <c r="L131" s="305"/>
      <c r="M131" s="108"/>
      <c r="N131" s="108"/>
      <c r="O131" s="108"/>
      <c r="P131" s="107"/>
      <c r="Q131" s="107"/>
      <c r="R131" s="107"/>
      <c r="S131" s="107"/>
      <c r="T131" s="107"/>
      <c r="U131" s="107"/>
      <c r="V131" s="107"/>
      <c r="W131" s="107"/>
      <c r="X131" s="107"/>
      <c r="Y131"/>
    </row>
    <row r="132" spans="1:25" ht="12.75">
      <c r="A132" s="165" t="s">
        <v>609</v>
      </c>
      <c r="B132" s="295">
        <f>+'Benefit Amount Tables'!B116</f>
        <v>54668.36540728592</v>
      </c>
      <c r="C132" s="305">
        <f>('Benefit Amount Tables'!C116/+'Benefit Amount Tables'!$B116)*100</f>
        <v>9.405954073396174</v>
      </c>
      <c r="D132" s="305">
        <f>('Benefit Amount Tables'!D116/+'Benefit Amount Tables'!$B116)*100</f>
        <v>4.007669488806679</v>
      </c>
      <c r="E132" s="305">
        <f>('Benefit Amount Tables'!E116/+'Benefit Amount Tables'!$B116)*100</f>
        <v>0.28696769475847606</v>
      </c>
      <c r="F132" s="305">
        <f>('Benefit Amount Tables'!F116/+'Benefit Amount Tables'!$B116)*100</f>
        <v>7.152711374086822</v>
      </c>
      <c r="G132" s="305">
        <f>('Benefit Amount Tables'!G116/+'Benefit Amount Tables'!$B116)*100</f>
        <v>0</v>
      </c>
      <c r="H132" s="305">
        <f>('Benefit Amount Tables'!H116/+'Benefit Amount Tables'!$B116)*100</f>
        <v>0.6191426791993174</v>
      </c>
      <c r="I132" s="305">
        <f>('Benefit Amount Tables'!I116/+'Benefit Amount Tables'!$B116)*100</f>
        <v>0.24501036072291826</v>
      </c>
      <c r="J132" s="305">
        <f>('Benefit Amount Tables'!J116/+'Benefit Amount Tables'!$B116)*100</f>
        <v>2.66932463813679</v>
      </c>
      <c r="K132" s="305">
        <f>('Benefit Amount Tables'!K116/+'Benefit Amount Tables'!$B116)*100</f>
        <v>0</v>
      </c>
      <c r="L132" s="305">
        <f>('Benefit Amount Tables'!L116/+'Benefit Amount Tables'!$B116)*100</f>
        <v>22.08353447848629</v>
      </c>
      <c r="M132" s="108"/>
      <c r="N132" s="108"/>
      <c r="O132" s="108"/>
      <c r="P132" s="107"/>
      <c r="Q132" s="107"/>
      <c r="R132" s="107"/>
      <c r="S132" s="107"/>
      <c r="T132" s="107"/>
      <c r="U132" s="107"/>
      <c r="V132" s="107"/>
      <c r="W132" s="107"/>
      <c r="X132" s="107"/>
      <c r="Y132"/>
    </row>
    <row r="133" spans="1:25" ht="12.75">
      <c r="A133" s="165" t="s">
        <v>610</v>
      </c>
      <c r="B133" s="295">
        <f>+'Benefit Amount Tables'!B117</f>
        <v>48116.29247104247</v>
      </c>
      <c r="C133" s="305">
        <f>('Benefit Amount Tables'!C117/+'Benefit Amount Tables'!$B117)*100</f>
        <v>16.673422464849143</v>
      </c>
      <c r="D133" s="305">
        <f>('Benefit Amount Tables'!D117/+'Benefit Amount Tables'!$B117)*100</f>
        <v>3.835583057604625</v>
      </c>
      <c r="E133" s="305">
        <f>('Benefit Amount Tables'!E117/+'Benefit Amount Tables'!$B117)*100</f>
        <v>0</v>
      </c>
      <c r="F133" s="305">
        <f>('Benefit Amount Tables'!F117/+'Benefit Amount Tables'!$B117)*100</f>
        <v>1.3241010889831955</v>
      </c>
      <c r="G133" s="305">
        <f>('Benefit Amount Tables'!G117/+'Benefit Amount Tables'!$B117)*100</f>
        <v>0</v>
      </c>
      <c r="H133" s="305">
        <f>('Benefit Amount Tables'!H117/+'Benefit Amount Tables'!$B117)*100</f>
        <v>0.35975648491606044</v>
      </c>
      <c r="I133" s="305">
        <f>('Benefit Amount Tables'!I117/+'Benefit Amount Tables'!$B117)*100</f>
        <v>0.2222160707739448</v>
      </c>
      <c r="J133" s="305">
        <f>('Benefit Amount Tables'!J117/+'Benefit Amount Tables'!$B117)*100</f>
        <v>0</v>
      </c>
      <c r="K133" s="305">
        <f>('Benefit Amount Tables'!K117/+'Benefit Amount Tables'!$B117)*100</f>
        <v>0</v>
      </c>
      <c r="L133" s="305">
        <f>('Benefit Amount Tables'!L117/+'Benefit Amount Tables'!$B117)*100</f>
        <v>20.482398240804013</v>
      </c>
      <c r="M133" s="108"/>
      <c r="N133" s="108"/>
      <c r="O133" s="108"/>
      <c r="P133" s="107"/>
      <c r="Q133" s="107"/>
      <c r="R133" s="107"/>
      <c r="S133" s="107"/>
      <c r="T133" s="107"/>
      <c r="U133" s="107"/>
      <c r="V133" s="107"/>
      <c r="W133" s="107"/>
      <c r="X133" s="107"/>
      <c r="Y133"/>
    </row>
    <row r="134" spans="1:25" ht="12.75">
      <c r="A134" s="165"/>
      <c r="B134" s="295"/>
      <c r="C134" s="305"/>
      <c r="D134" s="305"/>
      <c r="E134" s="305"/>
      <c r="F134" s="305"/>
      <c r="G134" s="305"/>
      <c r="H134" s="305"/>
      <c r="I134" s="305"/>
      <c r="J134" s="305"/>
      <c r="K134" s="305"/>
      <c r="L134" s="305"/>
      <c r="M134" s="108"/>
      <c r="N134" s="108"/>
      <c r="O134" s="108"/>
      <c r="P134" s="107"/>
      <c r="Q134" s="107"/>
      <c r="R134" s="107"/>
      <c r="S134" s="107"/>
      <c r="T134" s="107"/>
      <c r="U134" s="107"/>
      <c r="V134" s="107"/>
      <c r="W134" s="107"/>
      <c r="X134" s="107"/>
      <c r="Y134"/>
    </row>
    <row r="135" spans="1:25" ht="12.75">
      <c r="A135" s="165" t="s">
        <v>611</v>
      </c>
      <c r="B135" s="295">
        <f>+'Benefit Amount Tables'!B118</f>
        <v>55579.06413625935</v>
      </c>
      <c r="C135" s="305">
        <f>('Benefit Amount Tables'!C118/+'Benefit Amount Tables'!$B118)*100</f>
        <v>7.02935778038476</v>
      </c>
      <c r="D135" s="305">
        <f>('Benefit Amount Tables'!D118/+'Benefit Amount Tables'!$B118)*100</f>
        <v>6.975055775836481</v>
      </c>
      <c r="E135" s="305">
        <f>('Benefit Amount Tables'!E118/+'Benefit Amount Tables'!$B118)*100</f>
        <v>0</v>
      </c>
      <c r="F135" s="305">
        <f>('Benefit Amount Tables'!F118/+'Benefit Amount Tables'!$B118)*100</f>
        <v>6.847488851321172</v>
      </c>
      <c r="G135" s="305">
        <f>('Benefit Amount Tables'!G118/+'Benefit Amount Tables'!$B118)*100</f>
        <v>0.23000345008329987</v>
      </c>
      <c r="H135" s="305">
        <f>('Benefit Amount Tables'!H118/+'Benefit Amount Tables'!$B118)*100</f>
        <v>0</v>
      </c>
      <c r="I135" s="305">
        <f>('Benefit Amount Tables'!I118/+'Benefit Amount Tables'!$B118)*100</f>
        <v>0.440001953667988</v>
      </c>
      <c r="J135" s="305">
        <f>('Benefit Amount Tables'!J118/+'Benefit Amount Tables'!$B118)*100</f>
        <v>0</v>
      </c>
      <c r="K135" s="305">
        <f>('Benefit Amount Tables'!K118/+'Benefit Amount Tables'!$B118)*100</f>
        <v>0</v>
      </c>
      <c r="L135" s="305">
        <f>('Benefit Amount Tables'!L118/+'Benefit Amount Tables'!$B118)*100</f>
        <v>21.5219078112937</v>
      </c>
      <c r="M135" s="108"/>
      <c r="N135" s="108"/>
      <c r="O135" s="108"/>
      <c r="P135" s="107"/>
      <c r="Q135" s="107"/>
      <c r="R135" s="107"/>
      <c r="S135" s="107"/>
      <c r="T135" s="107"/>
      <c r="U135" s="107"/>
      <c r="V135" s="107"/>
      <c r="W135" s="107"/>
      <c r="X135" s="107"/>
      <c r="Y135"/>
    </row>
    <row r="136" spans="1:25" ht="12.75">
      <c r="A136" s="165" t="s">
        <v>612</v>
      </c>
      <c r="B136" s="295">
        <f>+'Benefit Amount Tables'!B119</f>
        <v>51340.19602429752</v>
      </c>
      <c r="C136" s="305">
        <f>('Benefit Amount Tables'!C119/+'Benefit Amount Tables'!$B119)*100</f>
        <v>9.638803287938853</v>
      </c>
      <c r="D136" s="305">
        <f>('Benefit Amount Tables'!D119/+'Benefit Amount Tables'!$B119)*100</f>
        <v>3.3176363565841474</v>
      </c>
      <c r="E136" s="305">
        <f>('Benefit Amount Tables'!E119/+'Benefit Amount Tables'!$B119)*100</f>
        <v>0</v>
      </c>
      <c r="F136" s="305">
        <f>('Benefit Amount Tables'!F119/+'Benefit Amount Tables'!$B119)*100</f>
        <v>7.374152799112485</v>
      </c>
      <c r="G136" s="305">
        <f>('Benefit Amount Tables'!G119/+'Benefit Amount Tables'!$B119)*100</f>
        <v>0.06641985319289481</v>
      </c>
      <c r="H136" s="305">
        <f>('Benefit Amount Tables'!H119/+'Benefit Amount Tables'!$B119)*100</f>
        <v>0.23740870521006963</v>
      </c>
      <c r="I136" s="305">
        <f>('Benefit Amount Tables'!I119/+'Benefit Amount Tables'!$B119)*100</f>
        <v>0.6268572649770592</v>
      </c>
      <c r="J136" s="305">
        <f>('Benefit Amount Tables'!J119/+'Benefit Amount Tables'!$B119)*100</f>
        <v>2.979316969838019</v>
      </c>
      <c r="K136" s="305">
        <f>('Benefit Amount Tables'!K119/+'Benefit Amount Tables'!$B119)*100</f>
        <v>0</v>
      </c>
      <c r="L136" s="305">
        <f>('Benefit Amount Tables'!L119/+'Benefit Amount Tables'!$B119)*100</f>
        <v>21.49847187529979</v>
      </c>
      <c r="M136" s="108"/>
      <c r="N136" s="108"/>
      <c r="O136" s="108"/>
      <c r="P136" s="107"/>
      <c r="Q136" s="107"/>
      <c r="R136" s="107"/>
      <c r="S136" s="107"/>
      <c r="T136" s="107"/>
      <c r="U136" s="107"/>
      <c r="V136" s="107"/>
      <c r="W136" s="107"/>
      <c r="X136" s="107"/>
      <c r="Y136"/>
    </row>
    <row r="137" spans="1:25" ht="12.75">
      <c r="A137" s="165" t="s">
        <v>613</v>
      </c>
      <c r="B137" s="295">
        <f>+'Benefit Amount Tables'!B120</f>
        <v>50616.10043386712</v>
      </c>
      <c r="C137" s="305">
        <f>('Benefit Amount Tables'!C120/+'Benefit Amount Tables'!$B120)*100</f>
        <v>9.011088994556971</v>
      </c>
      <c r="D137" s="305">
        <f>('Benefit Amount Tables'!D120/+'Benefit Amount Tables'!$B120)*100</f>
        <v>3.4277630736624576</v>
      </c>
      <c r="E137" s="305">
        <f>('Benefit Amount Tables'!E120/+'Benefit Amount Tables'!$B120)*100</f>
        <v>0.5225304474572052</v>
      </c>
      <c r="F137" s="305">
        <f>('Benefit Amount Tables'!F120/+'Benefit Amount Tables'!$B120)*100</f>
        <v>7.397444872223769</v>
      </c>
      <c r="G137" s="305">
        <f>('Benefit Amount Tables'!G120/+'Benefit Amount Tables'!$B120)*100</f>
        <v>0.07001293880212131</v>
      </c>
      <c r="H137" s="305">
        <f>('Benefit Amount Tables'!H120/+'Benefit Amount Tables'!$B120)*100</f>
        <v>0.1707296016997103</v>
      </c>
      <c r="I137" s="305">
        <f>('Benefit Amount Tables'!I120/+'Benefit Amount Tables'!$B120)*100</f>
        <v>0.25006015355163963</v>
      </c>
      <c r="J137" s="305">
        <f>('Benefit Amount Tables'!J120/+'Benefit Amount Tables'!$B120)*100</f>
        <v>0</v>
      </c>
      <c r="K137" s="305">
        <f>('Benefit Amount Tables'!K120/+'Benefit Amount Tables'!$B120)*100</f>
        <v>0</v>
      </c>
      <c r="L137" s="305">
        <f>('Benefit Amount Tables'!L120/+'Benefit Amount Tables'!$B120)*100</f>
        <v>20.603399014539654</v>
      </c>
      <c r="M137" s="108"/>
      <c r="N137" s="108"/>
      <c r="O137" s="108"/>
      <c r="P137" s="107"/>
      <c r="Q137" s="107"/>
      <c r="R137" s="107"/>
      <c r="S137" s="107"/>
      <c r="T137" s="107"/>
      <c r="U137" s="107"/>
      <c r="V137" s="107"/>
      <c r="W137" s="107"/>
      <c r="X137" s="107"/>
      <c r="Y137"/>
    </row>
    <row r="138" spans="1:25" ht="12.75">
      <c r="A138" s="165"/>
      <c r="B138" s="295"/>
      <c r="C138" s="305"/>
      <c r="D138" s="305"/>
      <c r="E138" s="305"/>
      <c r="F138" s="305"/>
      <c r="G138" s="305"/>
      <c r="H138" s="305"/>
      <c r="I138" s="305"/>
      <c r="J138" s="305"/>
      <c r="K138" s="305"/>
      <c r="L138" s="305"/>
      <c r="M138" s="108"/>
      <c r="N138" s="108"/>
      <c r="O138" s="108"/>
      <c r="P138" s="107"/>
      <c r="Q138" s="107"/>
      <c r="R138" s="107"/>
      <c r="S138" s="107"/>
      <c r="T138" s="107"/>
      <c r="U138" s="107"/>
      <c r="V138" s="107"/>
      <c r="W138" s="107"/>
      <c r="X138" s="107"/>
      <c r="Y138"/>
    </row>
    <row r="139" spans="1:25" ht="12.75">
      <c r="A139" s="165" t="s">
        <v>614</v>
      </c>
      <c r="B139" s="295">
        <f>+'Benefit Amount Tables'!B121</f>
        <v>0</v>
      </c>
      <c r="C139" s="305"/>
      <c r="D139" s="305"/>
      <c r="E139" s="305"/>
      <c r="F139" s="305"/>
      <c r="G139" s="305"/>
      <c r="H139" s="305"/>
      <c r="I139" s="305"/>
      <c r="J139" s="305"/>
      <c r="K139" s="305"/>
      <c r="L139" s="305"/>
      <c r="M139" s="108"/>
      <c r="N139" s="108"/>
      <c r="O139" s="108"/>
      <c r="P139" s="107"/>
      <c r="Q139" s="107"/>
      <c r="R139" s="107"/>
      <c r="S139" s="107"/>
      <c r="T139" s="107"/>
      <c r="U139" s="107"/>
      <c r="V139" s="107"/>
      <c r="W139" s="107"/>
      <c r="X139" s="107"/>
      <c r="Y139"/>
    </row>
    <row r="140" spans="1:25" ht="12.75">
      <c r="A140" s="165" t="s">
        <v>615</v>
      </c>
      <c r="B140" s="295">
        <f>+'Benefit Amount Tables'!B122</f>
        <v>56189.92787345612</v>
      </c>
      <c r="C140" s="305">
        <f>('Benefit Amount Tables'!C122/+'Benefit Amount Tables'!$B122)*100</f>
        <v>9.730000446970061</v>
      </c>
      <c r="D140" s="305">
        <f>('Benefit Amount Tables'!D122/+'Benefit Amount Tables'!$B122)*100</f>
        <v>4.632134779444186</v>
      </c>
      <c r="E140" s="305">
        <f>('Benefit Amount Tables'!E122/+'Benefit Amount Tables'!$B122)*100</f>
        <v>0.06435289454102919</v>
      </c>
      <c r="F140" s="305">
        <f>('Benefit Amount Tables'!F122/+'Benefit Amount Tables'!$B122)*100</f>
        <v>0.07999996494291955</v>
      </c>
      <c r="G140" s="305">
        <f>('Benefit Amount Tables'!G122/+'Benefit Amount Tables'!$B122)*100</f>
        <v>0.4399988431132605</v>
      </c>
      <c r="H140" s="305">
        <f>('Benefit Amount Tables'!H122/+'Benefit Amount Tables'!$B122)*100</f>
        <v>0.011663349729526809</v>
      </c>
      <c r="I140" s="305">
        <f>('Benefit Amount Tables'!I122/+'Benefit Amount Tables'!$B122)*100</f>
        <v>0</v>
      </c>
      <c r="J140" s="305">
        <f>('Benefit Amount Tables'!J122/+'Benefit Amount Tables'!$B122)*100</f>
        <v>0</v>
      </c>
      <c r="K140" s="305">
        <f>('Benefit Amount Tables'!K122/+'Benefit Amount Tables'!$B122)*100</f>
        <v>7.278229769645413</v>
      </c>
      <c r="L140" s="305">
        <f>('Benefit Amount Tables'!L122/+'Benefit Amount Tables'!$B122)*100</f>
        <v>22.2363800483864</v>
      </c>
      <c r="M140" s="108"/>
      <c r="N140" s="108"/>
      <c r="O140" s="108"/>
      <c r="P140" s="107"/>
      <c r="Q140" s="107"/>
      <c r="R140" s="107"/>
      <c r="S140" s="107"/>
      <c r="T140" s="107"/>
      <c r="U140" s="107"/>
      <c r="V140" s="107"/>
      <c r="W140" s="107"/>
      <c r="X140" s="107"/>
      <c r="Y140"/>
    </row>
    <row r="141" spans="1:25" ht="12.75">
      <c r="A141" s="165" t="s">
        <v>616</v>
      </c>
      <c r="B141" s="295">
        <f>+'Benefit Amount Tables'!B123</f>
        <v>44937.0364917232</v>
      </c>
      <c r="C141" s="305">
        <f>('Benefit Amount Tables'!C123/+'Benefit Amount Tables'!$B123)*100</f>
        <v>10.002834196885853</v>
      </c>
      <c r="D141" s="305">
        <f>('Benefit Amount Tables'!D123/+'Benefit Amount Tables'!$B123)*100</f>
        <v>10.58265119715451</v>
      </c>
      <c r="E141" s="305">
        <f>('Benefit Amount Tables'!E123/+'Benefit Amount Tables'!$B123)*100</f>
        <v>0</v>
      </c>
      <c r="F141" s="305">
        <f>('Benefit Amount Tables'!F123/+'Benefit Amount Tables'!$B123)*100</f>
        <v>7.669670704496721</v>
      </c>
      <c r="G141" s="305">
        <f>('Benefit Amount Tables'!G123/+'Benefit Amount Tables'!$B123)*100</f>
        <v>0</v>
      </c>
      <c r="H141" s="305">
        <f>('Benefit Amount Tables'!H123/+'Benefit Amount Tables'!$B123)*100</f>
        <v>0</v>
      </c>
      <c r="I141" s="305">
        <f>('Benefit Amount Tables'!I123/+'Benefit Amount Tables'!$B123)*100</f>
        <v>0</v>
      </c>
      <c r="J141" s="305">
        <f>('Benefit Amount Tables'!J123/+'Benefit Amount Tables'!$B123)*100</f>
        <v>0</v>
      </c>
      <c r="K141" s="305">
        <f>('Benefit Amount Tables'!K123/+'Benefit Amount Tables'!$B123)*100</f>
        <v>0</v>
      </c>
      <c r="L141" s="305">
        <f>('Benefit Amount Tables'!L123/+'Benefit Amount Tables'!$B123)*100</f>
        <v>28.25515609853709</v>
      </c>
      <c r="M141" s="108"/>
      <c r="N141" s="108"/>
      <c r="O141" s="108"/>
      <c r="P141" s="107"/>
      <c r="Q141" s="107"/>
      <c r="R141" s="107"/>
      <c r="S141" s="107"/>
      <c r="T141" s="107"/>
      <c r="U141" s="107"/>
      <c r="V141" s="107"/>
      <c r="W141" s="107"/>
      <c r="X141" s="107"/>
      <c r="Y141"/>
    </row>
    <row r="142" spans="1:25" ht="12.75">
      <c r="A142" s="165"/>
      <c r="B142" s="295"/>
      <c r="C142" s="305"/>
      <c r="D142" s="305"/>
      <c r="E142" s="305"/>
      <c r="F142" s="305"/>
      <c r="G142" s="305"/>
      <c r="H142" s="305"/>
      <c r="I142" s="305"/>
      <c r="J142" s="305"/>
      <c r="K142" s="305"/>
      <c r="L142" s="305"/>
      <c r="M142" s="108"/>
      <c r="N142" s="108"/>
      <c r="O142" s="108"/>
      <c r="P142" s="107"/>
      <c r="Q142" s="107"/>
      <c r="R142" s="107"/>
      <c r="S142" s="107"/>
      <c r="T142" s="107"/>
      <c r="U142" s="107"/>
      <c r="V142" s="107"/>
      <c r="W142" s="107"/>
      <c r="X142" s="107"/>
      <c r="Y142"/>
    </row>
    <row r="143" spans="1:25" ht="12.75">
      <c r="A143" s="165" t="s">
        <v>617</v>
      </c>
      <c r="B143" s="295">
        <f>+'Benefit Amount Tables'!B124</f>
        <v>51977.84012298232</v>
      </c>
      <c r="C143" s="305">
        <f>('Benefit Amount Tables'!C124/+'Benefit Amount Tables'!$B124)*100</f>
        <v>8.130490441754217</v>
      </c>
      <c r="D143" s="305">
        <f>('Benefit Amount Tables'!D124/+'Benefit Amount Tables'!$B124)*100</f>
        <v>7.769241307952951</v>
      </c>
      <c r="E143" s="305">
        <f>('Benefit Amount Tables'!E124/+'Benefit Amount Tables'!$B124)*100</f>
        <v>0</v>
      </c>
      <c r="F143" s="305">
        <f>('Benefit Amount Tables'!F124/+'Benefit Amount Tables'!$B124)*100</f>
        <v>7.999849755638488</v>
      </c>
      <c r="G143" s="305">
        <f>('Benefit Amount Tables'!G124/+'Benefit Amount Tables'!$B124)*100</f>
        <v>0.11774290712580446</v>
      </c>
      <c r="H143" s="305">
        <f>('Benefit Amount Tables'!H124/+'Benefit Amount Tables'!$B124)*100</f>
        <v>0.05263519738166017</v>
      </c>
      <c r="I143" s="305">
        <f>('Benefit Amount Tables'!I124/+'Benefit Amount Tables'!$B124)*100</f>
        <v>0.3631910780461981</v>
      </c>
      <c r="J143" s="305">
        <f>('Benefit Amount Tables'!J124/+'Benefit Amount Tables'!$B124)*100</f>
        <v>0</v>
      </c>
      <c r="K143" s="305">
        <f>('Benefit Amount Tables'!K124/+'Benefit Amount Tables'!$B124)*100</f>
        <v>0</v>
      </c>
      <c r="L143" s="305">
        <f>('Benefit Amount Tables'!L124/+'Benefit Amount Tables'!$B124)*100</f>
        <v>24.117739526260006</v>
      </c>
      <c r="M143" s="108"/>
      <c r="N143" s="108"/>
      <c r="O143" s="108"/>
      <c r="P143" s="107"/>
      <c r="Q143" s="107"/>
      <c r="R143" s="107"/>
      <c r="S143" s="107"/>
      <c r="T143" s="107"/>
      <c r="U143" s="107"/>
      <c r="V143" s="107"/>
      <c r="W143" s="107"/>
      <c r="X143" s="107"/>
      <c r="Y143"/>
    </row>
    <row r="144" spans="1:25" ht="12.75">
      <c r="A144" s="165" t="s">
        <v>618</v>
      </c>
      <c r="B144" s="295">
        <f>+'Benefit Amount Tables'!B125</f>
        <v>60517.85165200602</v>
      </c>
      <c r="C144" s="305">
        <f>('Benefit Amount Tables'!C125/+'Benefit Amount Tables'!$B125)*100</f>
        <v>11.841680259793288</v>
      </c>
      <c r="D144" s="305">
        <f>('Benefit Amount Tables'!D125/+'Benefit Amount Tables'!$B125)*100</f>
        <v>5.552088029359119</v>
      </c>
      <c r="E144" s="305">
        <f>('Benefit Amount Tables'!E125/+'Benefit Amount Tables'!$B125)*100</f>
        <v>0.059358145546654396</v>
      </c>
      <c r="F144" s="305">
        <f>('Benefit Amount Tables'!F125/+'Benefit Amount Tables'!$B125)*100</f>
        <v>6.822470122116182</v>
      </c>
      <c r="G144" s="305">
        <f>('Benefit Amount Tables'!G125/+'Benefit Amount Tables'!$B125)*100</f>
        <v>0.026739675712830518</v>
      </c>
      <c r="H144" s="305">
        <f>('Benefit Amount Tables'!H125/+'Benefit Amount Tables'!$B125)*100</f>
        <v>0.49107411684490254</v>
      </c>
      <c r="I144" s="305">
        <f>('Benefit Amount Tables'!I125/+'Benefit Amount Tables'!$B125)*100</f>
        <v>0.15935354275396513</v>
      </c>
      <c r="J144" s="305">
        <f>('Benefit Amount Tables'!J125/+'Benefit Amount Tables'!$B125)*100</f>
        <v>0</v>
      </c>
      <c r="K144" s="305">
        <f>('Benefit Amount Tables'!K125/+'Benefit Amount Tables'!$B125)*100</f>
        <v>0</v>
      </c>
      <c r="L144" s="305">
        <f>('Benefit Amount Tables'!L125/+'Benefit Amount Tables'!$B125)*100</f>
        <v>24.129950864800193</v>
      </c>
      <c r="M144" s="108"/>
      <c r="N144" s="108"/>
      <c r="O144" s="108"/>
      <c r="P144" s="107"/>
      <c r="Q144" s="107"/>
      <c r="R144" s="107"/>
      <c r="S144" s="107"/>
      <c r="T144" s="107"/>
      <c r="U144" s="107"/>
      <c r="V144" s="107"/>
      <c r="W144" s="107"/>
      <c r="X144" s="107"/>
      <c r="Y144"/>
    </row>
    <row r="145" spans="1:25" ht="12.75">
      <c r="A145" s="269" t="s">
        <v>619</v>
      </c>
      <c r="B145" s="297">
        <f>+'Benefit Amount Tables'!B126</f>
        <v>0</v>
      </c>
      <c r="C145" s="306"/>
      <c r="D145" s="306"/>
      <c r="E145" s="306"/>
      <c r="F145" s="306"/>
      <c r="G145" s="306"/>
      <c r="H145" s="306"/>
      <c r="I145" s="306"/>
      <c r="J145" s="306"/>
      <c r="K145" s="306"/>
      <c r="L145" s="306"/>
      <c r="M145" s="108"/>
      <c r="N145" s="108"/>
      <c r="O145" s="108"/>
      <c r="P145" s="107"/>
      <c r="Q145" s="107"/>
      <c r="R145" s="107"/>
      <c r="S145" s="107"/>
      <c r="T145" s="107"/>
      <c r="U145" s="107"/>
      <c r="V145" s="107"/>
      <c r="W145" s="107"/>
      <c r="X145" s="107"/>
      <c r="Y145"/>
    </row>
    <row r="146" spans="1:25" ht="12.75">
      <c r="A146" s="145"/>
      <c r="B146" s="137"/>
      <c r="C146" s="108"/>
      <c r="D146" s="108"/>
      <c r="E146" s="108"/>
      <c r="F146" s="108"/>
      <c r="G146" s="108"/>
      <c r="H146" s="108"/>
      <c r="I146" s="108"/>
      <c r="J146" s="108"/>
      <c r="K146" s="108"/>
      <c r="L146" s="108"/>
      <c r="M146" s="108"/>
      <c r="N146" s="108"/>
      <c r="O146" s="108"/>
      <c r="P146" s="107"/>
      <c r="Q146" s="107"/>
      <c r="R146" s="107"/>
      <c r="S146" s="107"/>
      <c r="T146" s="107"/>
      <c r="U146" s="107"/>
      <c r="V146" s="107"/>
      <c r="W146" s="107"/>
      <c r="X146" s="107"/>
      <c r="Y146"/>
    </row>
    <row r="147" spans="1:25" ht="12.75">
      <c r="A147" s="273" t="s">
        <v>477</v>
      </c>
      <c r="B147" s="137"/>
      <c r="C147" s="108"/>
      <c r="D147" s="108"/>
      <c r="E147" s="108"/>
      <c r="F147" s="108"/>
      <c r="G147" s="108"/>
      <c r="H147" s="108"/>
      <c r="I147" s="108"/>
      <c r="J147" s="108"/>
      <c r="K147" s="108"/>
      <c r="L147" s="108"/>
      <c r="M147" s="108"/>
      <c r="N147" s="108"/>
      <c r="O147" s="108"/>
      <c r="P147" s="107"/>
      <c r="Q147" s="107"/>
      <c r="R147" s="107"/>
      <c r="S147" s="107"/>
      <c r="T147" s="107"/>
      <c r="U147" s="107"/>
      <c r="V147" s="107"/>
      <c r="W147" s="107"/>
      <c r="X147" s="107"/>
      <c r="Y147"/>
    </row>
    <row r="148" spans="1:25" ht="12.75">
      <c r="A148" s="107"/>
      <c r="B148" s="137"/>
      <c r="C148" s="108"/>
      <c r="D148" s="108"/>
      <c r="E148" s="108"/>
      <c r="F148" s="108"/>
      <c r="G148" s="108"/>
      <c r="H148" s="108"/>
      <c r="I148" s="108"/>
      <c r="J148" s="108"/>
      <c r="K148" s="108"/>
      <c r="L148" s="108"/>
      <c r="M148" s="108"/>
      <c r="N148" s="108"/>
      <c r="O148" s="108"/>
      <c r="P148" s="107"/>
      <c r="Q148" s="107"/>
      <c r="R148" s="107"/>
      <c r="S148" s="107"/>
      <c r="T148" s="107"/>
      <c r="U148" s="107"/>
      <c r="V148" s="107"/>
      <c r="W148" s="107"/>
      <c r="X148" s="107"/>
      <c r="Y148"/>
    </row>
    <row r="149" spans="1:25" ht="18">
      <c r="A149" s="314" t="s">
        <v>750</v>
      </c>
      <c r="B149" s="315"/>
      <c r="C149" s="315"/>
      <c r="D149" s="315"/>
      <c r="E149" s="315"/>
      <c r="F149" s="315"/>
      <c r="G149" s="315"/>
      <c r="H149" s="315"/>
      <c r="I149" s="315"/>
      <c r="J149" s="315"/>
      <c r="K149" s="315"/>
      <c r="L149" s="315"/>
      <c r="M149" s="315"/>
      <c r="N149" s="108"/>
      <c r="O149" s="108"/>
      <c r="P149" s="107"/>
      <c r="Q149" s="107"/>
      <c r="R149" s="107"/>
      <c r="S149" s="107"/>
      <c r="T149" s="107"/>
      <c r="U149" s="107"/>
      <c r="V149" s="107"/>
      <c r="W149" s="107"/>
      <c r="X149" s="107"/>
      <c r="Y149"/>
    </row>
    <row r="150" spans="1:25" ht="15.75">
      <c r="A150" s="120"/>
      <c r="B150" s="137"/>
      <c r="C150" s="108"/>
      <c r="D150" s="108"/>
      <c r="E150" s="108"/>
      <c r="F150" s="108"/>
      <c r="G150" s="108"/>
      <c r="H150" s="108"/>
      <c r="I150" s="108"/>
      <c r="J150" s="108"/>
      <c r="K150" s="108"/>
      <c r="L150" s="108"/>
      <c r="M150" s="108"/>
      <c r="N150" s="108"/>
      <c r="O150" s="108"/>
      <c r="P150" s="107"/>
      <c r="Q150" s="107"/>
      <c r="R150" s="107"/>
      <c r="S150" s="107"/>
      <c r="T150" s="107"/>
      <c r="U150" s="107"/>
      <c r="V150" s="107"/>
      <c r="W150" s="107"/>
      <c r="X150" s="107"/>
      <c r="Y150"/>
    </row>
    <row r="151" spans="1:25" ht="18">
      <c r="A151" s="314" t="s">
        <v>557</v>
      </c>
      <c r="B151" s="315"/>
      <c r="C151" s="315"/>
      <c r="D151" s="315"/>
      <c r="E151" s="315"/>
      <c r="F151" s="315"/>
      <c r="G151" s="315"/>
      <c r="H151" s="315"/>
      <c r="I151" s="315"/>
      <c r="J151" s="315"/>
      <c r="K151" s="315"/>
      <c r="L151" s="315"/>
      <c r="M151" s="315"/>
      <c r="N151" s="108"/>
      <c r="O151" s="108"/>
      <c r="P151" s="107"/>
      <c r="Q151" s="107"/>
      <c r="R151" s="107"/>
      <c r="S151" s="107"/>
      <c r="T151" s="107"/>
      <c r="U151" s="107"/>
      <c r="V151" s="107"/>
      <c r="W151" s="107"/>
      <c r="X151" s="107"/>
      <c r="Y151"/>
    </row>
    <row r="152" spans="1:25" ht="18">
      <c r="A152" s="314" t="s">
        <v>204</v>
      </c>
      <c r="B152" s="315"/>
      <c r="C152" s="315"/>
      <c r="D152" s="315"/>
      <c r="E152" s="315"/>
      <c r="F152" s="315"/>
      <c r="G152" s="315"/>
      <c r="H152" s="315"/>
      <c r="I152" s="315"/>
      <c r="J152" s="315"/>
      <c r="K152" s="315"/>
      <c r="L152" s="315"/>
      <c r="M152" s="315"/>
      <c r="N152" s="108"/>
      <c r="O152" s="108"/>
      <c r="P152" s="107"/>
      <c r="Q152" s="107"/>
      <c r="R152" s="107"/>
      <c r="S152" s="107"/>
      <c r="T152" s="107"/>
      <c r="U152" s="107"/>
      <c r="V152" s="107"/>
      <c r="W152" s="107"/>
      <c r="X152" s="107"/>
      <c r="Y152"/>
    </row>
    <row r="153" spans="1:25" ht="12.75">
      <c r="A153" s="128"/>
      <c r="B153" s="137"/>
      <c r="C153" s="108"/>
      <c r="D153" s="108"/>
      <c r="E153" s="108"/>
      <c r="F153" s="108"/>
      <c r="G153" s="108"/>
      <c r="H153" s="108"/>
      <c r="I153" s="108"/>
      <c r="J153" s="108"/>
      <c r="K153" s="108"/>
      <c r="L153" s="108"/>
      <c r="M153" s="108"/>
      <c r="N153" s="108"/>
      <c r="O153" s="108"/>
      <c r="P153" s="107"/>
      <c r="Q153" s="107"/>
      <c r="R153" s="107"/>
      <c r="S153" s="107"/>
      <c r="T153" s="107"/>
      <c r="U153" s="107"/>
      <c r="V153" s="107"/>
      <c r="W153" s="107"/>
      <c r="X153" s="107"/>
      <c r="Y153"/>
    </row>
    <row r="154" spans="1:25" ht="12.75">
      <c r="A154" s="142"/>
      <c r="B154" s="200" t="s">
        <v>600</v>
      </c>
      <c r="C154" s="313" t="s">
        <v>621</v>
      </c>
      <c r="D154" s="313"/>
      <c r="E154" s="313"/>
      <c r="F154" s="313"/>
      <c r="G154" s="313"/>
      <c r="H154" s="313"/>
      <c r="I154" s="313"/>
      <c r="J154" s="313"/>
      <c r="K154" s="313"/>
      <c r="L154" s="313"/>
      <c r="M154" s="108"/>
      <c r="N154" s="108"/>
      <c r="O154" s="108"/>
      <c r="P154" s="107"/>
      <c r="Q154" s="107"/>
      <c r="R154" s="107"/>
      <c r="S154" s="107"/>
      <c r="T154" s="107"/>
      <c r="U154" s="107"/>
      <c r="V154" s="107"/>
      <c r="W154" s="107"/>
      <c r="X154" s="107"/>
      <c r="Y154"/>
    </row>
    <row r="155" spans="1:25" ht="12.75">
      <c r="A155" s="107"/>
      <c r="B155" s="208" t="s">
        <v>601</v>
      </c>
      <c r="C155" s="202" t="s">
        <v>573</v>
      </c>
      <c r="D155" s="202"/>
      <c r="E155" s="202" t="s">
        <v>622</v>
      </c>
      <c r="F155" s="202" t="s">
        <v>574</v>
      </c>
      <c r="G155" s="202" t="s">
        <v>575</v>
      </c>
      <c r="H155" s="202" t="s">
        <v>576</v>
      </c>
      <c r="I155" s="202" t="s">
        <v>129</v>
      </c>
      <c r="J155" s="202" t="s">
        <v>577</v>
      </c>
      <c r="K155" s="202"/>
      <c r="L155" s="202" t="s">
        <v>602</v>
      </c>
      <c r="M155" s="108"/>
      <c r="N155" s="108"/>
      <c r="O155" s="108"/>
      <c r="P155" s="107"/>
      <c r="Q155" s="107"/>
      <c r="R155" s="107"/>
      <c r="S155" s="107"/>
      <c r="T155" s="107"/>
      <c r="U155" s="107"/>
      <c r="V155" s="107"/>
      <c r="W155" s="107"/>
      <c r="X155" s="107"/>
      <c r="Y155"/>
    </row>
    <row r="156" spans="1:25" ht="12.75">
      <c r="A156" s="143"/>
      <c r="B156" s="213" t="s">
        <v>603</v>
      </c>
      <c r="C156" s="214" t="s">
        <v>579</v>
      </c>
      <c r="D156" s="214" t="s">
        <v>287</v>
      </c>
      <c r="E156" s="214" t="s">
        <v>623</v>
      </c>
      <c r="F156" s="214" t="s">
        <v>580</v>
      </c>
      <c r="G156" s="214" t="s">
        <v>579</v>
      </c>
      <c r="H156" s="214" t="s">
        <v>581</v>
      </c>
      <c r="I156" s="214" t="s">
        <v>582</v>
      </c>
      <c r="J156" s="214" t="s">
        <v>583</v>
      </c>
      <c r="K156" s="214" t="s">
        <v>294</v>
      </c>
      <c r="L156" s="214" t="s">
        <v>584</v>
      </c>
      <c r="M156" s="108"/>
      <c r="N156" s="108"/>
      <c r="O156" s="108"/>
      <c r="P156" s="107"/>
      <c r="Q156" s="107"/>
      <c r="R156" s="107"/>
      <c r="S156" s="107"/>
      <c r="T156" s="107"/>
      <c r="U156" s="107"/>
      <c r="V156" s="107"/>
      <c r="W156" s="107"/>
      <c r="X156" s="107"/>
      <c r="Y156"/>
    </row>
    <row r="157" spans="1:25" ht="12.75">
      <c r="A157" s="165" t="s">
        <v>604</v>
      </c>
      <c r="B157" s="295">
        <f>+'Benefit Amount Tables'!B136</f>
        <v>47450.90618623219</v>
      </c>
      <c r="C157" s="307">
        <f>('Benefit Amount Tables'!C136/+'Benefit Amount Tables'!$B136)*100</f>
        <v>9.749106549280793</v>
      </c>
      <c r="D157" s="305">
        <f>('Benefit Amount Tables'!D136/+'Benefit Amount Tables'!$B136)*100</f>
        <v>5.5890191340522515</v>
      </c>
      <c r="E157" s="305">
        <f>('Benefit Amount Tables'!E136/+'Benefit Amount Tables'!$B136)*100</f>
        <v>0.3986277895883609</v>
      </c>
      <c r="F157" s="305">
        <f>('Benefit Amount Tables'!F136/+'Benefit Amount Tables'!$B136)*100</f>
        <v>7.1811512970114855</v>
      </c>
      <c r="G157" s="305">
        <f>('Benefit Amount Tables'!G136/+'Benefit Amount Tables'!$B136)*100</f>
        <v>0.19612221956608994</v>
      </c>
      <c r="H157" s="305">
        <f>('Benefit Amount Tables'!H136/+'Benefit Amount Tables'!$B136)*100</f>
        <v>0.2509630999178675</v>
      </c>
      <c r="I157" s="305">
        <f>('Benefit Amount Tables'!I136/+'Benefit Amount Tables'!$B136)*100</f>
        <v>0.7123419016660101</v>
      </c>
      <c r="J157" s="305">
        <f>('Benefit Amount Tables'!J136/+'Benefit Amount Tables'!$B136)*100</f>
        <v>0.9562652102618572</v>
      </c>
      <c r="K157" s="305">
        <f>('Benefit Amount Tables'!K136/+'Benefit Amount Tables'!$B136)*100</f>
        <v>0.8745597252455608</v>
      </c>
      <c r="L157" s="305">
        <f>('Benefit Amount Tables'!L136/+'Benefit Amount Tables'!$B136)*100</f>
        <v>22.774428108891758</v>
      </c>
      <c r="M157" s="108"/>
      <c r="N157" s="108"/>
      <c r="O157" s="108"/>
      <c r="P157" s="107"/>
      <c r="Q157" s="107"/>
      <c r="R157" s="107"/>
      <c r="S157" s="107"/>
      <c r="T157" s="107"/>
      <c r="U157" s="107"/>
      <c r="V157" s="107"/>
      <c r="W157" s="107"/>
      <c r="X157" s="107"/>
      <c r="Y157"/>
    </row>
    <row r="158" spans="1:25" ht="12.75">
      <c r="A158" s="165"/>
      <c r="B158" s="295"/>
      <c r="C158" s="307"/>
      <c r="D158" s="305"/>
      <c r="E158" s="305"/>
      <c r="F158" s="305"/>
      <c r="G158" s="305"/>
      <c r="H158" s="305"/>
      <c r="I158" s="305"/>
      <c r="J158" s="305"/>
      <c r="K158" s="305"/>
      <c r="L158" s="305"/>
      <c r="M158" s="108"/>
      <c r="N158" s="108"/>
      <c r="O158" s="108"/>
      <c r="P158" s="107"/>
      <c r="Q158" s="107"/>
      <c r="R158" s="107"/>
      <c r="S158" s="107"/>
      <c r="T158" s="107"/>
      <c r="U158" s="107"/>
      <c r="V158" s="107"/>
      <c r="W158" s="107"/>
      <c r="X158" s="107"/>
      <c r="Y158"/>
    </row>
    <row r="159" spans="1:25" ht="12.75">
      <c r="A159" s="165" t="s">
        <v>605</v>
      </c>
      <c r="B159" s="295">
        <f>+'Benefit Amount Tables'!B138</f>
        <v>47434.447214004285</v>
      </c>
      <c r="C159" s="307">
        <f>('Benefit Amount Tables'!C138/+'Benefit Amount Tables'!$B138)*100</f>
        <v>5.78742769566386</v>
      </c>
      <c r="D159" s="305">
        <f>('Benefit Amount Tables'!D138/+'Benefit Amount Tables'!$B138)*100</f>
        <v>4.2967395079571435</v>
      </c>
      <c r="E159" s="305">
        <f>('Benefit Amount Tables'!E138/+'Benefit Amount Tables'!$B138)*100</f>
        <v>0.6562705401382585</v>
      </c>
      <c r="F159" s="305">
        <f>('Benefit Amount Tables'!F138/+'Benefit Amount Tables'!$B138)*100</f>
        <v>7.513339297549009</v>
      </c>
      <c r="G159" s="305">
        <f>('Benefit Amount Tables'!G138/+'Benefit Amount Tables'!$B138)*100</f>
        <v>1.2757408874304599</v>
      </c>
      <c r="H159" s="305">
        <f>('Benefit Amount Tables'!H138/+'Benefit Amount Tables'!$B138)*100</f>
        <v>0.3909762004940255</v>
      </c>
      <c r="I159" s="305">
        <f>('Benefit Amount Tables'!I138/+'Benefit Amount Tables'!$B138)*100</f>
        <v>0.5047783470210025</v>
      </c>
      <c r="J159" s="305">
        <f>('Benefit Amount Tables'!J138/+'Benefit Amount Tables'!$B138)*100</f>
        <v>1.7068311712176265</v>
      </c>
      <c r="K159" s="305">
        <f>('Benefit Amount Tables'!K138/+'Benefit Amount Tables'!$B138)*100</f>
        <v>0</v>
      </c>
      <c r="L159" s="305">
        <f>('Benefit Amount Tables'!L138/+'Benefit Amount Tables'!$B138)*100</f>
        <v>19.112529602157082</v>
      </c>
      <c r="M159" s="108"/>
      <c r="N159" s="108"/>
      <c r="O159" s="108"/>
      <c r="P159" s="107"/>
      <c r="Q159" s="107"/>
      <c r="R159" s="107"/>
      <c r="S159" s="107"/>
      <c r="T159" s="107"/>
      <c r="U159" s="107"/>
      <c r="V159" s="107"/>
      <c r="W159" s="107"/>
      <c r="X159" s="107"/>
      <c r="Y159"/>
    </row>
    <row r="160" spans="1:25" ht="12.75">
      <c r="A160" s="165" t="s">
        <v>606</v>
      </c>
      <c r="B160" s="295">
        <f>+'Benefit Amount Tables'!B139</f>
        <v>45348.49530867298</v>
      </c>
      <c r="C160" s="307">
        <f>('Benefit Amount Tables'!C139/+'Benefit Amount Tables'!$B139)*100</f>
        <v>9.911380922645128</v>
      </c>
      <c r="D160" s="305">
        <f>('Benefit Amount Tables'!D139/+'Benefit Amount Tables'!$B139)*100</f>
        <v>4.649428281188662</v>
      </c>
      <c r="E160" s="305">
        <f>('Benefit Amount Tables'!E139/+'Benefit Amount Tables'!$B139)*100</f>
        <v>0.2195300799079124</v>
      </c>
      <c r="F160" s="305">
        <f>('Benefit Amount Tables'!F139/+'Benefit Amount Tables'!$B139)*100</f>
        <v>7.781248092387706</v>
      </c>
      <c r="G160" s="305">
        <f>('Benefit Amount Tables'!G139/+'Benefit Amount Tables'!$B139)*100</f>
        <v>0.1306280820964304</v>
      </c>
      <c r="H160" s="305">
        <f>('Benefit Amount Tables'!H139/+'Benefit Amount Tables'!$B139)*100</f>
        <v>0.3163142738822914</v>
      </c>
      <c r="I160" s="305">
        <f>('Benefit Amount Tables'!I139/+'Benefit Amount Tables'!$B139)*100</f>
        <v>0.24006011063726643</v>
      </c>
      <c r="J160" s="305">
        <f>('Benefit Amount Tables'!J139/+'Benefit Amount Tables'!$B139)*100</f>
        <v>1.9345703465697084</v>
      </c>
      <c r="K160" s="305">
        <f>('Benefit Amount Tables'!K139/+'Benefit Amount Tables'!$B139)*100</f>
        <v>0</v>
      </c>
      <c r="L160" s="305">
        <f>('Benefit Amount Tables'!L139/+'Benefit Amount Tables'!$B139)*100</f>
        <v>23.068330531169604</v>
      </c>
      <c r="M160" s="108"/>
      <c r="N160" s="108"/>
      <c r="O160" s="108"/>
      <c r="P160" s="107"/>
      <c r="Q160" s="107"/>
      <c r="R160" s="107"/>
      <c r="S160" s="107"/>
      <c r="T160" s="107"/>
      <c r="U160" s="107"/>
      <c r="V160" s="107"/>
      <c r="W160" s="107"/>
      <c r="X160" s="107"/>
      <c r="Y160"/>
    </row>
    <row r="161" spans="1:25" ht="12.75">
      <c r="A161" s="165" t="s">
        <v>607</v>
      </c>
      <c r="B161" s="295">
        <f>+'Benefit Amount Tables'!B140</f>
        <v>49727.50696739615</v>
      </c>
      <c r="C161" s="307">
        <f>('Benefit Amount Tables'!C140/+'Benefit Amount Tables'!$B140)*100</f>
        <v>16.945195836646384</v>
      </c>
      <c r="D161" s="305">
        <f>('Benefit Amount Tables'!D140/+'Benefit Amount Tables'!$B140)*100</f>
        <v>5.427649497204731</v>
      </c>
      <c r="E161" s="305">
        <f>('Benefit Amount Tables'!E140/+'Benefit Amount Tables'!$B140)*100</f>
        <v>0</v>
      </c>
      <c r="F161" s="305">
        <f>('Benefit Amount Tables'!F140/+'Benefit Amount Tables'!$B140)*100</f>
        <v>7.438744513053912</v>
      </c>
      <c r="G161" s="305">
        <f>('Benefit Amount Tables'!G140/+'Benefit Amount Tables'!$B140)*100</f>
        <v>0.06278265647764912</v>
      </c>
      <c r="H161" s="305">
        <f>('Benefit Amount Tables'!H140/+'Benefit Amount Tables'!$B140)*100</f>
        <v>0.2973238473043879</v>
      </c>
      <c r="I161" s="305">
        <f>('Benefit Amount Tables'!I140/+'Benefit Amount Tables'!$B140)*100</f>
        <v>0.4455918429390555</v>
      </c>
      <c r="J161" s="305">
        <f>('Benefit Amount Tables'!J140/+'Benefit Amount Tables'!$B140)*100</f>
        <v>0</v>
      </c>
      <c r="K161" s="305">
        <f>('Benefit Amount Tables'!K140/+'Benefit Amount Tables'!$B140)*100</f>
        <v>0</v>
      </c>
      <c r="L161" s="305">
        <f>('Benefit Amount Tables'!L140/+'Benefit Amount Tables'!$B140)*100</f>
        <v>29.45248372903756</v>
      </c>
      <c r="M161" s="108"/>
      <c r="N161" s="108"/>
      <c r="O161" s="108"/>
      <c r="P161" s="107"/>
      <c r="Q161" s="107"/>
      <c r="R161" s="107"/>
      <c r="S161" s="107"/>
      <c r="T161" s="107"/>
      <c r="U161" s="107"/>
      <c r="V161" s="107"/>
      <c r="W161" s="107"/>
      <c r="X161" s="107"/>
      <c r="Y161"/>
    </row>
    <row r="162" spans="1:25" ht="12.75">
      <c r="A162" s="165"/>
      <c r="B162" s="295"/>
      <c r="C162" s="307"/>
      <c r="D162" s="305"/>
      <c r="E162" s="305"/>
      <c r="F162" s="305"/>
      <c r="G162" s="305"/>
      <c r="H162" s="305"/>
      <c r="I162" s="305"/>
      <c r="J162" s="305"/>
      <c r="K162" s="305"/>
      <c r="L162" s="305"/>
      <c r="M162" s="108"/>
      <c r="N162" s="108"/>
      <c r="O162" s="108"/>
      <c r="P162" s="107"/>
      <c r="Q162" s="107"/>
      <c r="R162" s="107"/>
      <c r="S162" s="107"/>
      <c r="T162" s="107"/>
      <c r="U162" s="107"/>
      <c r="V162" s="107"/>
      <c r="W162" s="107"/>
      <c r="X162" s="107"/>
      <c r="Y162"/>
    </row>
    <row r="163" spans="1:25" ht="12.75">
      <c r="A163" s="165" t="s">
        <v>608</v>
      </c>
      <c r="B163" s="295">
        <f>+'Benefit Amount Tables'!B141</f>
        <v>0</v>
      </c>
      <c r="C163" s="307"/>
      <c r="D163" s="305"/>
      <c r="E163" s="305"/>
      <c r="F163" s="305"/>
      <c r="G163" s="305"/>
      <c r="H163" s="305"/>
      <c r="I163" s="305"/>
      <c r="J163" s="305"/>
      <c r="K163" s="305"/>
      <c r="L163" s="305"/>
      <c r="M163" s="108"/>
      <c r="N163" s="108"/>
      <c r="O163" s="108"/>
      <c r="P163" s="107"/>
      <c r="Q163" s="107"/>
      <c r="R163" s="107"/>
      <c r="S163" s="107"/>
      <c r="T163" s="107"/>
      <c r="U163" s="107"/>
      <c r="V163" s="107"/>
      <c r="W163" s="107"/>
      <c r="X163" s="107"/>
      <c r="Y163"/>
    </row>
    <row r="164" spans="1:25" ht="12.75">
      <c r="A164" s="165" t="s">
        <v>609</v>
      </c>
      <c r="B164" s="295">
        <f>+'Benefit Amount Tables'!B142</f>
        <v>48922.836634192405</v>
      </c>
      <c r="C164" s="307">
        <f>('Benefit Amount Tables'!C142/+'Benefit Amount Tables'!$B142)*100</f>
        <v>13.839709298832828</v>
      </c>
      <c r="D164" s="305">
        <f>('Benefit Amount Tables'!D142/+'Benefit Amount Tables'!$B142)*100</f>
        <v>4.821571847074145</v>
      </c>
      <c r="E164" s="305">
        <f>('Benefit Amount Tables'!E142/+'Benefit Amount Tables'!$B142)*100</f>
        <v>0.140854543573036</v>
      </c>
      <c r="F164" s="305">
        <f>('Benefit Amount Tables'!F142/+'Benefit Amount Tables'!$B142)*100</f>
        <v>7.637562729585699</v>
      </c>
      <c r="G164" s="305">
        <f>('Benefit Amount Tables'!G142/+'Benefit Amount Tables'!$B142)*100</f>
        <v>0.2200710452474432</v>
      </c>
      <c r="H164" s="305">
        <f>('Benefit Amount Tables'!H142/+'Benefit Amount Tables'!$B142)*100</f>
        <v>0.06970469480439638</v>
      </c>
      <c r="I164" s="305">
        <f>('Benefit Amount Tables'!I142/+'Benefit Amount Tables'!$B142)*100</f>
        <v>1.589015323637242</v>
      </c>
      <c r="J164" s="305">
        <f>('Benefit Amount Tables'!J142/+'Benefit Amount Tables'!$B142)*100</f>
        <v>2.4453533543280717</v>
      </c>
      <c r="K164" s="305">
        <f>('Benefit Amount Tables'!K142/+'Benefit Amount Tables'!$B142)*100</f>
        <v>0</v>
      </c>
      <c r="L164" s="305">
        <f>('Benefit Amount Tables'!L142/+'Benefit Amount Tables'!$B142)*100</f>
        <v>27.3759566707363</v>
      </c>
      <c r="M164" s="108"/>
      <c r="N164" s="108"/>
      <c r="O164" s="108"/>
      <c r="P164" s="107"/>
      <c r="Q164" s="107"/>
      <c r="R164" s="107"/>
      <c r="S164" s="107"/>
      <c r="T164" s="107"/>
      <c r="U164" s="107"/>
      <c r="V164" s="107"/>
      <c r="W164" s="107"/>
      <c r="X164" s="107"/>
      <c r="Y164"/>
    </row>
    <row r="165" spans="1:25" ht="12.75">
      <c r="A165" s="165" t="s">
        <v>610</v>
      </c>
      <c r="B165" s="295">
        <f>+'Benefit Amount Tables'!B143</f>
        <v>0</v>
      </c>
      <c r="C165" s="307"/>
      <c r="D165" s="305"/>
      <c r="E165" s="305"/>
      <c r="F165" s="305"/>
      <c r="G165" s="305"/>
      <c r="H165" s="305"/>
      <c r="I165" s="305"/>
      <c r="J165" s="305"/>
      <c r="K165" s="305"/>
      <c r="L165" s="305"/>
      <c r="M165" s="108"/>
      <c r="N165" s="108"/>
      <c r="O165" s="108"/>
      <c r="P165" s="107"/>
      <c r="Q165" s="107"/>
      <c r="R165" s="107"/>
      <c r="S165" s="107"/>
      <c r="T165" s="107"/>
      <c r="U165" s="107"/>
      <c r="V165" s="107"/>
      <c r="W165" s="107"/>
      <c r="X165" s="107"/>
      <c r="Y165"/>
    </row>
    <row r="166" spans="1:25" ht="12.75">
      <c r="A166" s="165"/>
      <c r="B166" s="295"/>
      <c r="C166" s="307"/>
      <c r="D166" s="305"/>
      <c r="E166" s="305"/>
      <c r="F166" s="305"/>
      <c r="G166" s="305"/>
      <c r="H166" s="305"/>
      <c r="I166" s="305"/>
      <c r="J166" s="305"/>
      <c r="K166" s="305"/>
      <c r="L166" s="305"/>
      <c r="M166" s="108"/>
      <c r="N166" s="108"/>
      <c r="O166" s="108"/>
      <c r="P166" s="107"/>
      <c r="Q166" s="107"/>
      <c r="R166" s="107"/>
      <c r="S166" s="107"/>
      <c r="T166" s="107"/>
      <c r="U166" s="107"/>
      <c r="V166" s="107"/>
      <c r="W166" s="107"/>
      <c r="X166" s="107"/>
      <c r="Y166"/>
    </row>
    <row r="167" spans="1:25" ht="12.75">
      <c r="A167" s="165" t="s">
        <v>611</v>
      </c>
      <c r="B167" s="295">
        <f>+'Benefit Amount Tables'!B144</f>
        <v>51270.597434454154</v>
      </c>
      <c r="C167" s="307">
        <f>('Benefit Amount Tables'!C144/+'Benefit Amount Tables'!$B144)*100</f>
        <v>11.229995006181035</v>
      </c>
      <c r="D167" s="305">
        <f>('Benefit Amount Tables'!D144/+'Benefit Amount Tables'!$B144)*100</f>
        <v>9.300001749501835</v>
      </c>
      <c r="E167" s="305">
        <f>('Benefit Amount Tables'!E144/+'Benefit Amount Tables'!$B144)*100</f>
        <v>0</v>
      </c>
      <c r="F167" s="305">
        <f>('Benefit Amount Tables'!F144/+'Benefit Amount Tables'!$B144)*100</f>
        <v>7.219999191874233</v>
      </c>
      <c r="G167" s="305">
        <f>('Benefit Amount Tables'!G144/+'Benefit Amount Tables'!$B144)*100</f>
        <v>0.21999655541588303</v>
      </c>
      <c r="H167" s="305">
        <f>('Benefit Amount Tables'!H144/+'Benefit Amount Tables'!$B144)*100</f>
        <v>0</v>
      </c>
      <c r="I167" s="305">
        <f>('Benefit Amount Tables'!I144/+'Benefit Amount Tables'!$B144)*100</f>
        <v>1.3600004215167012</v>
      </c>
      <c r="J167" s="305">
        <f>('Benefit Amount Tables'!J144/+'Benefit Amount Tables'!$B144)*100</f>
        <v>0</v>
      </c>
      <c r="K167" s="305">
        <f>('Benefit Amount Tables'!K144/+'Benefit Amount Tables'!$B144)*100</f>
        <v>0</v>
      </c>
      <c r="L167" s="305">
        <f>('Benefit Amount Tables'!L144/+'Benefit Amount Tables'!$B144)*100</f>
        <v>29.32999292448969</v>
      </c>
      <c r="M167" s="108"/>
      <c r="N167" s="108"/>
      <c r="O167" s="108"/>
      <c r="P167" s="107"/>
      <c r="Q167" s="107"/>
      <c r="R167" s="107"/>
      <c r="S167" s="107"/>
      <c r="T167" s="107"/>
      <c r="U167" s="107"/>
      <c r="V167" s="107"/>
      <c r="W167" s="107"/>
      <c r="X167" s="107"/>
      <c r="Y167"/>
    </row>
    <row r="168" spans="1:25" ht="12.75">
      <c r="A168" s="165" t="s">
        <v>612</v>
      </c>
      <c r="B168" s="295">
        <f>+'Benefit Amount Tables'!B145</f>
        <v>44015.09434515724</v>
      </c>
      <c r="C168" s="307">
        <f>('Benefit Amount Tables'!C145/+'Benefit Amount Tables'!$B145)*100</f>
        <v>8.937177002587896</v>
      </c>
      <c r="D168" s="305">
        <f>('Benefit Amount Tables'!D145/+'Benefit Amount Tables'!$B145)*100</f>
        <v>3.8464844805898375</v>
      </c>
      <c r="E168" s="305">
        <f>('Benefit Amount Tables'!E145/+'Benefit Amount Tables'!$B145)*100</f>
        <v>0</v>
      </c>
      <c r="F168" s="305">
        <f>('Benefit Amount Tables'!F145/+'Benefit Amount Tables'!$B145)*100</f>
        <v>7.012250944947748</v>
      </c>
      <c r="G168" s="305">
        <f>('Benefit Amount Tables'!G145/+'Benefit Amount Tables'!$B145)*100</f>
        <v>0.15263827303927924</v>
      </c>
      <c r="H168" s="305">
        <f>('Benefit Amount Tables'!H145/+'Benefit Amount Tables'!$B145)*100</f>
        <v>0.1662129550190696</v>
      </c>
      <c r="I168" s="305">
        <f>('Benefit Amount Tables'!I145/+'Benefit Amount Tables'!$B145)*100</f>
        <v>1.9157664553578237</v>
      </c>
      <c r="J168" s="305">
        <f>('Benefit Amount Tables'!J145/+'Benefit Amount Tables'!$B145)*100</f>
        <v>0</v>
      </c>
      <c r="K168" s="305">
        <f>('Benefit Amount Tables'!K145/+'Benefit Amount Tables'!$B145)*100</f>
        <v>0</v>
      </c>
      <c r="L168" s="305">
        <f>('Benefit Amount Tables'!L145/+'Benefit Amount Tables'!$B145)*100</f>
        <v>22.030530111541655</v>
      </c>
      <c r="M168" s="108"/>
      <c r="N168" s="108"/>
      <c r="O168" s="108"/>
      <c r="P168" s="107"/>
      <c r="Q168" s="107"/>
      <c r="R168" s="107"/>
      <c r="S168" s="107"/>
      <c r="T168" s="107"/>
      <c r="U168" s="107"/>
      <c r="V168" s="107"/>
      <c r="W168" s="107"/>
      <c r="X168" s="107"/>
      <c r="Y168"/>
    </row>
    <row r="169" spans="1:25" ht="12.75">
      <c r="A169" s="165" t="s">
        <v>613</v>
      </c>
      <c r="B169" s="295">
        <f>+'Benefit Amount Tables'!B146</f>
        <v>50848.785893718996</v>
      </c>
      <c r="C169" s="307">
        <f>('Benefit Amount Tables'!C146/+'Benefit Amount Tables'!$B146)*100</f>
        <v>9.036946516752788</v>
      </c>
      <c r="D169" s="305">
        <f>('Benefit Amount Tables'!D146/+'Benefit Amount Tables'!$B146)*100</f>
        <v>3.4120775344103405</v>
      </c>
      <c r="E169" s="305">
        <f>('Benefit Amount Tables'!E146/+'Benefit Amount Tables'!$B146)*100</f>
        <v>0.5207475651167864</v>
      </c>
      <c r="F169" s="305">
        <f>('Benefit Amount Tables'!F146/+'Benefit Amount Tables'!$B146)*100</f>
        <v>7.511266397939355</v>
      </c>
      <c r="G169" s="305">
        <f>('Benefit Amount Tables'!G146/+'Benefit Amount Tables'!$B146)*100</f>
        <v>0.07002385674686039</v>
      </c>
      <c r="H169" s="305">
        <f>('Benefit Amount Tables'!H146/+'Benefit Amount Tables'!$B146)*100</f>
        <v>0.16050844716183676</v>
      </c>
      <c r="I169" s="305">
        <f>('Benefit Amount Tables'!I146/+'Benefit Amount Tables'!$B146)*100</f>
        <v>0.2500611481993044</v>
      </c>
      <c r="J169" s="305">
        <f>('Benefit Amount Tables'!J146/+'Benefit Amount Tables'!$B146)*100</f>
        <v>0</v>
      </c>
      <c r="K169" s="305">
        <f>('Benefit Amount Tables'!K146/+'Benefit Amount Tables'!$B146)*100</f>
        <v>0</v>
      </c>
      <c r="L169" s="305">
        <f>('Benefit Amount Tables'!L146/+'Benefit Amount Tables'!$B146)*100</f>
        <v>20.77446125143156</v>
      </c>
      <c r="M169" s="108"/>
      <c r="N169" s="108"/>
      <c r="O169" s="108"/>
      <c r="P169" s="107"/>
      <c r="Q169" s="107"/>
      <c r="R169" s="107"/>
      <c r="S169" s="107"/>
      <c r="T169" s="107"/>
      <c r="U169" s="107"/>
      <c r="V169" s="107"/>
      <c r="W169" s="107"/>
      <c r="X169" s="107"/>
      <c r="Y169"/>
    </row>
    <row r="170" spans="1:25" ht="12.75">
      <c r="A170" s="165"/>
      <c r="B170" s="295"/>
      <c r="C170" s="307"/>
      <c r="D170" s="305"/>
      <c r="E170" s="305"/>
      <c r="F170" s="305"/>
      <c r="G170" s="305"/>
      <c r="H170" s="305"/>
      <c r="I170" s="305"/>
      <c r="J170" s="305"/>
      <c r="K170" s="305"/>
      <c r="L170" s="305"/>
      <c r="M170" s="108"/>
      <c r="N170" s="108"/>
      <c r="O170" s="108"/>
      <c r="P170" s="107"/>
      <c r="Q170" s="107"/>
      <c r="R170" s="107"/>
      <c r="S170" s="107"/>
      <c r="T170" s="107"/>
      <c r="U170" s="107"/>
      <c r="V170" s="107"/>
      <c r="W170" s="107"/>
      <c r="X170" s="107"/>
      <c r="Y170"/>
    </row>
    <row r="171" spans="1:25" ht="12.75">
      <c r="A171" s="165" t="s">
        <v>614</v>
      </c>
      <c r="B171" s="295">
        <f>+'Benefit Amount Tables'!B147</f>
        <v>47814.95584415585</v>
      </c>
      <c r="C171" s="307">
        <f>('Benefit Amount Tables'!C147/+'Benefit Amount Tables'!$B147)*100</f>
        <v>7.932664441566345</v>
      </c>
      <c r="D171" s="305">
        <f>('Benefit Amount Tables'!D147/+'Benefit Amount Tables'!$B147)*100</f>
        <v>4.352194754257729</v>
      </c>
      <c r="E171" s="305">
        <f>('Benefit Amount Tables'!E147/+'Benefit Amount Tables'!$B147)*100</f>
        <v>0</v>
      </c>
      <c r="F171" s="305">
        <f>('Benefit Amount Tables'!F147/+'Benefit Amount Tables'!$B147)*100</f>
        <v>7.6503260024386215</v>
      </c>
      <c r="G171" s="305">
        <f>('Benefit Amount Tables'!G147/+'Benefit Amount Tables'!$B147)*100</f>
        <v>0.2384191263745224</v>
      </c>
      <c r="H171" s="305">
        <f>('Benefit Amount Tables'!H147/+'Benefit Amount Tables'!$B147)*100</f>
        <v>0.7821820461760646</v>
      </c>
      <c r="I171" s="305">
        <f>('Benefit Amount Tables'!I147/+'Benefit Amount Tables'!$B147)*100</f>
        <v>0.5897736284001343</v>
      </c>
      <c r="J171" s="305">
        <f>('Benefit Amount Tables'!J147/+'Benefit Amount Tables'!$B147)*100</f>
        <v>0</v>
      </c>
      <c r="K171" s="305">
        <f>('Benefit Amount Tables'!K147/+'Benefit Amount Tables'!$B147)*100</f>
        <v>0.34089752279865915</v>
      </c>
      <c r="L171" s="305">
        <f>('Benefit Amount Tables'!L147/+'Benefit Amount Tables'!$B147)*100</f>
        <v>21.886457522012076</v>
      </c>
      <c r="M171" s="108"/>
      <c r="N171" s="108"/>
      <c r="O171" s="108"/>
      <c r="P171" s="107"/>
      <c r="Q171" s="107"/>
      <c r="R171" s="107"/>
      <c r="S171" s="107"/>
      <c r="T171" s="107"/>
      <c r="U171" s="107"/>
      <c r="V171" s="107"/>
      <c r="W171" s="107"/>
      <c r="X171" s="107"/>
      <c r="Y171"/>
    </row>
    <row r="172" spans="1:25" ht="12.75">
      <c r="A172" s="165" t="s">
        <v>615</v>
      </c>
      <c r="B172" s="295">
        <f>+'Benefit Amount Tables'!B148</f>
        <v>44250.15243603306</v>
      </c>
      <c r="C172" s="307">
        <f>('Benefit Amount Tables'!C148/+'Benefit Amount Tables'!$B148)*100</f>
        <v>9.729992749800425</v>
      </c>
      <c r="D172" s="305">
        <f>('Benefit Amount Tables'!D148/+'Benefit Amount Tables'!$B148)*100</f>
        <v>7.0110967401602995</v>
      </c>
      <c r="E172" s="305">
        <f>('Benefit Amount Tables'!E148/+'Benefit Amount Tables'!$B148)*100</f>
        <v>0.0872642735082259</v>
      </c>
      <c r="F172" s="305">
        <f>('Benefit Amount Tables'!F148/+'Benefit Amount Tables'!$B148)*100</f>
        <v>7.642463793918759</v>
      </c>
      <c r="G172" s="305">
        <f>('Benefit Amount Tables'!G148/+'Benefit Amount Tables'!$B148)*100</f>
        <v>0.20000015110336894</v>
      </c>
      <c r="H172" s="305">
        <f>('Benefit Amount Tables'!H148/+'Benefit Amount Tables'!$B148)*100</f>
        <v>0.011331655412118507</v>
      </c>
      <c r="I172" s="305">
        <f>('Benefit Amount Tables'!I148/+'Benefit Amount Tables'!$B148)*100</f>
        <v>0.6999945863132753</v>
      </c>
      <c r="J172" s="305">
        <f>('Benefit Amount Tables'!J148/+'Benefit Amount Tables'!$B148)*100</f>
        <v>0</v>
      </c>
      <c r="K172" s="305">
        <f>('Benefit Amount Tables'!K148/+'Benefit Amount Tables'!$B148)*100</f>
        <v>0</v>
      </c>
      <c r="L172" s="305">
        <f>('Benefit Amount Tables'!L148/+'Benefit Amount Tables'!$B148)*100</f>
        <v>25.382143950216467</v>
      </c>
      <c r="M172" s="108"/>
      <c r="N172" s="108"/>
      <c r="O172" s="108"/>
      <c r="P172" s="107"/>
      <c r="Q172" s="107"/>
      <c r="R172" s="107"/>
      <c r="S172" s="107"/>
      <c r="T172" s="107"/>
      <c r="U172" s="107"/>
      <c r="V172" s="107"/>
      <c r="W172" s="107"/>
      <c r="X172" s="107"/>
      <c r="Y172"/>
    </row>
    <row r="173" spans="1:25" ht="12.75">
      <c r="A173" s="165" t="s">
        <v>616</v>
      </c>
      <c r="B173" s="295">
        <f>+'Benefit Amount Tables'!B149</f>
        <v>47284.31712782514</v>
      </c>
      <c r="C173" s="307">
        <f>('Benefit Amount Tables'!C149/+'Benefit Amount Tables'!$B149)*100</f>
        <v>6.600473848336903</v>
      </c>
      <c r="D173" s="305">
        <f>('Benefit Amount Tables'!D149/+'Benefit Amount Tables'!$B149)*100</f>
        <v>5.822780754408902</v>
      </c>
      <c r="E173" s="305">
        <f>('Benefit Amount Tables'!E149/+'Benefit Amount Tables'!$B149)*100</f>
        <v>0</v>
      </c>
      <c r="F173" s="305">
        <f>('Benefit Amount Tables'!F149/+'Benefit Amount Tables'!$B149)*100</f>
        <v>5.187644128527358</v>
      </c>
      <c r="G173" s="305">
        <f>('Benefit Amount Tables'!G149/+'Benefit Amount Tables'!$B149)*100</f>
        <v>1.0151357345447147</v>
      </c>
      <c r="H173" s="305">
        <f>('Benefit Amount Tables'!H149/+'Benefit Amount Tables'!$B149)*100</f>
        <v>0</v>
      </c>
      <c r="I173" s="305">
        <f>('Benefit Amount Tables'!I149/+'Benefit Amount Tables'!$B149)*100</f>
        <v>0</v>
      </c>
      <c r="J173" s="305">
        <f>('Benefit Amount Tables'!J149/+'Benefit Amount Tables'!$B149)*100</f>
        <v>0.988041529027805</v>
      </c>
      <c r="K173" s="305">
        <f>('Benefit Amount Tables'!K149/+'Benefit Amount Tables'!$B149)*100</f>
        <v>0.040093878912711226</v>
      </c>
      <c r="L173" s="305">
        <f>('Benefit Amount Tables'!L149/+'Benefit Amount Tables'!$B149)*100</f>
        <v>17.224655410212854</v>
      </c>
      <c r="M173" s="108"/>
      <c r="N173" s="108"/>
      <c r="O173" s="108"/>
      <c r="P173" s="107"/>
      <c r="Q173" s="107"/>
      <c r="R173" s="107"/>
      <c r="S173" s="107"/>
      <c r="T173" s="107"/>
      <c r="U173" s="107"/>
      <c r="V173" s="107"/>
      <c r="W173" s="107"/>
      <c r="X173" s="107"/>
      <c r="Y173"/>
    </row>
    <row r="174" spans="1:25" ht="12.75">
      <c r="A174" s="165"/>
      <c r="B174" s="295"/>
      <c r="C174" s="307"/>
      <c r="D174" s="305"/>
      <c r="E174" s="305"/>
      <c r="F174" s="305"/>
      <c r="G174" s="305"/>
      <c r="H174" s="305"/>
      <c r="I174" s="305"/>
      <c r="J174" s="305"/>
      <c r="K174" s="305"/>
      <c r="L174" s="305"/>
      <c r="M174" s="108"/>
      <c r="N174" s="108"/>
      <c r="O174" s="108"/>
      <c r="P174" s="107"/>
      <c r="Q174" s="107"/>
      <c r="R174" s="107"/>
      <c r="S174" s="107"/>
      <c r="T174" s="107"/>
      <c r="U174" s="107"/>
      <c r="V174" s="107"/>
      <c r="W174" s="107"/>
      <c r="X174" s="107"/>
      <c r="Y174"/>
    </row>
    <row r="175" spans="1:25" ht="12.75">
      <c r="A175" s="165" t="s">
        <v>617</v>
      </c>
      <c r="B175" s="295">
        <f>+'Benefit Amount Tables'!B150</f>
        <v>45507.09267464241</v>
      </c>
      <c r="C175" s="307">
        <f>('Benefit Amount Tables'!C150/+'Benefit Amount Tables'!$B150)*100</f>
        <v>7.657594568035379</v>
      </c>
      <c r="D175" s="305">
        <f>('Benefit Amount Tables'!D150/+'Benefit Amount Tables'!$B150)*100</f>
        <v>7.244982253789477</v>
      </c>
      <c r="E175" s="305">
        <f>('Benefit Amount Tables'!E150/+'Benefit Amount Tables'!$B150)*100</f>
        <v>0.01596032327085569</v>
      </c>
      <c r="F175" s="305">
        <f>('Benefit Amount Tables'!F150/+'Benefit Amount Tables'!$B150)*100</f>
        <v>7.3636955474523615</v>
      </c>
      <c r="G175" s="305">
        <f>('Benefit Amount Tables'!G150/+'Benefit Amount Tables'!$B150)*100</f>
        <v>0.38390523363821605</v>
      </c>
      <c r="H175" s="305">
        <f>('Benefit Amount Tables'!H150/+'Benefit Amount Tables'!$B150)*100</f>
        <v>0.06651779402355862</v>
      </c>
      <c r="I175" s="305">
        <f>('Benefit Amount Tables'!I150/+'Benefit Amount Tables'!$B150)*100</f>
        <v>0.8976116820457875</v>
      </c>
      <c r="J175" s="305">
        <f>('Benefit Amount Tables'!J150/+'Benefit Amount Tables'!$B150)*100</f>
        <v>0</v>
      </c>
      <c r="K175" s="305">
        <f>('Benefit Amount Tables'!K150/+'Benefit Amount Tables'!$B150)*100</f>
        <v>3.1171685632109933</v>
      </c>
      <c r="L175" s="305">
        <f>('Benefit Amount Tables'!L150/+'Benefit Amount Tables'!$B150)*100</f>
        <v>22.55055795139001</v>
      </c>
      <c r="M175" s="108"/>
      <c r="N175" s="108"/>
      <c r="O175" s="108"/>
      <c r="P175" s="107"/>
      <c r="Q175" s="107"/>
      <c r="R175" s="107"/>
      <c r="S175" s="107"/>
      <c r="T175" s="107"/>
      <c r="U175" s="107"/>
      <c r="V175" s="107"/>
      <c r="W175" s="107"/>
      <c r="X175" s="107"/>
      <c r="Y175"/>
    </row>
    <row r="176" spans="1:25" ht="12.75">
      <c r="A176" s="165" t="s">
        <v>618</v>
      </c>
      <c r="B176" s="295">
        <f>+'Benefit Amount Tables'!B151</f>
        <v>50308.01116169246</v>
      </c>
      <c r="C176" s="307">
        <f>('Benefit Amount Tables'!C151/+'Benefit Amount Tables'!$B151)*100</f>
        <v>10.576485526229982</v>
      </c>
      <c r="D176" s="305">
        <f>('Benefit Amount Tables'!D151/+'Benefit Amount Tables'!$B151)*100</f>
        <v>6.180989509582693</v>
      </c>
      <c r="E176" s="305">
        <f>('Benefit Amount Tables'!E151/+'Benefit Amount Tables'!$B151)*100</f>
        <v>0</v>
      </c>
      <c r="F176" s="305">
        <f>('Benefit Amount Tables'!F151/+'Benefit Amount Tables'!$B151)*100</f>
        <v>7.361587830264267</v>
      </c>
      <c r="G176" s="305">
        <f>('Benefit Amount Tables'!G151/+'Benefit Amount Tables'!$B151)*100</f>
        <v>0.02372121341286789</v>
      </c>
      <c r="H176" s="305">
        <f>('Benefit Amount Tables'!H151/+'Benefit Amount Tables'!$B151)*100</f>
        <v>0.7396790611326831</v>
      </c>
      <c r="I176" s="305">
        <f>('Benefit Amount Tables'!I151/+'Benefit Amount Tables'!$B151)*100</f>
        <v>0.3730921984713314</v>
      </c>
      <c r="J176" s="305">
        <f>('Benefit Amount Tables'!J151/+'Benefit Amount Tables'!$B151)*100</f>
        <v>0</v>
      </c>
      <c r="K176" s="305">
        <f>('Benefit Amount Tables'!K151/+'Benefit Amount Tables'!$B151)*100</f>
        <v>0.69858639825676</v>
      </c>
      <c r="L176" s="305">
        <f>('Benefit Amount Tables'!L151/+'Benefit Amount Tables'!$B151)*100</f>
        <v>25.431675853238012</v>
      </c>
      <c r="M176" s="108"/>
      <c r="N176" s="108"/>
      <c r="O176" s="108"/>
      <c r="P176" s="107"/>
      <c r="Q176" s="107"/>
      <c r="R176" s="107"/>
      <c r="S176" s="107"/>
      <c r="T176" s="107"/>
      <c r="U176" s="107"/>
      <c r="V176" s="107"/>
      <c r="W176" s="107"/>
      <c r="X176" s="107"/>
      <c r="Y176"/>
    </row>
    <row r="177" spans="1:25" ht="12.75">
      <c r="A177" s="269" t="s">
        <v>619</v>
      </c>
      <c r="B177" s="297">
        <f>+'Benefit Amount Tables'!B152</f>
        <v>45742.73181888412</v>
      </c>
      <c r="C177" s="308">
        <f>('Benefit Amount Tables'!C152/+'Benefit Amount Tables'!$B152)*100</f>
        <v>6.000056082194651</v>
      </c>
      <c r="D177" s="306">
        <f>('Benefit Amount Tables'!D152/+'Benefit Amount Tables'!$B152)*100</f>
        <v>8.551020876272885</v>
      </c>
      <c r="E177" s="306">
        <f>('Benefit Amount Tables'!E152/+'Benefit Amount Tables'!$B152)*100</f>
        <v>0</v>
      </c>
      <c r="F177" s="306">
        <f>('Benefit Amount Tables'!F152/+'Benefit Amount Tables'!$B152)*100</f>
        <v>7.650068860624735</v>
      </c>
      <c r="G177" s="306">
        <f>('Benefit Amount Tables'!G152/+'Benefit Amount Tables'!$B152)*100</f>
        <v>0</v>
      </c>
      <c r="H177" s="306">
        <f>('Benefit Amount Tables'!H152/+'Benefit Amount Tables'!$B152)*100</f>
        <v>0.11257040140916202</v>
      </c>
      <c r="I177" s="306">
        <f>('Benefit Amount Tables'!I152/+'Benefit Amount Tables'!$B152)*100</f>
        <v>0.600006546476828</v>
      </c>
      <c r="J177" s="306">
        <f>('Benefit Amount Tables'!J152/+'Benefit Amount Tables'!$B152)*100</f>
        <v>0</v>
      </c>
      <c r="K177" s="306">
        <f>('Benefit Amount Tables'!K152/+'Benefit Amount Tables'!$B152)*100</f>
        <v>0</v>
      </c>
      <c r="L177" s="306">
        <f>('Benefit Amount Tables'!L152/+'Benefit Amount Tables'!$B152)*100</f>
        <v>22.913722766978264</v>
      </c>
      <c r="M177" s="108"/>
      <c r="N177" s="108"/>
      <c r="O177" s="108"/>
      <c r="P177" s="107"/>
      <c r="Q177" s="107"/>
      <c r="R177" s="107"/>
      <c r="S177" s="107"/>
      <c r="T177" s="107"/>
      <c r="U177" s="107"/>
      <c r="V177" s="107"/>
      <c r="W177" s="107"/>
      <c r="X177" s="107"/>
      <c r="Y177"/>
    </row>
    <row r="178" spans="1:25" ht="12.75">
      <c r="A178" s="145"/>
      <c r="B178" s="298"/>
      <c r="C178" s="134"/>
      <c r="D178" s="134"/>
      <c r="E178" s="134"/>
      <c r="F178" s="134"/>
      <c r="G178" s="134"/>
      <c r="H178" s="134"/>
      <c r="I178" s="134"/>
      <c r="J178" s="134"/>
      <c r="K178" s="134"/>
      <c r="L178" s="134"/>
      <c r="M178" s="108"/>
      <c r="N178" s="108"/>
      <c r="O178" s="108"/>
      <c r="P178" s="107"/>
      <c r="Q178" s="107"/>
      <c r="R178" s="107"/>
      <c r="S178" s="107"/>
      <c r="T178" s="107"/>
      <c r="U178" s="107"/>
      <c r="V178" s="107"/>
      <c r="W178" s="107"/>
      <c r="X178" s="107"/>
      <c r="Y178"/>
    </row>
    <row r="179" spans="1:25" ht="12.75">
      <c r="A179" s="273" t="s">
        <v>477</v>
      </c>
      <c r="B179" s="137"/>
      <c r="C179" s="134"/>
      <c r="D179" s="134"/>
      <c r="E179" s="134"/>
      <c r="F179" s="134"/>
      <c r="G179" s="134"/>
      <c r="H179" s="134"/>
      <c r="I179" s="134"/>
      <c r="J179" s="134"/>
      <c r="K179" s="134"/>
      <c r="L179" s="134"/>
      <c r="M179" s="108"/>
      <c r="N179" s="108"/>
      <c r="O179" s="108"/>
      <c r="P179" s="107"/>
      <c r="Q179" s="107"/>
      <c r="R179" s="107"/>
      <c r="S179" s="107"/>
      <c r="T179" s="107"/>
      <c r="U179" s="107"/>
      <c r="V179" s="107"/>
      <c r="W179" s="107"/>
      <c r="X179" s="107"/>
      <c r="Y179"/>
    </row>
    <row r="180" spans="1:25" ht="12.75">
      <c r="A180" s="107"/>
      <c r="B180" s="137"/>
      <c r="C180" s="108"/>
      <c r="D180" s="108"/>
      <c r="E180" s="108"/>
      <c r="F180" s="108"/>
      <c r="G180" s="108"/>
      <c r="H180" s="108"/>
      <c r="I180" s="108"/>
      <c r="J180" s="108"/>
      <c r="K180" s="108"/>
      <c r="L180" s="108"/>
      <c r="M180" s="108"/>
      <c r="N180" s="108"/>
      <c r="O180" s="108"/>
      <c r="P180" s="107"/>
      <c r="Q180" s="107"/>
      <c r="R180" s="107"/>
      <c r="S180" s="107"/>
      <c r="T180" s="107"/>
      <c r="U180" s="107"/>
      <c r="V180" s="107"/>
      <c r="W180" s="107"/>
      <c r="X180" s="107"/>
      <c r="Y180"/>
    </row>
    <row r="181" spans="1:25" ht="18">
      <c r="A181" s="314" t="s">
        <v>751</v>
      </c>
      <c r="B181" s="315"/>
      <c r="C181" s="315"/>
      <c r="D181" s="315"/>
      <c r="E181" s="315"/>
      <c r="F181" s="315"/>
      <c r="G181" s="315"/>
      <c r="H181" s="315"/>
      <c r="I181" s="315"/>
      <c r="J181" s="315"/>
      <c r="K181" s="315"/>
      <c r="L181" s="315"/>
      <c r="M181" s="315"/>
      <c r="N181" s="108"/>
      <c r="O181" s="108"/>
      <c r="P181" s="107"/>
      <c r="Q181" s="107"/>
      <c r="R181" s="107"/>
      <c r="S181" s="107"/>
      <c r="T181" s="107"/>
      <c r="U181" s="107"/>
      <c r="V181" s="107"/>
      <c r="W181" s="107"/>
      <c r="X181" s="107"/>
      <c r="Y181"/>
    </row>
    <row r="182" spans="1:25" ht="15.75">
      <c r="A182" s="120"/>
      <c r="B182" s="137"/>
      <c r="C182" s="108"/>
      <c r="D182" s="108"/>
      <c r="E182" s="108"/>
      <c r="F182" s="108"/>
      <c r="G182" s="108"/>
      <c r="H182" s="108"/>
      <c r="I182" s="108"/>
      <c r="J182" s="108"/>
      <c r="K182" s="108"/>
      <c r="L182" s="108"/>
      <c r="M182" s="108"/>
      <c r="N182" s="108"/>
      <c r="O182" s="108"/>
      <c r="P182" s="107"/>
      <c r="Q182" s="107"/>
      <c r="R182" s="107"/>
      <c r="S182" s="107"/>
      <c r="T182" s="107"/>
      <c r="U182" s="107"/>
      <c r="V182" s="107"/>
      <c r="W182" s="107"/>
      <c r="X182" s="107"/>
      <c r="Y182"/>
    </row>
    <row r="183" spans="1:25" ht="18">
      <c r="A183" s="314" t="s">
        <v>557</v>
      </c>
      <c r="B183" s="315"/>
      <c r="C183" s="315"/>
      <c r="D183" s="315"/>
      <c r="E183" s="315"/>
      <c r="F183" s="315"/>
      <c r="G183" s="315"/>
      <c r="H183" s="315"/>
      <c r="I183" s="315"/>
      <c r="J183" s="315"/>
      <c r="K183" s="315"/>
      <c r="L183" s="315"/>
      <c r="M183" s="315"/>
      <c r="N183" s="108"/>
      <c r="O183" s="108"/>
      <c r="P183" s="107"/>
      <c r="Q183" s="107"/>
      <c r="R183" s="107"/>
      <c r="S183" s="107"/>
      <c r="T183" s="107"/>
      <c r="U183" s="107"/>
      <c r="V183" s="107"/>
      <c r="W183" s="107"/>
      <c r="X183" s="107"/>
      <c r="Y183"/>
    </row>
    <row r="184" spans="1:25" ht="18">
      <c r="A184" s="314" t="s">
        <v>205</v>
      </c>
      <c r="B184" s="315"/>
      <c r="C184" s="315"/>
      <c r="D184" s="315"/>
      <c r="E184" s="315"/>
      <c r="F184" s="315"/>
      <c r="G184" s="315"/>
      <c r="H184" s="315"/>
      <c r="I184" s="315"/>
      <c r="J184" s="315"/>
      <c r="K184" s="315"/>
      <c r="L184" s="315"/>
      <c r="M184" s="315"/>
      <c r="N184" s="108"/>
      <c r="O184" s="108"/>
      <c r="P184" s="107"/>
      <c r="Q184" s="107"/>
      <c r="R184" s="107"/>
      <c r="S184" s="107"/>
      <c r="T184" s="107"/>
      <c r="U184" s="107"/>
      <c r="V184" s="107"/>
      <c r="W184" s="107"/>
      <c r="X184" s="107"/>
      <c r="Y184"/>
    </row>
    <row r="185" spans="1:25" ht="12.75">
      <c r="A185" s="128"/>
      <c r="B185" s="137"/>
      <c r="C185" s="108"/>
      <c r="D185" s="108"/>
      <c r="E185" s="108"/>
      <c r="F185" s="108"/>
      <c r="G185" s="108"/>
      <c r="H185" s="108"/>
      <c r="I185" s="108"/>
      <c r="J185" s="108"/>
      <c r="K185" s="108"/>
      <c r="L185" s="108"/>
      <c r="M185" s="108"/>
      <c r="N185" s="108"/>
      <c r="O185" s="108"/>
      <c r="P185" s="107"/>
      <c r="Q185" s="107"/>
      <c r="R185" s="107"/>
      <c r="S185" s="107"/>
      <c r="T185" s="107"/>
      <c r="U185" s="107"/>
      <c r="V185" s="107"/>
      <c r="W185" s="107"/>
      <c r="X185" s="107"/>
      <c r="Y185"/>
    </row>
    <row r="186" spans="1:25" ht="12.75">
      <c r="A186" s="142"/>
      <c r="B186" s="200" t="s">
        <v>600</v>
      </c>
      <c r="C186" s="313" t="s">
        <v>621</v>
      </c>
      <c r="D186" s="313"/>
      <c r="E186" s="313"/>
      <c r="F186" s="313"/>
      <c r="G186" s="313"/>
      <c r="H186" s="313"/>
      <c r="I186" s="313"/>
      <c r="J186" s="313"/>
      <c r="K186" s="313"/>
      <c r="L186" s="313"/>
      <c r="M186" s="108"/>
      <c r="N186" s="108"/>
      <c r="O186" s="108"/>
      <c r="P186" s="107"/>
      <c r="Q186" s="107"/>
      <c r="R186" s="107"/>
      <c r="S186" s="107"/>
      <c r="T186" s="107"/>
      <c r="U186" s="107"/>
      <c r="V186" s="107"/>
      <c r="W186" s="107"/>
      <c r="X186" s="107"/>
      <c r="Y186"/>
    </row>
    <row r="187" spans="1:25" ht="12.75">
      <c r="A187" s="107"/>
      <c r="B187" s="208" t="s">
        <v>601</v>
      </c>
      <c r="C187" s="202" t="s">
        <v>573</v>
      </c>
      <c r="D187" s="202"/>
      <c r="E187" s="202" t="s">
        <v>622</v>
      </c>
      <c r="F187" s="202" t="s">
        <v>574</v>
      </c>
      <c r="G187" s="202" t="s">
        <v>575</v>
      </c>
      <c r="H187" s="202" t="s">
        <v>576</v>
      </c>
      <c r="I187" s="202" t="s">
        <v>129</v>
      </c>
      <c r="J187" s="202" t="s">
        <v>577</v>
      </c>
      <c r="K187" s="202"/>
      <c r="L187" s="202" t="s">
        <v>602</v>
      </c>
      <c r="M187" s="108"/>
      <c r="N187" s="108"/>
      <c r="O187" s="108"/>
      <c r="P187" s="107"/>
      <c r="Q187" s="107"/>
      <c r="R187" s="107"/>
      <c r="S187" s="107"/>
      <c r="T187" s="107"/>
      <c r="U187" s="107"/>
      <c r="V187" s="107"/>
      <c r="W187" s="107"/>
      <c r="X187" s="107"/>
      <c r="Y187"/>
    </row>
    <row r="188" spans="1:25" ht="12.75">
      <c r="A188" s="143"/>
      <c r="B188" s="213" t="s">
        <v>603</v>
      </c>
      <c r="C188" s="214" t="s">
        <v>579</v>
      </c>
      <c r="D188" s="214" t="s">
        <v>287</v>
      </c>
      <c r="E188" s="214" t="s">
        <v>623</v>
      </c>
      <c r="F188" s="214" t="s">
        <v>580</v>
      </c>
      <c r="G188" s="214" t="s">
        <v>579</v>
      </c>
      <c r="H188" s="214" t="s">
        <v>581</v>
      </c>
      <c r="I188" s="214" t="s">
        <v>582</v>
      </c>
      <c r="J188" s="214" t="s">
        <v>583</v>
      </c>
      <c r="K188" s="214" t="s">
        <v>294</v>
      </c>
      <c r="L188" s="214" t="s">
        <v>584</v>
      </c>
      <c r="M188" s="108"/>
      <c r="N188" s="108"/>
      <c r="O188" s="108"/>
      <c r="P188" s="107"/>
      <c r="Q188" s="107"/>
      <c r="R188" s="107"/>
      <c r="S188" s="107"/>
      <c r="T188" s="107"/>
      <c r="U188" s="107"/>
      <c r="V188" s="107"/>
      <c r="W188" s="107"/>
      <c r="X188" s="107"/>
      <c r="Y188"/>
    </row>
    <row r="189" spans="1:25" ht="12.75">
      <c r="A189" s="165" t="s">
        <v>604</v>
      </c>
      <c r="B189" s="295">
        <f>+'Benefit Amount Tables'!B162</f>
        <v>46469.56265840559</v>
      </c>
      <c r="C189" s="307">
        <f>('Benefit Amount Tables'!C162/+'Benefit Amount Tables'!$B162)*100</f>
        <v>9.99693343172148</v>
      </c>
      <c r="D189" s="307">
        <f>('Benefit Amount Tables'!D162/+'Benefit Amount Tables'!$B162)*100</f>
        <v>6.447781723488151</v>
      </c>
      <c r="E189" s="307">
        <f>('Benefit Amount Tables'!E162/+'Benefit Amount Tables'!$B162)*100</f>
        <v>0.23103031617648667</v>
      </c>
      <c r="F189" s="307">
        <f>('Benefit Amount Tables'!F162/+'Benefit Amount Tables'!$B162)*100</f>
        <v>6.937465907839633</v>
      </c>
      <c r="G189" s="307">
        <f>('Benefit Amount Tables'!G162/+'Benefit Amount Tables'!$B162)*100</f>
        <v>0.2062395679070219</v>
      </c>
      <c r="H189" s="307">
        <f>('Benefit Amount Tables'!H162/+'Benefit Amount Tables'!$B162)*100</f>
        <v>0.40528964964546643</v>
      </c>
      <c r="I189" s="307">
        <f>('Benefit Amount Tables'!I162/+'Benefit Amount Tables'!$B162)*100</f>
        <v>0.5322101709967997</v>
      </c>
      <c r="J189" s="307">
        <f>('Benefit Amount Tables'!J162/+'Benefit Amount Tables'!$B162)*100</f>
        <v>1.6497317451504414</v>
      </c>
      <c r="K189" s="307">
        <f>('Benefit Amount Tables'!K162/+'Benefit Amount Tables'!$B162)*100</f>
        <v>0.6902977779011849</v>
      </c>
      <c r="L189" s="307">
        <f>('Benefit Amount Tables'!L162/+'Benefit Amount Tables'!$B162)*100</f>
        <v>23.763769197027564</v>
      </c>
      <c r="M189" s="108"/>
      <c r="N189" s="108"/>
      <c r="O189" s="108"/>
      <c r="P189" s="107"/>
      <c r="Q189" s="107"/>
      <c r="R189" s="107"/>
      <c r="S189" s="107"/>
      <c r="T189" s="107"/>
      <c r="U189" s="107"/>
      <c r="V189" s="107"/>
      <c r="W189" s="107"/>
      <c r="X189" s="107"/>
      <c r="Y189"/>
    </row>
    <row r="190" spans="1:25" ht="12.75">
      <c r="A190" s="165"/>
      <c r="B190" s="295"/>
      <c r="C190" s="307"/>
      <c r="D190" s="307"/>
      <c r="E190" s="307"/>
      <c r="F190" s="307"/>
      <c r="G190" s="307"/>
      <c r="H190" s="307"/>
      <c r="I190" s="307"/>
      <c r="J190" s="307"/>
      <c r="K190" s="307"/>
      <c r="L190" s="307"/>
      <c r="M190" s="108"/>
      <c r="N190" s="108"/>
      <c r="O190" s="108"/>
      <c r="P190" s="107"/>
      <c r="Q190" s="107"/>
      <c r="R190" s="107"/>
      <c r="S190" s="107"/>
      <c r="T190" s="107"/>
      <c r="U190" s="107"/>
      <c r="V190" s="107"/>
      <c r="W190" s="107"/>
      <c r="X190" s="107"/>
      <c r="Y190"/>
    </row>
    <row r="191" spans="1:25" ht="12.75">
      <c r="A191" s="165" t="s">
        <v>605</v>
      </c>
      <c r="B191" s="295">
        <f>+'Benefit Amount Tables'!B164</f>
        <v>44117.30553610644</v>
      </c>
      <c r="C191" s="307">
        <f>('Benefit Amount Tables'!C164/+'Benefit Amount Tables'!$B164)*100</f>
        <v>5.894141563683639</v>
      </c>
      <c r="D191" s="307">
        <f>('Benefit Amount Tables'!D164/+'Benefit Amount Tables'!$B164)*100</f>
        <v>4.459522586338579</v>
      </c>
      <c r="E191" s="307">
        <f>('Benefit Amount Tables'!E164/+'Benefit Amount Tables'!$B164)*100</f>
        <v>0.3048808261826639</v>
      </c>
      <c r="F191" s="307">
        <f>('Benefit Amount Tables'!F164/+'Benefit Amount Tables'!$B164)*100</f>
        <v>7.480910082067512</v>
      </c>
      <c r="G191" s="307">
        <f>('Benefit Amount Tables'!G164/+'Benefit Amount Tables'!$B164)*100</f>
        <v>0.08435746316185726</v>
      </c>
      <c r="H191" s="307">
        <f>('Benefit Amount Tables'!H164/+'Benefit Amount Tables'!$B164)*100</f>
        <v>0.6611511773139045</v>
      </c>
      <c r="I191" s="307">
        <f>('Benefit Amount Tables'!I164/+'Benefit Amount Tables'!$B164)*100</f>
        <v>0</v>
      </c>
      <c r="J191" s="307">
        <f>('Benefit Amount Tables'!J164/+'Benefit Amount Tables'!$B164)*100</f>
        <v>1.4626883658232024</v>
      </c>
      <c r="K191" s="307">
        <f>('Benefit Amount Tables'!K164/+'Benefit Amount Tables'!$B164)*100</f>
        <v>0.10529901043144366</v>
      </c>
      <c r="L191" s="307">
        <f>('Benefit Amount Tables'!L164/+'Benefit Amount Tables'!$B164)*100</f>
        <v>24.28334499623005</v>
      </c>
      <c r="M191" s="108"/>
      <c r="N191" s="108"/>
      <c r="O191" s="108"/>
      <c r="P191" s="107"/>
      <c r="Q191" s="107"/>
      <c r="R191" s="107"/>
      <c r="S191" s="107"/>
      <c r="T191" s="107"/>
      <c r="U191" s="107"/>
      <c r="V191" s="107"/>
      <c r="W191" s="107"/>
      <c r="X191" s="107"/>
      <c r="Y191"/>
    </row>
    <row r="192" spans="1:25" ht="12.75">
      <c r="A192" s="165" t="s">
        <v>606</v>
      </c>
      <c r="B192" s="295">
        <f>+'Benefit Amount Tables'!B165</f>
        <v>0</v>
      </c>
      <c r="C192" s="307"/>
      <c r="D192" s="307"/>
      <c r="E192" s="307"/>
      <c r="F192" s="307"/>
      <c r="G192" s="307"/>
      <c r="H192" s="307"/>
      <c r="I192" s="307"/>
      <c r="J192" s="307"/>
      <c r="K192" s="307"/>
      <c r="L192" s="307"/>
      <c r="M192" s="108"/>
      <c r="N192" s="108"/>
      <c r="O192" s="108"/>
      <c r="P192" s="107"/>
      <c r="Q192" s="107"/>
      <c r="R192" s="107"/>
      <c r="S192" s="107"/>
      <c r="T192" s="107"/>
      <c r="U192" s="107"/>
      <c r="V192" s="107"/>
      <c r="W192" s="107"/>
      <c r="X192" s="107"/>
      <c r="Y192"/>
    </row>
    <row r="193" spans="1:25" ht="12.75">
      <c r="A193" s="165" t="s">
        <v>607</v>
      </c>
      <c r="B193" s="295">
        <f>+'Benefit Amount Tables'!B166</f>
        <v>0</v>
      </c>
      <c r="C193" s="307"/>
      <c r="D193" s="307"/>
      <c r="E193" s="307"/>
      <c r="F193" s="307"/>
      <c r="G193" s="307"/>
      <c r="H193" s="307"/>
      <c r="I193" s="307"/>
      <c r="J193" s="307"/>
      <c r="K193" s="307"/>
      <c r="L193" s="307"/>
      <c r="M193" s="108"/>
      <c r="N193" s="108"/>
      <c r="O193" s="108"/>
      <c r="P193" s="107"/>
      <c r="Q193" s="107"/>
      <c r="R193" s="107"/>
      <c r="S193" s="107"/>
      <c r="T193" s="107"/>
      <c r="U193" s="107"/>
      <c r="V193" s="107"/>
      <c r="W193" s="107"/>
      <c r="X193" s="107"/>
      <c r="Y193"/>
    </row>
    <row r="194" spans="1:25" ht="12.75">
      <c r="A194" s="165"/>
      <c r="B194" s="295"/>
      <c r="C194" s="307"/>
      <c r="D194" s="307"/>
      <c r="E194" s="307"/>
      <c r="F194" s="307"/>
      <c r="G194" s="307"/>
      <c r="H194" s="307"/>
      <c r="I194" s="307"/>
      <c r="J194" s="307"/>
      <c r="K194" s="307"/>
      <c r="L194" s="307"/>
      <c r="M194" s="108"/>
      <c r="N194" s="108"/>
      <c r="O194" s="108"/>
      <c r="P194" s="107"/>
      <c r="Q194" s="107"/>
      <c r="R194" s="107"/>
      <c r="S194" s="107"/>
      <c r="T194" s="107"/>
      <c r="U194" s="107"/>
      <c r="V194" s="107"/>
      <c r="W194" s="107"/>
      <c r="X194" s="107"/>
      <c r="Y194"/>
    </row>
    <row r="195" spans="1:25" ht="12.75">
      <c r="A195" s="165" t="s">
        <v>608</v>
      </c>
      <c r="B195" s="295">
        <f>+'Benefit Amount Tables'!B167</f>
        <v>49292.765540403525</v>
      </c>
      <c r="C195" s="307">
        <f>('Benefit Amount Tables'!C167/+'Benefit Amount Tables'!$B167)*100</f>
        <v>0</v>
      </c>
      <c r="D195" s="307">
        <f>('Benefit Amount Tables'!D167/+'Benefit Amount Tables'!$B167)*100</f>
        <v>0</v>
      </c>
      <c r="E195" s="307">
        <f>('Benefit Amount Tables'!E167/+'Benefit Amount Tables'!$B167)*100</f>
        <v>0</v>
      </c>
      <c r="F195" s="307">
        <f>('Benefit Amount Tables'!F167/+'Benefit Amount Tables'!$B167)*100</f>
        <v>0</v>
      </c>
      <c r="G195" s="307">
        <f>('Benefit Amount Tables'!G167/+'Benefit Amount Tables'!$B167)*100</f>
        <v>0</v>
      </c>
      <c r="H195" s="307">
        <f>('Benefit Amount Tables'!H167/+'Benefit Amount Tables'!$B167)*100</f>
        <v>0</v>
      </c>
      <c r="I195" s="307">
        <f>('Benefit Amount Tables'!I167/+'Benefit Amount Tables'!$B167)*100</f>
        <v>0</v>
      </c>
      <c r="J195" s="307">
        <f>('Benefit Amount Tables'!J167/+'Benefit Amount Tables'!$B167)*100</f>
        <v>0</v>
      </c>
      <c r="K195" s="307">
        <f>('Benefit Amount Tables'!K167/+'Benefit Amount Tables'!$B167)*100</f>
        <v>0</v>
      </c>
      <c r="L195" s="307">
        <f>('Benefit Amount Tables'!L167/+'Benefit Amount Tables'!$B167)*100</f>
        <v>0</v>
      </c>
      <c r="M195" s="108"/>
      <c r="N195" s="108"/>
      <c r="O195" s="108"/>
      <c r="P195" s="107"/>
      <c r="Q195" s="107"/>
      <c r="R195" s="107"/>
      <c r="S195" s="107"/>
      <c r="T195" s="107"/>
      <c r="U195" s="107"/>
      <c r="V195" s="107"/>
      <c r="W195" s="107"/>
      <c r="X195" s="107"/>
      <c r="Y195"/>
    </row>
    <row r="196" spans="1:25" ht="12.75">
      <c r="A196" s="165" t="s">
        <v>609</v>
      </c>
      <c r="B196" s="295">
        <f>+'Benefit Amount Tables'!B168</f>
        <v>42377.93769470405</v>
      </c>
      <c r="C196" s="307">
        <f>('Benefit Amount Tables'!C168/+'Benefit Amount Tables'!$B168)*100</f>
        <v>13.839939638255903</v>
      </c>
      <c r="D196" s="307">
        <f>('Benefit Amount Tables'!D168/+'Benefit Amount Tables'!$B168)*100</f>
        <v>4.3890762533082</v>
      </c>
      <c r="E196" s="307">
        <f>('Benefit Amount Tables'!E168/+'Benefit Amount Tables'!$B168)*100</f>
        <v>0</v>
      </c>
      <c r="F196" s="307">
        <f>('Benefit Amount Tables'!F168/+'Benefit Amount Tables'!$B168)*100</f>
        <v>7.649971867157703</v>
      </c>
      <c r="G196" s="307">
        <f>('Benefit Amount Tables'!G168/+'Benefit Amount Tables'!$B168)*100</f>
        <v>0.15999772996558634</v>
      </c>
      <c r="H196" s="307">
        <f>('Benefit Amount Tables'!H168/+'Benefit Amount Tables'!$B168)*100</f>
        <v>0.05097285823943835</v>
      </c>
      <c r="I196" s="307">
        <f>('Benefit Amount Tables'!I168/+'Benefit Amount Tables'!$B168)*100</f>
        <v>0.7199934604189948</v>
      </c>
      <c r="J196" s="307">
        <f>('Benefit Amount Tables'!J168/+'Benefit Amount Tables'!$B168)*100</f>
        <v>0</v>
      </c>
      <c r="K196" s="307">
        <f>('Benefit Amount Tables'!K168/+'Benefit Amount Tables'!$B168)*100</f>
        <v>0</v>
      </c>
      <c r="L196" s="307">
        <f>('Benefit Amount Tables'!L168/+'Benefit Amount Tables'!$B168)*100</f>
        <v>26.809951807345822</v>
      </c>
      <c r="M196" s="108"/>
      <c r="N196" s="108"/>
      <c r="O196" s="108"/>
      <c r="P196" s="107"/>
      <c r="Q196" s="107"/>
      <c r="R196" s="107"/>
      <c r="S196" s="107"/>
      <c r="T196" s="107"/>
      <c r="U196" s="107"/>
      <c r="V196" s="107"/>
      <c r="W196" s="107"/>
      <c r="X196" s="107"/>
      <c r="Y196"/>
    </row>
    <row r="197" spans="1:25" ht="12.75">
      <c r="A197" s="165" t="s">
        <v>610</v>
      </c>
      <c r="B197" s="295">
        <f>+'Benefit Amount Tables'!B169</f>
        <v>40577.52993700661</v>
      </c>
      <c r="C197" s="307">
        <f>('Benefit Amount Tables'!C169/+'Benefit Amount Tables'!$B169)*100</f>
        <v>14.780282624451974</v>
      </c>
      <c r="D197" s="307">
        <f>('Benefit Amount Tables'!D169/+'Benefit Amount Tables'!$B169)*100</f>
        <v>4.473248320853504</v>
      </c>
      <c r="E197" s="307">
        <f>('Benefit Amount Tables'!E169/+'Benefit Amount Tables'!$B169)*100</f>
        <v>0.40053700559130384</v>
      </c>
      <c r="F197" s="307">
        <f>('Benefit Amount Tables'!F169/+'Benefit Amount Tables'!$B169)*100</f>
        <v>1.3711916451290729</v>
      </c>
      <c r="G197" s="307">
        <f>('Benefit Amount Tables'!G169/+'Benefit Amount Tables'!$B169)*100</f>
        <v>0</v>
      </c>
      <c r="H197" s="307">
        <f>('Benefit Amount Tables'!H169/+'Benefit Amount Tables'!$B169)*100</f>
        <v>0.47982546972535467</v>
      </c>
      <c r="I197" s="307">
        <f>('Benefit Amount Tables'!I169/+'Benefit Amount Tables'!$B169)*100</f>
        <v>0</v>
      </c>
      <c r="J197" s="307">
        <f>('Benefit Amount Tables'!J169/+'Benefit Amount Tables'!$B169)*100</f>
        <v>1.7433595572068958</v>
      </c>
      <c r="K197" s="307">
        <f>('Benefit Amount Tables'!K169/+'Benefit Amount Tables'!$B169)*100</f>
        <v>0</v>
      </c>
      <c r="L197" s="307">
        <f>('Benefit Amount Tables'!L169/+'Benefit Amount Tables'!$B169)*100</f>
        <v>19.235391448435067</v>
      </c>
      <c r="M197" s="108"/>
      <c r="N197" s="108"/>
      <c r="O197" s="108"/>
      <c r="P197" s="107"/>
      <c r="Q197" s="107"/>
      <c r="R197" s="107"/>
      <c r="S197" s="107"/>
      <c r="T197" s="107"/>
      <c r="U197" s="107"/>
      <c r="V197" s="107"/>
      <c r="W197" s="107"/>
      <c r="X197" s="107"/>
      <c r="Y197"/>
    </row>
    <row r="198" spans="1:25" ht="12.75">
      <c r="A198" s="165"/>
      <c r="B198" s="295"/>
      <c r="C198" s="307"/>
      <c r="D198" s="307"/>
      <c r="E198" s="307"/>
      <c r="F198" s="307"/>
      <c r="G198" s="307"/>
      <c r="H198" s="307"/>
      <c r="I198" s="307"/>
      <c r="J198" s="307"/>
      <c r="K198" s="307"/>
      <c r="L198" s="307"/>
      <c r="M198" s="108"/>
      <c r="N198" s="108"/>
      <c r="O198" s="108"/>
      <c r="P198" s="107"/>
      <c r="Q198" s="107"/>
      <c r="R198" s="107"/>
      <c r="S198" s="107"/>
      <c r="T198" s="107"/>
      <c r="U198" s="107"/>
      <c r="V198" s="107"/>
      <c r="W198" s="107"/>
      <c r="X198" s="107"/>
      <c r="Y198"/>
    </row>
    <row r="199" spans="1:25" ht="12.75">
      <c r="A199" s="165" t="s">
        <v>611</v>
      </c>
      <c r="B199" s="295">
        <f>+'Benefit Amount Tables'!B170</f>
        <v>54092.98621249779</v>
      </c>
      <c r="C199" s="307">
        <f>('Benefit Amount Tables'!C170/+'Benefit Amount Tables'!$B170)*100</f>
        <v>8.664217638579764</v>
      </c>
      <c r="D199" s="307">
        <f>('Benefit Amount Tables'!D170/+'Benefit Amount Tables'!$B170)*100</f>
        <v>8.839007163402435</v>
      </c>
      <c r="E199" s="307">
        <f>('Benefit Amount Tables'!E170/+'Benefit Amount Tables'!$B170)*100</f>
        <v>0</v>
      </c>
      <c r="F199" s="307">
        <f>('Benefit Amount Tables'!F170/+'Benefit Amount Tables'!$B170)*100</f>
        <v>7.010440855346828</v>
      </c>
      <c r="G199" s="307">
        <f>('Benefit Amount Tables'!G170/+'Benefit Amount Tables'!$B170)*100</f>
        <v>0.2752111948528285</v>
      </c>
      <c r="H199" s="307">
        <f>('Benefit Amount Tables'!H170/+'Benefit Amount Tables'!$B170)*100</f>
        <v>0</v>
      </c>
      <c r="I199" s="307">
        <f>('Benefit Amount Tables'!I170/+'Benefit Amount Tables'!$B170)*100</f>
        <v>0.653395331595134</v>
      </c>
      <c r="J199" s="307">
        <f>('Benefit Amount Tables'!J170/+'Benefit Amount Tables'!$B170)*100</f>
        <v>1.4439727934918474</v>
      </c>
      <c r="K199" s="307">
        <f>('Benefit Amount Tables'!K170/+'Benefit Amount Tables'!$B170)*100</f>
        <v>0</v>
      </c>
      <c r="L199" s="307">
        <f>('Benefit Amount Tables'!L170/+'Benefit Amount Tables'!$B170)*100</f>
        <v>25.140290978879314</v>
      </c>
      <c r="M199" s="108"/>
      <c r="N199" s="108"/>
      <c r="O199" s="108"/>
      <c r="P199" s="107"/>
      <c r="Q199" s="107"/>
      <c r="R199" s="107"/>
      <c r="S199" s="107"/>
      <c r="T199" s="107"/>
      <c r="U199" s="107"/>
      <c r="V199" s="107"/>
      <c r="W199" s="107"/>
      <c r="X199" s="107"/>
      <c r="Y199"/>
    </row>
    <row r="200" spans="1:25" ht="12.75">
      <c r="A200" s="165" t="s">
        <v>612</v>
      </c>
      <c r="B200" s="295">
        <f>+'Benefit Amount Tables'!B171</f>
        <v>0</v>
      </c>
      <c r="C200" s="307"/>
      <c r="D200" s="307"/>
      <c r="E200" s="307"/>
      <c r="F200" s="307"/>
      <c r="G200" s="307"/>
      <c r="H200" s="307"/>
      <c r="I200" s="307"/>
      <c r="J200" s="307"/>
      <c r="K200" s="307"/>
      <c r="L200" s="307"/>
      <c r="M200" s="108"/>
      <c r="N200" s="108"/>
      <c r="O200" s="108"/>
      <c r="P200" s="107"/>
      <c r="Q200" s="107"/>
      <c r="R200" s="107"/>
      <c r="S200" s="107"/>
      <c r="T200" s="107"/>
      <c r="U200" s="107"/>
      <c r="V200" s="107"/>
      <c r="W200" s="107"/>
      <c r="X200" s="107"/>
      <c r="Y200"/>
    </row>
    <row r="201" spans="1:25" ht="12.75">
      <c r="A201" s="165" t="s">
        <v>613</v>
      </c>
      <c r="B201" s="295">
        <f>+'Benefit Amount Tables'!B172</f>
        <v>50154.94719324325</v>
      </c>
      <c r="C201" s="307">
        <f>('Benefit Amount Tables'!C172/+'Benefit Amount Tables'!$B172)*100</f>
        <v>8.16451481398625</v>
      </c>
      <c r="D201" s="307">
        <f>('Benefit Amount Tables'!D172/+'Benefit Amount Tables'!$B172)*100</f>
        <v>4.4584462240108405</v>
      </c>
      <c r="E201" s="307">
        <f>('Benefit Amount Tables'!E172/+'Benefit Amount Tables'!$B172)*100</f>
        <v>0</v>
      </c>
      <c r="F201" s="307">
        <f>('Benefit Amount Tables'!F172/+'Benefit Amount Tables'!$B172)*100</f>
        <v>5.82975863815599</v>
      </c>
      <c r="G201" s="307">
        <f>('Benefit Amount Tables'!G172/+'Benefit Amount Tables'!$B172)*100</f>
        <v>0.3014446803068052</v>
      </c>
      <c r="H201" s="307">
        <f>('Benefit Amount Tables'!H172/+'Benefit Amount Tables'!$B172)*100</f>
        <v>0.6130740180968085</v>
      </c>
      <c r="I201" s="307">
        <f>('Benefit Amount Tables'!I172/+'Benefit Amount Tables'!$B172)*100</f>
        <v>0.5169178111698739</v>
      </c>
      <c r="J201" s="307">
        <f>('Benefit Amount Tables'!J172/+'Benefit Amount Tables'!$B172)*100</f>
        <v>2.7791121132273195</v>
      </c>
      <c r="K201" s="307">
        <f>('Benefit Amount Tables'!K172/+'Benefit Amount Tables'!$B172)*100</f>
        <v>0</v>
      </c>
      <c r="L201" s="307">
        <f>('Benefit Amount Tables'!L172/+'Benefit Amount Tables'!$B172)*100</f>
        <v>20.186278153566043</v>
      </c>
      <c r="M201" s="108"/>
      <c r="N201" s="108"/>
      <c r="O201" s="108"/>
      <c r="P201" s="107"/>
      <c r="Q201" s="107"/>
      <c r="R201" s="107"/>
      <c r="S201" s="107"/>
      <c r="T201" s="107"/>
      <c r="U201" s="107"/>
      <c r="V201" s="107"/>
      <c r="W201" s="107"/>
      <c r="X201" s="107"/>
      <c r="Y201"/>
    </row>
    <row r="202" spans="1:25" ht="12.75">
      <c r="A202" s="165"/>
      <c r="B202" s="295"/>
      <c r="C202" s="307"/>
      <c r="D202" s="307"/>
      <c r="E202" s="307"/>
      <c r="F202" s="307"/>
      <c r="G202" s="307"/>
      <c r="H202" s="307"/>
      <c r="I202" s="307"/>
      <c r="J202" s="307"/>
      <c r="K202" s="307"/>
      <c r="L202" s="307"/>
      <c r="M202" s="108"/>
      <c r="N202" s="108"/>
      <c r="O202" s="108"/>
      <c r="P202" s="107"/>
      <c r="Q202" s="107"/>
      <c r="R202" s="107"/>
      <c r="S202" s="107"/>
      <c r="T202" s="107"/>
      <c r="U202" s="107"/>
      <c r="V202" s="107"/>
      <c r="W202" s="107"/>
      <c r="X202" s="107"/>
      <c r="Y202"/>
    </row>
    <row r="203" spans="1:25" ht="12.75">
      <c r="A203" s="165" t="s">
        <v>614</v>
      </c>
      <c r="B203" s="295">
        <f>+'Benefit Amount Tables'!B173</f>
        <v>43270.8013544018</v>
      </c>
      <c r="C203" s="307">
        <f>('Benefit Amount Tables'!C173/+'Benefit Amount Tables'!$B173)*100</f>
        <v>15.636435735682873</v>
      </c>
      <c r="D203" s="307">
        <f>('Benefit Amount Tables'!D173/+'Benefit Amount Tables'!$B173)*100</f>
        <v>4.888589909107534</v>
      </c>
      <c r="E203" s="307">
        <f>('Benefit Amount Tables'!E173/+'Benefit Amount Tables'!$B173)*100</f>
        <v>0</v>
      </c>
      <c r="F203" s="307">
        <f>('Benefit Amount Tables'!F173/+'Benefit Amount Tables'!$B173)*100</f>
        <v>7.687886112807255</v>
      </c>
      <c r="G203" s="307">
        <f>('Benefit Amount Tables'!G173/+'Benefit Amount Tables'!$B173)*100</f>
        <v>0.16057536203209372</v>
      </c>
      <c r="H203" s="307">
        <f>('Benefit Amount Tables'!H173/+'Benefit Amount Tables'!$B173)*100</f>
        <v>0.7909198617600425</v>
      </c>
      <c r="I203" s="307">
        <f>('Benefit Amount Tables'!I173/+'Benefit Amount Tables'!$B173)*100</f>
        <v>0.7438063428913244</v>
      </c>
      <c r="J203" s="307">
        <f>('Benefit Amount Tables'!J173/+'Benefit Amount Tables'!$B173)*100</f>
        <v>0</v>
      </c>
      <c r="K203" s="307">
        <f>('Benefit Amount Tables'!K173/+'Benefit Amount Tables'!$B173)*100</f>
        <v>0.3179799998249497</v>
      </c>
      <c r="L203" s="307">
        <f>('Benefit Amount Tables'!L173/+'Benefit Amount Tables'!$B173)*100</f>
        <v>30.26257062084022</v>
      </c>
      <c r="M203" s="108"/>
      <c r="N203" s="108"/>
      <c r="O203" s="108"/>
      <c r="P203" s="107"/>
      <c r="Q203" s="107"/>
      <c r="R203" s="107"/>
      <c r="S203" s="107"/>
      <c r="T203" s="107"/>
      <c r="U203" s="107"/>
      <c r="V203" s="107"/>
      <c r="W203" s="107"/>
      <c r="X203" s="107"/>
      <c r="Y203"/>
    </row>
    <row r="204" spans="1:25" ht="12.75">
      <c r="A204" s="165" t="s">
        <v>615</v>
      </c>
      <c r="B204" s="295">
        <f>+'Benefit Amount Tables'!B174</f>
        <v>45661.54305671586</v>
      </c>
      <c r="C204" s="307">
        <f>('Benefit Amount Tables'!C174/+'Benefit Amount Tables'!$B174)*100</f>
        <v>9.680676069638208</v>
      </c>
      <c r="D204" s="307">
        <f>('Benefit Amount Tables'!D174/+'Benefit Amount Tables'!$B174)*100</f>
        <v>5.339283216221555</v>
      </c>
      <c r="E204" s="307">
        <f>('Benefit Amount Tables'!E174/+'Benefit Amount Tables'!$B174)*100</f>
        <v>0.07659382601065134</v>
      </c>
      <c r="F204" s="307">
        <f>('Benefit Amount Tables'!F174/+'Benefit Amount Tables'!$B174)*100</f>
        <v>7.617981310211432</v>
      </c>
      <c r="G204" s="307">
        <f>('Benefit Amount Tables'!G174/+'Benefit Amount Tables'!$B174)*100</f>
        <v>0.3156341535931776</v>
      </c>
      <c r="H204" s="307">
        <f>('Benefit Amount Tables'!H174/+'Benefit Amount Tables'!$B174)*100</f>
        <v>0.05658261898752921</v>
      </c>
      <c r="I204" s="307">
        <f>('Benefit Amount Tables'!I174/+'Benefit Amount Tables'!$B174)*100</f>
        <v>0.6644882537082255</v>
      </c>
      <c r="J204" s="307">
        <f>('Benefit Amount Tables'!J174/+'Benefit Amount Tables'!$B174)*100</f>
        <v>0</v>
      </c>
      <c r="K204" s="307">
        <f>('Benefit Amount Tables'!K174/+'Benefit Amount Tables'!$B174)*100</f>
        <v>0</v>
      </c>
      <c r="L204" s="307">
        <f>('Benefit Amount Tables'!L174/+'Benefit Amount Tables'!$B174)*100</f>
        <v>23.746320430429833</v>
      </c>
      <c r="M204" s="108"/>
      <c r="N204" s="108"/>
      <c r="O204" s="108"/>
      <c r="P204" s="107"/>
      <c r="Q204" s="107"/>
      <c r="R204" s="107"/>
      <c r="S204" s="107"/>
      <c r="T204" s="107"/>
      <c r="U204" s="107"/>
      <c r="V204" s="107"/>
      <c r="W204" s="107"/>
      <c r="X204" s="107"/>
      <c r="Y204"/>
    </row>
    <row r="205" spans="1:25" ht="12.75">
      <c r="A205" s="165" t="s">
        <v>616</v>
      </c>
      <c r="B205" s="295">
        <f>+'Benefit Amount Tables'!B175</f>
        <v>47284.31712782514</v>
      </c>
      <c r="C205" s="307">
        <f>('Benefit Amount Tables'!C175/+'Benefit Amount Tables'!$B175)*100</f>
        <v>8.534432145145576</v>
      </c>
      <c r="D205" s="307">
        <f>('Benefit Amount Tables'!D175/+'Benefit Amount Tables'!$B175)*100</f>
        <v>8.387495151031397</v>
      </c>
      <c r="E205" s="307">
        <f>('Benefit Amount Tables'!E175/+'Benefit Amount Tables'!$B175)*100</f>
        <v>0</v>
      </c>
      <c r="F205" s="307">
        <f>('Benefit Amount Tables'!F175/+'Benefit Amount Tables'!$B175)*100</f>
        <v>7.597932333748053</v>
      </c>
      <c r="G205" s="307">
        <f>('Benefit Amount Tables'!G175/+'Benefit Amount Tables'!$B175)*100</f>
        <v>0.02498644990174512</v>
      </c>
      <c r="H205" s="307">
        <f>('Benefit Amount Tables'!H175/+'Benefit Amount Tables'!$B175)*100</f>
        <v>0</v>
      </c>
      <c r="I205" s="307">
        <f>('Benefit Amount Tables'!I175/+'Benefit Amount Tables'!$B175)*100</f>
        <v>0.028547633376500212</v>
      </c>
      <c r="J205" s="307">
        <f>('Benefit Amount Tables'!J175/+'Benefit Amount Tables'!$B175)*100</f>
        <v>1.3765942176872557</v>
      </c>
      <c r="K205" s="307">
        <f>('Benefit Amount Tables'!K175/+'Benefit Amount Tables'!$B175)*100</f>
        <v>0</v>
      </c>
      <c r="L205" s="307">
        <f>('Benefit Amount Tables'!L175/+'Benefit Amount Tables'!$B175)*100</f>
        <v>25.062754976423484</v>
      </c>
      <c r="M205" s="108"/>
      <c r="N205" s="108"/>
      <c r="O205" s="108"/>
      <c r="P205" s="107"/>
      <c r="Q205" s="107"/>
      <c r="R205" s="107"/>
      <c r="S205" s="107"/>
      <c r="T205" s="107"/>
      <c r="U205" s="107"/>
      <c r="V205" s="107"/>
      <c r="W205" s="107"/>
      <c r="X205" s="107"/>
      <c r="Y205"/>
    </row>
    <row r="206" spans="1:25" ht="12.75">
      <c r="A206" s="165"/>
      <c r="B206" s="295"/>
      <c r="C206" s="307"/>
      <c r="D206" s="307"/>
      <c r="E206" s="307"/>
      <c r="F206" s="307"/>
      <c r="G206" s="307"/>
      <c r="H206" s="307"/>
      <c r="I206" s="307"/>
      <c r="J206" s="307"/>
      <c r="K206" s="307"/>
      <c r="L206" s="307"/>
      <c r="M206" s="108"/>
      <c r="N206" s="108"/>
      <c r="O206" s="108"/>
      <c r="P206" s="107"/>
      <c r="Q206" s="107"/>
      <c r="R206" s="107"/>
      <c r="S206" s="107"/>
      <c r="T206" s="107"/>
      <c r="U206" s="107"/>
      <c r="V206" s="107"/>
      <c r="W206" s="107"/>
      <c r="X206" s="107"/>
      <c r="Y206"/>
    </row>
    <row r="207" spans="1:25" ht="12.75">
      <c r="A207" s="165" t="s">
        <v>617</v>
      </c>
      <c r="B207" s="295">
        <f>+'Benefit Amount Tables'!B176</f>
        <v>42984.973973898304</v>
      </c>
      <c r="C207" s="307">
        <f>('Benefit Amount Tables'!C176/+'Benefit Amount Tables'!$B176)*100</f>
        <v>7.867424008281984</v>
      </c>
      <c r="D207" s="307">
        <f>('Benefit Amount Tables'!D176/+'Benefit Amount Tables'!$B176)*100</f>
        <v>7.563945221652343</v>
      </c>
      <c r="E207" s="307">
        <f>('Benefit Amount Tables'!E176/+'Benefit Amount Tables'!$B176)*100</f>
        <v>0</v>
      </c>
      <c r="F207" s="307">
        <f>('Benefit Amount Tables'!F176/+'Benefit Amount Tables'!$B176)*100</f>
        <v>7.629935610305812</v>
      </c>
      <c r="G207" s="307">
        <f>('Benefit Amount Tables'!G176/+'Benefit Amount Tables'!$B176)*100</f>
        <v>0.10637061593690673</v>
      </c>
      <c r="H207" s="307">
        <f>('Benefit Amount Tables'!H176/+'Benefit Amount Tables'!$B176)*100</f>
        <v>0.06298557790746515</v>
      </c>
      <c r="I207" s="307">
        <f>('Benefit Amount Tables'!I176/+'Benefit Amount Tables'!$B176)*100</f>
        <v>0.3229190120062402</v>
      </c>
      <c r="J207" s="307">
        <f>('Benefit Amount Tables'!J176/+'Benefit Amount Tables'!$B176)*100</f>
        <v>0</v>
      </c>
      <c r="K207" s="307">
        <f>('Benefit Amount Tables'!K176/+'Benefit Amount Tables'!$B176)*100</f>
        <v>0</v>
      </c>
      <c r="L207" s="307">
        <f>('Benefit Amount Tables'!L176/+'Benefit Amount Tables'!$B176)*100</f>
        <v>23.193458782338112</v>
      </c>
      <c r="M207" s="108"/>
      <c r="N207" s="108"/>
      <c r="O207" s="108"/>
      <c r="P207" s="107"/>
      <c r="Q207" s="107"/>
      <c r="R207" s="107"/>
      <c r="S207" s="107"/>
      <c r="T207" s="107"/>
      <c r="U207" s="107"/>
      <c r="V207" s="107"/>
      <c r="W207" s="107"/>
      <c r="X207" s="107"/>
      <c r="Y207"/>
    </row>
    <row r="208" spans="1:25" ht="12.75">
      <c r="A208" s="165" t="s">
        <v>618</v>
      </c>
      <c r="B208" s="295">
        <f>+'Benefit Amount Tables'!B177</f>
        <v>47489.51158686389</v>
      </c>
      <c r="C208" s="307">
        <f>('Benefit Amount Tables'!C177/+'Benefit Amount Tables'!$B177)*100</f>
        <v>11.15887899628394</v>
      </c>
      <c r="D208" s="307">
        <f>('Benefit Amount Tables'!D177/+'Benefit Amount Tables'!$B177)*100</f>
        <v>6.676125411058726</v>
      </c>
      <c r="E208" s="307">
        <f>('Benefit Amount Tables'!E177/+'Benefit Amount Tables'!$B177)*100</f>
        <v>0</v>
      </c>
      <c r="F208" s="307">
        <f>('Benefit Amount Tables'!F177/+'Benefit Amount Tables'!$B177)*100</f>
        <v>7.168903009702678</v>
      </c>
      <c r="G208" s="307">
        <f>('Benefit Amount Tables'!G177/+'Benefit Amount Tables'!$B177)*100</f>
        <v>0</v>
      </c>
      <c r="H208" s="307">
        <f>('Benefit Amount Tables'!H177/+'Benefit Amount Tables'!$B177)*100</f>
        <v>0.3770418210396366</v>
      </c>
      <c r="I208" s="307">
        <f>('Benefit Amount Tables'!I177/+'Benefit Amount Tables'!$B177)*100</f>
        <v>0.1377339970594149</v>
      </c>
      <c r="J208" s="307">
        <f>('Benefit Amount Tables'!J177/+'Benefit Amount Tables'!$B177)*100</f>
        <v>0</v>
      </c>
      <c r="K208" s="307">
        <f>('Benefit Amount Tables'!K177/+'Benefit Amount Tables'!$B177)*100</f>
        <v>2.0930422971908778</v>
      </c>
      <c r="L208" s="307">
        <f>('Benefit Amount Tables'!L177/+'Benefit Amount Tables'!$B177)*100</f>
        <v>25.965107992082658</v>
      </c>
      <c r="M208" s="108"/>
      <c r="N208" s="108"/>
      <c r="O208" s="108"/>
      <c r="P208" s="107"/>
      <c r="Q208" s="107"/>
      <c r="R208" s="107"/>
      <c r="S208" s="107"/>
      <c r="T208" s="107"/>
      <c r="U208" s="107"/>
      <c r="V208" s="107"/>
      <c r="W208" s="107"/>
      <c r="X208" s="107"/>
      <c r="Y208"/>
    </row>
    <row r="209" spans="1:25" ht="12.75">
      <c r="A209" s="269" t="s">
        <v>619</v>
      </c>
      <c r="B209" s="297">
        <f>+'Benefit Amount Tables'!B178</f>
        <v>0</v>
      </c>
      <c r="C209" s="308"/>
      <c r="D209" s="308"/>
      <c r="E209" s="308"/>
      <c r="F209" s="308"/>
      <c r="G209" s="308"/>
      <c r="H209" s="308"/>
      <c r="I209" s="308"/>
      <c r="J209" s="308"/>
      <c r="K209" s="308"/>
      <c r="L209" s="308"/>
      <c r="M209" s="108"/>
      <c r="N209" s="108"/>
      <c r="O209" s="108"/>
      <c r="P209" s="107"/>
      <c r="Q209" s="107"/>
      <c r="R209" s="107"/>
      <c r="S209" s="107"/>
      <c r="T209" s="107"/>
      <c r="U209" s="107"/>
      <c r="V209" s="107"/>
      <c r="W209" s="107"/>
      <c r="X209" s="107"/>
      <c r="Y209"/>
    </row>
    <row r="210" spans="1:25" ht="12.75">
      <c r="A210" s="145"/>
      <c r="B210" s="137"/>
      <c r="C210" s="134"/>
      <c r="D210" s="134"/>
      <c r="E210" s="134"/>
      <c r="F210" s="134"/>
      <c r="G210" s="134"/>
      <c r="H210" s="134"/>
      <c r="I210" s="134"/>
      <c r="J210" s="134"/>
      <c r="K210" s="134"/>
      <c r="L210" s="134"/>
      <c r="M210" s="108"/>
      <c r="N210" s="108"/>
      <c r="O210" s="108"/>
      <c r="P210" s="107"/>
      <c r="Q210" s="107"/>
      <c r="R210" s="107"/>
      <c r="S210" s="107"/>
      <c r="T210" s="107"/>
      <c r="U210" s="107"/>
      <c r="V210" s="107"/>
      <c r="W210" s="107"/>
      <c r="X210" s="107"/>
      <c r="Y210"/>
    </row>
    <row r="211" spans="1:25" ht="12.75">
      <c r="A211" s="273" t="s">
        <v>477</v>
      </c>
      <c r="B211" s="137"/>
      <c r="C211" s="108"/>
      <c r="D211" s="108"/>
      <c r="E211" s="108"/>
      <c r="F211" s="108"/>
      <c r="G211" s="108"/>
      <c r="H211" s="108"/>
      <c r="I211" s="108"/>
      <c r="J211" s="108"/>
      <c r="K211" s="108"/>
      <c r="L211" s="108"/>
      <c r="M211" s="108"/>
      <c r="N211" s="108"/>
      <c r="O211" s="108"/>
      <c r="P211" s="107"/>
      <c r="Q211" s="107"/>
      <c r="R211" s="107"/>
      <c r="S211" s="107"/>
      <c r="T211" s="107"/>
      <c r="U211" s="107"/>
      <c r="V211" s="107"/>
      <c r="W211" s="107"/>
      <c r="X211" s="107"/>
      <c r="Y211"/>
    </row>
    <row r="212" spans="1:25" ht="18.75">
      <c r="A212" s="138"/>
      <c r="B212" s="137"/>
      <c r="C212" s="108"/>
      <c r="D212" s="108"/>
      <c r="E212" s="108"/>
      <c r="F212" s="108"/>
      <c r="G212" s="108"/>
      <c r="H212" s="108"/>
      <c r="I212" s="108"/>
      <c r="J212" s="108"/>
      <c r="K212" s="108"/>
      <c r="L212" s="108"/>
      <c r="M212" s="108"/>
      <c r="N212" s="108"/>
      <c r="O212" s="108"/>
      <c r="P212" s="107"/>
      <c r="Q212" s="107"/>
      <c r="R212" s="107"/>
      <c r="S212" s="107"/>
      <c r="T212" s="107"/>
      <c r="U212" s="107"/>
      <c r="V212" s="107"/>
      <c r="W212" s="107"/>
      <c r="X212" s="107"/>
      <c r="Y212"/>
    </row>
    <row r="213" spans="1:25" ht="18">
      <c r="A213" s="314" t="s">
        <v>752</v>
      </c>
      <c r="B213" s="315"/>
      <c r="C213" s="315"/>
      <c r="D213" s="315"/>
      <c r="E213" s="315"/>
      <c r="F213" s="315"/>
      <c r="G213" s="315"/>
      <c r="H213" s="315"/>
      <c r="I213" s="315"/>
      <c r="J213" s="315"/>
      <c r="K213" s="315"/>
      <c r="L213" s="315"/>
      <c r="M213" s="108"/>
      <c r="N213" s="108"/>
      <c r="O213" s="108"/>
      <c r="P213" s="107"/>
      <c r="Q213" s="107"/>
      <c r="R213" s="107"/>
      <c r="S213" s="107"/>
      <c r="T213" s="107"/>
      <c r="U213" s="107"/>
      <c r="V213" s="107"/>
      <c r="W213" s="107"/>
      <c r="X213" s="107"/>
      <c r="Y213"/>
    </row>
    <row r="214" spans="1:25" ht="18">
      <c r="A214" s="289"/>
      <c r="B214" s="137"/>
      <c r="C214" s="108"/>
      <c r="D214" s="108"/>
      <c r="E214" s="108"/>
      <c r="F214" s="108"/>
      <c r="G214" s="108"/>
      <c r="H214" s="108"/>
      <c r="I214" s="108"/>
      <c r="J214" s="108"/>
      <c r="K214" s="108"/>
      <c r="L214" s="108"/>
      <c r="M214" s="108"/>
      <c r="N214" s="108"/>
      <c r="O214" s="108"/>
      <c r="P214" s="107"/>
      <c r="Q214" s="107"/>
      <c r="R214" s="107"/>
      <c r="S214" s="107"/>
      <c r="T214" s="107"/>
      <c r="U214" s="107"/>
      <c r="V214" s="107"/>
      <c r="W214" s="107"/>
      <c r="X214" s="107"/>
      <c r="Y214"/>
    </row>
    <row r="215" spans="1:25" ht="18">
      <c r="A215" s="314" t="s">
        <v>557</v>
      </c>
      <c r="B215" s="315"/>
      <c r="C215" s="315"/>
      <c r="D215" s="315"/>
      <c r="E215" s="315"/>
      <c r="F215" s="315"/>
      <c r="G215" s="315"/>
      <c r="H215" s="315"/>
      <c r="I215" s="315"/>
      <c r="J215" s="315"/>
      <c r="K215" s="315"/>
      <c r="L215" s="315"/>
      <c r="M215" s="108"/>
      <c r="N215" s="108"/>
      <c r="O215" s="108"/>
      <c r="P215" s="107"/>
      <c r="Q215" s="107"/>
      <c r="R215" s="107"/>
      <c r="S215" s="107"/>
      <c r="T215" s="107"/>
      <c r="U215" s="107"/>
      <c r="V215" s="107"/>
      <c r="W215" s="107"/>
      <c r="X215" s="107"/>
      <c r="Y215"/>
    </row>
    <row r="216" spans="1:25" ht="18">
      <c r="A216" s="314" t="s">
        <v>206</v>
      </c>
      <c r="B216" s="315"/>
      <c r="C216" s="315"/>
      <c r="D216" s="315"/>
      <c r="E216" s="315"/>
      <c r="F216" s="315"/>
      <c r="G216" s="315"/>
      <c r="H216" s="315"/>
      <c r="I216" s="315"/>
      <c r="J216" s="315"/>
      <c r="K216" s="315"/>
      <c r="L216" s="315"/>
      <c r="M216" s="108"/>
      <c r="N216" s="108"/>
      <c r="O216" s="108"/>
      <c r="P216" s="107"/>
      <c r="Q216" s="107"/>
      <c r="R216" s="107"/>
      <c r="S216" s="107"/>
      <c r="T216" s="107"/>
      <c r="U216" s="107"/>
      <c r="V216" s="107"/>
      <c r="W216" s="107"/>
      <c r="X216" s="107"/>
      <c r="Y216"/>
    </row>
    <row r="217" spans="1:25" ht="12.75">
      <c r="A217" s="128"/>
      <c r="B217" s="137"/>
      <c r="C217" s="108"/>
      <c r="D217" s="108"/>
      <c r="E217" s="108"/>
      <c r="F217" s="108"/>
      <c r="G217" s="108"/>
      <c r="H217" s="108"/>
      <c r="I217" s="108"/>
      <c r="J217" s="108"/>
      <c r="K217" s="108"/>
      <c r="L217" s="108"/>
      <c r="M217" s="108"/>
      <c r="N217" s="108"/>
      <c r="O217" s="108"/>
      <c r="P217" s="107"/>
      <c r="Q217" s="107"/>
      <c r="R217" s="107"/>
      <c r="S217" s="107"/>
      <c r="T217" s="107"/>
      <c r="U217" s="107"/>
      <c r="V217" s="107"/>
      <c r="W217" s="107"/>
      <c r="X217" s="107"/>
      <c r="Y217"/>
    </row>
    <row r="218" spans="1:25" ht="12.75">
      <c r="A218" s="142"/>
      <c r="B218" s="200" t="s">
        <v>600</v>
      </c>
      <c r="C218" s="313" t="s">
        <v>621</v>
      </c>
      <c r="D218" s="313"/>
      <c r="E218" s="313"/>
      <c r="F218" s="313"/>
      <c r="G218" s="313"/>
      <c r="H218" s="313"/>
      <c r="I218" s="313"/>
      <c r="J218" s="313"/>
      <c r="K218" s="313"/>
      <c r="L218" s="313"/>
      <c r="M218" s="108"/>
      <c r="N218" s="108"/>
      <c r="O218" s="108"/>
      <c r="P218" s="107"/>
      <c r="Q218" s="107"/>
      <c r="R218" s="107"/>
      <c r="S218" s="107"/>
      <c r="T218" s="107"/>
      <c r="U218" s="107"/>
      <c r="V218" s="107"/>
      <c r="W218" s="107"/>
      <c r="X218" s="107"/>
      <c r="Y218"/>
    </row>
    <row r="219" spans="1:25" ht="12.75">
      <c r="A219" s="107"/>
      <c r="B219" s="208" t="s">
        <v>601</v>
      </c>
      <c r="C219" s="202" t="s">
        <v>573</v>
      </c>
      <c r="D219" s="202"/>
      <c r="E219" s="202" t="s">
        <v>622</v>
      </c>
      <c r="F219" s="202" t="s">
        <v>574</v>
      </c>
      <c r="G219" s="202" t="s">
        <v>575</v>
      </c>
      <c r="H219" s="202" t="s">
        <v>576</v>
      </c>
      <c r="I219" s="202" t="s">
        <v>129</v>
      </c>
      <c r="J219" s="202" t="s">
        <v>577</v>
      </c>
      <c r="K219" s="202"/>
      <c r="L219" s="202" t="s">
        <v>602</v>
      </c>
      <c r="M219" s="108"/>
      <c r="N219" s="108"/>
      <c r="O219" s="108"/>
      <c r="P219" s="107"/>
      <c r="Q219" s="107"/>
      <c r="R219" s="107"/>
      <c r="S219" s="107"/>
      <c r="T219" s="107"/>
      <c r="U219" s="107"/>
      <c r="V219" s="107"/>
      <c r="W219" s="107"/>
      <c r="X219" s="107"/>
      <c r="Y219"/>
    </row>
    <row r="220" spans="1:25" ht="12.75">
      <c r="A220" s="143"/>
      <c r="B220" s="213" t="s">
        <v>603</v>
      </c>
      <c r="C220" s="214" t="s">
        <v>579</v>
      </c>
      <c r="D220" s="214" t="s">
        <v>287</v>
      </c>
      <c r="E220" s="214" t="s">
        <v>623</v>
      </c>
      <c r="F220" s="214" t="s">
        <v>580</v>
      </c>
      <c r="G220" s="214" t="s">
        <v>579</v>
      </c>
      <c r="H220" s="214" t="s">
        <v>581</v>
      </c>
      <c r="I220" s="214" t="s">
        <v>582</v>
      </c>
      <c r="J220" s="214" t="s">
        <v>583</v>
      </c>
      <c r="K220" s="214" t="s">
        <v>294</v>
      </c>
      <c r="L220" s="214" t="s">
        <v>584</v>
      </c>
      <c r="M220" s="108"/>
      <c r="N220" s="108"/>
      <c r="O220" s="108"/>
      <c r="P220" s="107"/>
      <c r="Q220" s="107"/>
      <c r="R220" s="107"/>
      <c r="S220" s="107"/>
      <c r="T220" s="107"/>
      <c r="U220" s="107"/>
      <c r="V220" s="107"/>
      <c r="W220" s="107"/>
      <c r="X220" s="107"/>
      <c r="Y220"/>
    </row>
    <row r="221" spans="1:25" ht="12.75">
      <c r="A221" s="165" t="s">
        <v>604</v>
      </c>
      <c r="B221" s="295">
        <f>+'Benefit Amount Tables'!B188</f>
        <v>44519.878918109585</v>
      </c>
      <c r="C221" s="307">
        <f>('Benefit Amount Tables'!C188/+'Benefit Amount Tables'!$B188)*100</f>
        <v>11.488204939754516</v>
      </c>
      <c r="D221" s="307">
        <f>('Benefit Amount Tables'!D188/+'Benefit Amount Tables'!$B188)*100</f>
        <v>5.832410910017825</v>
      </c>
      <c r="E221" s="307">
        <f>('Benefit Amount Tables'!E188/+'Benefit Amount Tables'!$B188)*100</f>
        <v>0.39251328017900394</v>
      </c>
      <c r="F221" s="307">
        <f>('Benefit Amount Tables'!F188/+'Benefit Amount Tables'!$B188)*100</f>
        <v>7.741843514698877</v>
      </c>
      <c r="G221" s="307">
        <f>('Benefit Amount Tables'!G188/+'Benefit Amount Tables'!$B188)*100</f>
        <v>0.3129972882148387</v>
      </c>
      <c r="H221" s="307">
        <f>('Benefit Amount Tables'!H188/+'Benefit Amount Tables'!$B188)*100</f>
        <v>0.33627686171083</v>
      </c>
      <c r="I221" s="307">
        <f>('Benefit Amount Tables'!I188/+'Benefit Amount Tables'!$B188)*100</f>
        <v>0.6006286229375121</v>
      </c>
      <c r="J221" s="307">
        <f>('Benefit Amount Tables'!J188/+'Benefit Amount Tables'!$B188)*100</f>
        <v>1.3853255269502236</v>
      </c>
      <c r="K221" s="307">
        <f>('Benefit Amount Tables'!K188/+'Benefit Amount Tables'!$B188)*100</f>
        <v>2.0177593116952672</v>
      </c>
      <c r="L221" s="307">
        <f>('Benefit Amount Tables'!L188/+'Benefit Amount Tables'!$B188)*100</f>
        <v>25.991380368612056</v>
      </c>
      <c r="M221" s="108"/>
      <c r="N221" s="108"/>
      <c r="O221" s="108"/>
      <c r="P221" s="107"/>
      <c r="Q221" s="107"/>
      <c r="R221" s="107"/>
      <c r="S221" s="107"/>
      <c r="T221" s="107"/>
      <c r="U221" s="107"/>
      <c r="V221" s="107"/>
      <c r="W221" s="107"/>
      <c r="X221" s="107"/>
      <c r="Y221"/>
    </row>
    <row r="222" spans="1:25" ht="12.75">
      <c r="A222" s="165"/>
      <c r="B222" s="186"/>
      <c r="C222" s="307"/>
      <c r="D222" s="307"/>
      <c r="E222" s="307"/>
      <c r="F222" s="307"/>
      <c r="G222" s="307"/>
      <c r="H222" s="307"/>
      <c r="I222" s="307"/>
      <c r="J222" s="307"/>
      <c r="K222" s="307"/>
      <c r="L222" s="307"/>
      <c r="M222" s="108"/>
      <c r="N222" s="108"/>
      <c r="O222" s="108"/>
      <c r="P222" s="107"/>
      <c r="Q222" s="107"/>
      <c r="R222" s="107"/>
      <c r="S222" s="107"/>
      <c r="T222" s="107"/>
      <c r="U222" s="107"/>
      <c r="V222" s="107"/>
      <c r="W222" s="107"/>
      <c r="X222" s="107"/>
      <c r="Y222"/>
    </row>
    <row r="223" spans="1:25" ht="12.75">
      <c r="A223" s="165" t="s">
        <v>605</v>
      </c>
      <c r="B223" s="295">
        <f>+'Benefit Amount Tables'!B190</f>
        <v>41840.70432232432</v>
      </c>
      <c r="C223" s="307">
        <f>('Benefit Amount Tables'!C190/+'Benefit Amount Tables'!$B190)*100</f>
        <v>5.709151952453846</v>
      </c>
      <c r="D223" s="307">
        <f>('Benefit Amount Tables'!D190/+'Benefit Amount Tables'!$B190)*100</f>
        <v>3.789941102825678</v>
      </c>
      <c r="E223" s="307">
        <f>('Benefit Amount Tables'!E190/+'Benefit Amount Tables'!$B190)*100</f>
        <v>0.3886529622992412</v>
      </c>
      <c r="F223" s="307">
        <f>('Benefit Amount Tables'!F190/+'Benefit Amount Tables'!$B190)*100</f>
        <v>7.437503879264518</v>
      </c>
      <c r="G223" s="307">
        <f>('Benefit Amount Tables'!G190/+'Benefit Amount Tables'!$B190)*100</f>
        <v>0.2614867680843875</v>
      </c>
      <c r="H223" s="307">
        <f>('Benefit Amount Tables'!H190/+'Benefit Amount Tables'!$B190)*100</f>
        <v>0.35239015426454773</v>
      </c>
      <c r="I223" s="307">
        <f>('Benefit Amount Tables'!I190/+'Benefit Amount Tables'!$B190)*100</f>
        <v>0</v>
      </c>
      <c r="J223" s="307">
        <f>('Benefit Amount Tables'!J190/+'Benefit Amount Tables'!$B190)*100</f>
        <v>4.825194619567644</v>
      </c>
      <c r="K223" s="307">
        <f>('Benefit Amount Tables'!K190/+'Benefit Amount Tables'!$B190)*100</f>
        <v>0.03228936376917976</v>
      </c>
      <c r="L223" s="307">
        <f>('Benefit Amount Tables'!L190/+'Benefit Amount Tables'!$B190)*100</f>
        <v>17.937113477190234</v>
      </c>
      <c r="M223" s="108"/>
      <c r="N223" s="108"/>
      <c r="O223" s="108"/>
      <c r="P223" s="107"/>
      <c r="Q223" s="107"/>
      <c r="R223" s="107"/>
      <c r="S223" s="107"/>
      <c r="T223" s="107"/>
      <c r="U223" s="107"/>
      <c r="V223" s="107"/>
      <c r="W223" s="107"/>
      <c r="X223" s="107"/>
      <c r="Y223"/>
    </row>
    <row r="224" spans="1:25" ht="12.75">
      <c r="A224" s="165" t="s">
        <v>606</v>
      </c>
      <c r="B224" s="295">
        <f>+'Benefit Amount Tables'!B191</f>
        <v>42991.72864989011</v>
      </c>
      <c r="C224" s="307">
        <f>('Benefit Amount Tables'!C191/+'Benefit Amount Tables'!$B191)*100</f>
        <v>10.116214340252581</v>
      </c>
      <c r="D224" s="307">
        <f>('Benefit Amount Tables'!D191/+'Benefit Amount Tables'!$B191)*100</f>
        <v>5.527738836170588</v>
      </c>
      <c r="E224" s="307">
        <f>('Benefit Amount Tables'!E191/+'Benefit Amount Tables'!$B191)*100</f>
        <v>0.36831208202486093</v>
      </c>
      <c r="F224" s="307">
        <f>('Benefit Amount Tables'!F191/+'Benefit Amount Tables'!$B191)*100</f>
        <v>7.572743947996625</v>
      </c>
      <c r="G224" s="307">
        <f>('Benefit Amount Tables'!G191/+'Benefit Amount Tables'!$B191)*100</f>
        <v>0.112375997682409</v>
      </c>
      <c r="H224" s="307">
        <f>('Benefit Amount Tables'!H191/+'Benefit Amount Tables'!$B191)*100</f>
        <v>0.348467111041255</v>
      </c>
      <c r="I224" s="307">
        <f>('Benefit Amount Tables'!I191/+'Benefit Amount Tables'!$B191)*100</f>
        <v>0.5650510832138692</v>
      </c>
      <c r="J224" s="307">
        <f>('Benefit Amount Tables'!J191/+'Benefit Amount Tables'!$B191)*100</f>
        <v>3.304510132630368</v>
      </c>
      <c r="K224" s="307">
        <f>('Benefit Amount Tables'!K191/+'Benefit Amount Tables'!$B191)*100</f>
        <v>0</v>
      </c>
      <c r="L224" s="307">
        <f>('Benefit Amount Tables'!L191/+'Benefit Amount Tables'!$B191)*100</f>
        <v>24.423418216196634</v>
      </c>
      <c r="M224" s="108"/>
      <c r="N224" s="108"/>
      <c r="O224" s="108"/>
      <c r="P224" s="107"/>
      <c r="Q224" s="107"/>
      <c r="R224" s="107"/>
      <c r="S224" s="107"/>
      <c r="T224" s="107"/>
      <c r="U224" s="107"/>
      <c r="V224" s="107"/>
      <c r="W224" s="107"/>
      <c r="X224" s="107"/>
      <c r="Y224"/>
    </row>
    <row r="225" spans="1:25" ht="12.75">
      <c r="A225" s="165" t="s">
        <v>607</v>
      </c>
      <c r="B225" s="295">
        <f>+'Benefit Amount Tables'!B192</f>
        <v>48897.002607880306</v>
      </c>
      <c r="C225" s="307">
        <f>('Benefit Amount Tables'!C192/+'Benefit Amount Tables'!$B192)*100</f>
        <v>16.063198277919557</v>
      </c>
      <c r="D225" s="307">
        <f>('Benefit Amount Tables'!D192/+'Benefit Amount Tables'!$B192)*100</f>
        <v>8.427846193262695</v>
      </c>
      <c r="E225" s="307">
        <f>('Benefit Amount Tables'!E192/+'Benefit Amount Tables'!$B192)*100</f>
        <v>0</v>
      </c>
      <c r="F225" s="307">
        <f>('Benefit Amount Tables'!F192/+'Benefit Amount Tables'!$B192)*100</f>
        <v>7.3993185268713315</v>
      </c>
      <c r="G225" s="307">
        <f>('Benefit Amount Tables'!G192/+'Benefit Amount Tables'!$B192)*100</f>
        <v>0.05086940449504062</v>
      </c>
      <c r="H225" s="307">
        <f>('Benefit Amount Tables'!H192/+'Benefit Amount Tables'!$B192)*100</f>
        <v>0.23985850642497747</v>
      </c>
      <c r="I225" s="307">
        <f>('Benefit Amount Tables'!I192/+'Benefit Amount Tables'!$B192)*100</f>
        <v>0.08307170615749529</v>
      </c>
      <c r="J225" s="307">
        <f>('Benefit Amount Tables'!J192/+'Benefit Amount Tables'!$B192)*100</f>
        <v>0</v>
      </c>
      <c r="K225" s="307">
        <f>('Benefit Amount Tables'!K192/+'Benefit Amount Tables'!$B192)*100</f>
        <v>0</v>
      </c>
      <c r="L225" s="307">
        <f>('Benefit Amount Tables'!L192/+'Benefit Amount Tables'!$B192)*100</f>
        <v>32.036315831047126</v>
      </c>
      <c r="M225" s="108"/>
      <c r="N225" s="108"/>
      <c r="O225" s="108"/>
      <c r="P225" s="107"/>
      <c r="Q225" s="107"/>
      <c r="R225" s="107"/>
      <c r="S225" s="107"/>
      <c r="T225" s="107"/>
      <c r="U225" s="107"/>
      <c r="V225" s="107"/>
      <c r="W225" s="107"/>
      <c r="X225" s="107"/>
      <c r="Y225"/>
    </row>
    <row r="226" spans="1:25" ht="12.75">
      <c r="A226" s="165"/>
      <c r="B226" s="295"/>
      <c r="C226" s="307"/>
      <c r="D226" s="307"/>
      <c r="E226" s="307"/>
      <c r="F226" s="307"/>
      <c r="G226" s="307"/>
      <c r="H226" s="307"/>
      <c r="I226" s="307"/>
      <c r="J226" s="307"/>
      <c r="K226" s="307"/>
      <c r="L226" s="307"/>
      <c r="M226" s="108"/>
      <c r="N226" s="108"/>
      <c r="O226" s="108"/>
      <c r="P226" s="107"/>
      <c r="Q226" s="107"/>
      <c r="R226" s="107"/>
      <c r="S226" s="107"/>
      <c r="T226" s="107"/>
      <c r="U226" s="107"/>
      <c r="V226" s="107"/>
      <c r="W226" s="107"/>
      <c r="X226" s="107"/>
      <c r="Y226"/>
    </row>
    <row r="227" spans="1:25" ht="12.75">
      <c r="A227" s="165" t="s">
        <v>608</v>
      </c>
      <c r="B227" s="295">
        <f>+'Benefit Amount Tables'!B193</f>
        <v>48273.94230418992</v>
      </c>
      <c r="C227" s="307">
        <f>('Benefit Amount Tables'!C193/+'Benefit Amount Tables'!$B193)*100</f>
        <v>0</v>
      </c>
      <c r="D227" s="307">
        <f>('Benefit Amount Tables'!D193/+'Benefit Amount Tables'!$B193)*100</f>
        <v>0</v>
      </c>
      <c r="E227" s="307">
        <f>('Benefit Amount Tables'!E193/+'Benefit Amount Tables'!$B193)*100</f>
        <v>0</v>
      </c>
      <c r="F227" s="307">
        <f>('Benefit Amount Tables'!F193/+'Benefit Amount Tables'!$B193)*100</f>
        <v>0</v>
      </c>
      <c r="G227" s="307">
        <f>('Benefit Amount Tables'!G193/+'Benefit Amount Tables'!$B193)*100</f>
        <v>0</v>
      </c>
      <c r="H227" s="307">
        <f>('Benefit Amount Tables'!H193/+'Benefit Amount Tables'!$B193)*100</f>
        <v>0</v>
      </c>
      <c r="I227" s="307">
        <f>('Benefit Amount Tables'!I193/+'Benefit Amount Tables'!$B193)*100</f>
        <v>0</v>
      </c>
      <c r="J227" s="307">
        <f>('Benefit Amount Tables'!J193/+'Benefit Amount Tables'!$B193)*100</f>
        <v>0</v>
      </c>
      <c r="K227" s="307">
        <f>('Benefit Amount Tables'!K193/+'Benefit Amount Tables'!$B193)*100</f>
        <v>0</v>
      </c>
      <c r="L227" s="307">
        <f>('Benefit Amount Tables'!L193/+'Benefit Amount Tables'!$B193)*100</f>
        <v>0</v>
      </c>
      <c r="M227" s="108"/>
      <c r="N227" s="108"/>
      <c r="O227" s="108"/>
      <c r="P227" s="107"/>
      <c r="Q227" s="107"/>
      <c r="R227" s="107"/>
      <c r="S227" s="107"/>
      <c r="T227" s="107"/>
      <c r="U227" s="107"/>
      <c r="V227" s="107"/>
      <c r="W227" s="107"/>
      <c r="X227" s="107"/>
      <c r="Y227"/>
    </row>
    <row r="228" spans="1:25" ht="12.75">
      <c r="A228" s="165" t="s">
        <v>609</v>
      </c>
      <c r="B228" s="295">
        <f>+'Benefit Amount Tables'!B194</f>
        <v>45516.33300517766</v>
      </c>
      <c r="C228" s="307">
        <f>('Benefit Amount Tables'!C194/+'Benefit Amount Tables'!$B194)*100</f>
        <v>10.449130332363275</v>
      </c>
      <c r="D228" s="307">
        <f>('Benefit Amount Tables'!D194/+'Benefit Amount Tables'!$B194)*100</f>
        <v>4.535466628372278</v>
      </c>
      <c r="E228" s="307">
        <f>('Benefit Amount Tables'!E194/+'Benefit Amount Tables'!$B194)*100</f>
        <v>0.13556594731233165</v>
      </c>
      <c r="F228" s="307">
        <f>('Benefit Amount Tables'!F194/+'Benefit Amount Tables'!$B194)*100</f>
        <v>7.505531045478541</v>
      </c>
      <c r="G228" s="307">
        <f>('Benefit Amount Tables'!G194/+'Benefit Amount Tables'!$B194)*100</f>
        <v>0.06493710026831079</v>
      </c>
      <c r="H228" s="307">
        <f>('Benefit Amount Tables'!H194/+'Benefit Amount Tables'!$B194)*100</f>
        <v>0.03555267993810618</v>
      </c>
      <c r="I228" s="307">
        <f>('Benefit Amount Tables'!I194/+'Benefit Amount Tables'!$B194)*100</f>
        <v>0.2214491846551154</v>
      </c>
      <c r="J228" s="307">
        <f>('Benefit Amount Tables'!J194/+'Benefit Amount Tables'!$B194)*100</f>
        <v>0</v>
      </c>
      <c r="K228" s="307">
        <f>('Benefit Amount Tables'!K194/+'Benefit Amount Tables'!$B194)*100</f>
        <v>0</v>
      </c>
      <c r="L228" s="307">
        <f>('Benefit Amount Tables'!L194/+'Benefit Amount Tables'!$B194)*100</f>
        <v>21.754204327128196</v>
      </c>
      <c r="M228" s="108"/>
      <c r="N228" s="108"/>
      <c r="O228" s="108"/>
      <c r="P228" s="107"/>
      <c r="Q228" s="107"/>
      <c r="R228" s="107"/>
      <c r="S228" s="107"/>
      <c r="T228" s="107"/>
      <c r="U228" s="107"/>
      <c r="V228" s="107"/>
      <c r="W228" s="107"/>
      <c r="X228" s="107"/>
      <c r="Y228"/>
    </row>
    <row r="229" spans="1:25" ht="12.75">
      <c r="A229" s="165" t="s">
        <v>610</v>
      </c>
      <c r="B229" s="295">
        <f>+'Benefit Amount Tables'!B195</f>
        <v>40922.621596958175</v>
      </c>
      <c r="C229" s="307">
        <f>('Benefit Amount Tables'!C195/+'Benefit Amount Tables'!$B195)*100</f>
        <v>15.970953669083027</v>
      </c>
      <c r="D229" s="307">
        <f>('Benefit Amount Tables'!D195/+'Benefit Amount Tables'!$B195)*100</f>
        <v>3.8847646768528246</v>
      </c>
      <c r="E229" s="307">
        <f>('Benefit Amount Tables'!E195/+'Benefit Amount Tables'!$B195)*100</f>
        <v>0</v>
      </c>
      <c r="F229" s="307">
        <f>('Benefit Amount Tables'!F195/+'Benefit Amount Tables'!$B195)*100</f>
        <v>1.3795099321402822</v>
      </c>
      <c r="G229" s="307">
        <f>('Benefit Amount Tables'!G195/+'Benefit Amount Tables'!$B195)*100</f>
        <v>0.549739816192332</v>
      </c>
      <c r="H229" s="307">
        <f>('Benefit Amount Tables'!H195/+'Benefit Amount Tables'!$B195)*100</f>
        <v>1.5573362930464363</v>
      </c>
      <c r="I229" s="307">
        <f>('Benefit Amount Tables'!I195/+'Benefit Amount Tables'!$B195)*100</f>
        <v>0.3630860467654255</v>
      </c>
      <c r="J229" s="307">
        <f>('Benefit Amount Tables'!J195/+'Benefit Amount Tables'!$B195)*100</f>
        <v>3.153268167198547</v>
      </c>
      <c r="K229" s="307">
        <f>('Benefit Amount Tables'!K195/+'Benefit Amount Tables'!$B195)*100</f>
        <v>0</v>
      </c>
      <c r="L229" s="307">
        <f>('Benefit Amount Tables'!L195/+'Benefit Amount Tables'!$B195)*100</f>
        <v>20.918480318684544</v>
      </c>
      <c r="M229" s="108"/>
      <c r="N229" s="108"/>
      <c r="O229" s="108"/>
      <c r="P229" s="107"/>
      <c r="Q229" s="107"/>
      <c r="R229" s="107"/>
      <c r="S229" s="107"/>
      <c r="T229" s="107"/>
      <c r="U229" s="107"/>
      <c r="V229" s="107"/>
      <c r="W229" s="107"/>
      <c r="X229" s="107"/>
      <c r="Y229"/>
    </row>
    <row r="230" spans="1:25" ht="12.75">
      <c r="A230" s="165"/>
      <c r="B230" s="295"/>
      <c r="C230" s="307"/>
      <c r="D230" s="307"/>
      <c r="E230" s="307"/>
      <c r="F230" s="307"/>
      <c r="G230" s="307"/>
      <c r="H230" s="307"/>
      <c r="I230" s="307"/>
      <c r="J230" s="307"/>
      <c r="K230" s="307"/>
      <c r="L230" s="307"/>
      <c r="M230" s="108"/>
      <c r="N230" s="108"/>
      <c r="O230" s="108"/>
      <c r="P230" s="107"/>
      <c r="Q230" s="107"/>
      <c r="R230" s="107"/>
      <c r="S230" s="107"/>
      <c r="T230" s="107"/>
      <c r="U230" s="107"/>
      <c r="V230" s="107"/>
      <c r="W230" s="107"/>
      <c r="X230" s="107"/>
      <c r="Y230"/>
    </row>
    <row r="231" spans="1:25" ht="12.75">
      <c r="A231" s="165" t="s">
        <v>611</v>
      </c>
      <c r="B231" s="295">
        <f>+'Benefit Amount Tables'!B196</f>
        <v>46284.99210472727</v>
      </c>
      <c r="C231" s="307">
        <f>('Benefit Amount Tables'!C196/+'Benefit Amount Tables'!$B196)*100</f>
        <v>12.96463178351614</v>
      </c>
      <c r="D231" s="307">
        <f>('Benefit Amount Tables'!D196/+'Benefit Amount Tables'!$B196)*100</f>
        <v>14.251929748016634</v>
      </c>
      <c r="E231" s="307">
        <f>('Benefit Amount Tables'!E196/+'Benefit Amount Tables'!$B196)*100</f>
        <v>0</v>
      </c>
      <c r="F231" s="307">
        <f>('Benefit Amount Tables'!F196/+'Benefit Amount Tables'!$B196)*100</f>
        <v>8.270713529771305</v>
      </c>
      <c r="G231" s="307">
        <f>('Benefit Amount Tables'!G196/+'Benefit Amount Tables'!$B196)*100</f>
        <v>0.24991009668273137</v>
      </c>
      <c r="H231" s="307">
        <f>('Benefit Amount Tables'!H196/+'Benefit Amount Tables'!$B196)*100</f>
        <v>0</v>
      </c>
      <c r="I231" s="307">
        <f>('Benefit Amount Tables'!I196/+'Benefit Amount Tables'!$B196)*100</f>
        <v>0</v>
      </c>
      <c r="J231" s="307">
        <f>('Benefit Amount Tables'!J196/+'Benefit Amount Tables'!$B196)*100</f>
        <v>2.539700119944368</v>
      </c>
      <c r="K231" s="307">
        <f>('Benefit Amount Tables'!K196/+'Benefit Amount Tables'!$B196)*100</f>
        <v>0</v>
      </c>
      <c r="L231" s="307">
        <f>('Benefit Amount Tables'!L196/+'Benefit Amount Tables'!$B196)*100</f>
        <v>35.147920821132644</v>
      </c>
      <c r="M231" s="108"/>
      <c r="N231" s="108"/>
      <c r="O231" s="108"/>
      <c r="P231" s="107"/>
      <c r="Q231" s="107"/>
      <c r="R231" s="107"/>
      <c r="S231" s="107"/>
      <c r="T231" s="107"/>
      <c r="U231" s="107"/>
      <c r="V231" s="107"/>
      <c r="W231" s="107"/>
      <c r="X231" s="107"/>
      <c r="Y231"/>
    </row>
    <row r="232" spans="1:25" ht="12.75">
      <c r="A232" s="165" t="s">
        <v>612</v>
      </c>
      <c r="B232" s="295">
        <f>+'Benefit Amount Tables'!B197</f>
        <v>41589.67463818556</v>
      </c>
      <c r="C232" s="307">
        <f>('Benefit Amount Tables'!C197/+'Benefit Amount Tables'!$B197)*100</f>
        <v>9.749987474125344</v>
      </c>
      <c r="D232" s="307">
        <f>('Benefit Amount Tables'!D197/+'Benefit Amount Tables'!$B197)*100</f>
        <v>5.1428164157853296</v>
      </c>
      <c r="E232" s="307">
        <f>('Benefit Amount Tables'!E197/+'Benefit Amount Tables'!$B197)*100</f>
        <v>0</v>
      </c>
      <c r="F232" s="307">
        <f>('Benefit Amount Tables'!F197/+'Benefit Amount Tables'!$B197)*100</f>
        <v>7.139906433429048</v>
      </c>
      <c r="G232" s="307">
        <f>('Benefit Amount Tables'!G197/+'Benefit Amount Tables'!$B197)*100</f>
        <v>0.28839918643855467</v>
      </c>
      <c r="H232" s="307">
        <f>('Benefit Amount Tables'!H197/+'Benefit Amount Tables'!$B197)*100</f>
        <v>0.6258344037842363</v>
      </c>
      <c r="I232" s="307">
        <f>('Benefit Amount Tables'!I197/+'Benefit Amount Tables'!$B197)*100</f>
        <v>0.5300223853269058</v>
      </c>
      <c r="J232" s="307">
        <f>('Benefit Amount Tables'!J197/+'Benefit Amount Tables'!$B197)*100</f>
        <v>3.2574217822010705</v>
      </c>
      <c r="K232" s="307">
        <f>('Benefit Amount Tables'!K197/+'Benefit Amount Tables'!$B197)*100</f>
        <v>0</v>
      </c>
      <c r="L232" s="307">
        <f>('Benefit Amount Tables'!L197/+'Benefit Amount Tables'!$B197)*100</f>
        <v>23.886677398420968</v>
      </c>
      <c r="M232" s="108"/>
      <c r="N232" s="108"/>
      <c r="O232" s="108"/>
      <c r="P232" s="107"/>
      <c r="Q232" s="107"/>
      <c r="R232" s="107"/>
      <c r="S232" s="107"/>
      <c r="T232" s="107"/>
      <c r="U232" s="107"/>
      <c r="V232" s="107"/>
      <c r="W232" s="107"/>
      <c r="X232" s="107"/>
      <c r="Y232"/>
    </row>
    <row r="233" spans="1:25" ht="12.75">
      <c r="A233" s="165" t="s">
        <v>613</v>
      </c>
      <c r="B233" s="295">
        <f>+'Benefit Amount Tables'!B198</f>
        <v>50943.701735724135</v>
      </c>
      <c r="C233" s="307">
        <f>('Benefit Amount Tables'!C198/+'Benefit Amount Tables'!$B198)*100</f>
        <v>7.743491423822908</v>
      </c>
      <c r="D233" s="307">
        <f>('Benefit Amount Tables'!D198/+'Benefit Amount Tables'!$B198)*100</f>
        <v>3.676137232217415</v>
      </c>
      <c r="E233" s="307">
        <f>('Benefit Amount Tables'!E198/+'Benefit Amount Tables'!$B198)*100</f>
        <v>0</v>
      </c>
      <c r="F233" s="307">
        <f>('Benefit Amount Tables'!F198/+'Benefit Amount Tables'!$B198)*100</f>
        <v>6.07567124869798</v>
      </c>
      <c r="G233" s="307">
        <f>('Benefit Amount Tables'!G198/+'Benefit Amount Tables'!$B198)*100</f>
        <v>0.06618559831667156</v>
      </c>
      <c r="H233" s="307">
        <f>('Benefit Amount Tables'!H198/+'Benefit Amount Tables'!$B198)*100</f>
        <v>0.28609551388196963</v>
      </c>
      <c r="I233" s="307">
        <f>('Benefit Amount Tables'!I198/+'Benefit Amount Tables'!$B198)*100</f>
        <v>0.2223805422360881</v>
      </c>
      <c r="J233" s="307">
        <f>('Benefit Amount Tables'!J198/+'Benefit Amount Tables'!$B198)*100</f>
        <v>2.4655494820568133</v>
      </c>
      <c r="K233" s="307">
        <f>('Benefit Amount Tables'!K198/+'Benefit Amount Tables'!$B198)*100</f>
        <v>0</v>
      </c>
      <c r="L233" s="307">
        <f>('Benefit Amount Tables'!L198/+'Benefit Amount Tables'!$B198)*100</f>
        <v>18.471330079507865</v>
      </c>
      <c r="M233" s="108"/>
      <c r="N233" s="108"/>
      <c r="O233" s="108"/>
      <c r="P233" s="107"/>
      <c r="Q233" s="107"/>
      <c r="R233" s="107"/>
      <c r="S233" s="107"/>
      <c r="T233" s="107"/>
      <c r="U233" s="107"/>
      <c r="V233" s="107"/>
      <c r="W233" s="107"/>
      <c r="X233" s="107"/>
      <c r="Y233"/>
    </row>
    <row r="234" spans="1:25" ht="12.75">
      <c r="A234" s="165"/>
      <c r="B234" s="295"/>
      <c r="C234" s="307"/>
      <c r="D234" s="307"/>
      <c r="E234" s="307"/>
      <c r="F234" s="307"/>
      <c r="G234" s="307"/>
      <c r="H234" s="307"/>
      <c r="I234" s="307"/>
      <c r="J234" s="307"/>
      <c r="K234" s="307"/>
      <c r="L234" s="307"/>
      <c r="M234" s="108"/>
      <c r="N234" s="108"/>
      <c r="O234" s="108"/>
      <c r="P234" s="107"/>
      <c r="Q234" s="107"/>
      <c r="R234" s="107"/>
      <c r="S234" s="107"/>
      <c r="T234" s="107"/>
      <c r="U234" s="107"/>
      <c r="V234" s="107"/>
      <c r="W234" s="107"/>
      <c r="X234" s="107"/>
      <c r="Y234"/>
    </row>
    <row r="235" spans="1:25" ht="12.75">
      <c r="A235" s="165" t="s">
        <v>614</v>
      </c>
      <c r="B235" s="295">
        <f>+'Benefit Amount Tables'!B199</f>
        <v>41201.12359550562</v>
      </c>
      <c r="C235" s="307">
        <f>('Benefit Amount Tables'!C199/+'Benefit Amount Tables'!$B199)*100</f>
        <v>13.202217011124706</v>
      </c>
      <c r="D235" s="307">
        <f>('Benefit Amount Tables'!D199/+'Benefit Amount Tables'!$B199)*100</f>
        <v>4.85540384658513</v>
      </c>
      <c r="E235" s="307">
        <f>('Benefit Amount Tables'!E199/+'Benefit Amount Tables'!$B199)*100</f>
        <v>0</v>
      </c>
      <c r="F235" s="307">
        <f>('Benefit Amount Tables'!F199/+'Benefit Amount Tables'!$B199)*100</f>
        <v>7.246713354429743</v>
      </c>
      <c r="G235" s="307">
        <f>('Benefit Amount Tables'!G199/+'Benefit Amount Tables'!$B199)*100</f>
        <v>0.26733808069887244</v>
      </c>
      <c r="H235" s="307">
        <f>('Benefit Amount Tables'!H199/+'Benefit Amount Tables'!$B199)*100</f>
        <v>0.8980226069220814</v>
      </c>
      <c r="I235" s="307">
        <f>('Benefit Amount Tables'!I199/+'Benefit Amount Tables'!$B199)*100</f>
        <v>0.4970455418623898</v>
      </c>
      <c r="J235" s="307">
        <f>('Benefit Amount Tables'!J199/+'Benefit Amount Tables'!$B199)*100</f>
        <v>0</v>
      </c>
      <c r="K235" s="307">
        <f>('Benefit Amount Tables'!K199/+'Benefit Amount Tables'!$B199)*100</f>
        <v>0.3787395523657292</v>
      </c>
      <c r="L235" s="307">
        <f>('Benefit Amount Tables'!L199/+'Benefit Amount Tables'!$B199)*100</f>
        <v>27.34717241277413</v>
      </c>
      <c r="M235" s="108"/>
      <c r="N235" s="108"/>
      <c r="O235" s="108"/>
      <c r="P235" s="107"/>
      <c r="Q235" s="107"/>
      <c r="R235" s="107"/>
      <c r="S235" s="107"/>
      <c r="T235" s="107"/>
      <c r="U235" s="107"/>
      <c r="V235" s="107"/>
      <c r="W235" s="107"/>
      <c r="X235" s="107"/>
      <c r="Y235"/>
    </row>
    <row r="236" spans="1:25" ht="12.75">
      <c r="A236" s="165" t="s">
        <v>615</v>
      </c>
      <c r="B236" s="295">
        <f>+'Benefit Amount Tables'!B200</f>
        <v>44558.295388253966</v>
      </c>
      <c r="C236" s="307">
        <f>('Benefit Amount Tables'!C200/+'Benefit Amount Tables'!$B200)*100</f>
        <v>9.4217802638761</v>
      </c>
      <c r="D236" s="307">
        <f>('Benefit Amount Tables'!D200/+'Benefit Amount Tables'!$B200)*100</f>
        <v>4.300424525180371</v>
      </c>
      <c r="E236" s="307">
        <f>('Benefit Amount Tables'!E200/+'Benefit Amount Tables'!$B200)*100</f>
        <v>0.07907621528330407</v>
      </c>
      <c r="F236" s="307">
        <f>('Benefit Amount Tables'!F200/+'Benefit Amount Tables'!$B200)*100</f>
        <v>7.5551033848990965</v>
      </c>
      <c r="G236" s="307">
        <f>('Benefit Amount Tables'!G200/+'Benefit Amount Tables'!$B200)*100</f>
        <v>0.2142419099496634</v>
      </c>
      <c r="H236" s="307">
        <f>('Benefit Amount Tables'!H200/+'Benefit Amount Tables'!$B200)*100</f>
        <v>0.02609415071171167</v>
      </c>
      <c r="I236" s="307">
        <f>('Benefit Amount Tables'!I200/+'Benefit Amount Tables'!$B200)*100</f>
        <v>0.6028630151583865</v>
      </c>
      <c r="J236" s="307">
        <f>('Benefit Amount Tables'!J200/+'Benefit Amount Tables'!$B200)*100</f>
        <v>0.22442510228154072</v>
      </c>
      <c r="K236" s="307">
        <f>('Benefit Amount Tables'!K200/+'Benefit Amount Tables'!$B200)*100</f>
        <v>0</v>
      </c>
      <c r="L236" s="307">
        <f>('Benefit Amount Tables'!L200/+'Benefit Amount Tables'!$B200)*100</f>
        <v>22.232838066096715</v>
      </c>
      <c r="M236" s="108"/>
      <c r="N236" s="108"/>
      <c r="O236" s="108"/>
      <c r="P236" s="107"/>
      <c r="Q236" s="107"/>
      <c r="R236" s="107"/>
      <c r="S236" s="107"/>
      <c r="T236" s="107"/>
      <c r="U236" s="107"/>
      <c r="V236" s="107"/>
      <c r="W236" s="107"/>
      <c r="X236" s="107"/>
      <c r="Y236"/>
    </row>
    <row r="237" spans="1:25" ht="12.75">
      <c r="A237" s="165" t="s">
        <v>616</v>
      </c>
      <c r="B237" s="295">
        <f>+'Benefit Amount Tables'!B201</f>
        <v>45146.59524754386</v>
      </c>
      <c r="C237" s="307">
        <f>('Benefit Amount Tables'!C201/+'Benefit Amount Tables'!$B201)*100</f>
        <v>8.958398340023786</v>
      </c>
      <c r="D237" s="307">
        <f>('Benefit Amount Tables'!D201/+'Benefit Amount Tables'!$B201)*100</f>
        <v>7.709866531312589</v>
      </c>
      <c r="E237" s="307">
        <f>('Benefit Amount Tables'!E201/+'Benefit Amount Tables'!$B201)*100</f>
        <v>0</v>
      </c>
      <c r="F237" s="307">
        <f>('Benefit Amount Tables'!F201/+'Benefit Amount Tables'!$B201)*100</f>
        <v>7.632394042472327</v>
      </c>
      <c r="G237" s="307">
        <f>('Benefit Amount Tables'!G201/+'Benefit Amount Tables'!$B201)*100</f>
        <v>0.026130536681436133</v>
      </c>
      <c r="H237" s="307">
        <f>('Benefit Amount Tables'!H201/+'Benefit Amount Tables'!$B201)*100</f>
        <v>0</v>
      </c>
      <c r="I237" s="307">
        <f>('Benefit Amount Tables'!I201/+'Benefit Amount Tables'!$B201)*100</f>
        <v>0.029718881533208584</v>
      </c>
      <c r="J237" s="307">
        <f>('Benefit Amount Tables'!J201/+'Benefit Amount Tables'!$B201)*100</f>
        <v>1.9658475119672478</v>
      </c>
      <c r="K237" s="307">
        <f>('Benefit Amount Tables'!K201/+'Benefit Amount Tables'!$B201)*100</f>
        <v>0</v>
      </c>
      <c r="L237" s="307">
        <f>('Benefit Amount Tables'!L201/+'Benefit Amount Tables'!$B201)*100</f>
        <v>27.989414798290486</v>
      </c>
      <c r="M237" s="108"/>
      <c r="N237" s="108"/>
      <c r="O237" s="108"/>
      <c r="P237" s="107"/>
      <c r="Q237" s="107"/>
      <c r="R237" s="107"/>
      <c r="S237" s="107"/>
      <c r="T237" s="107"/>
      <c r="U237" s="107"/>
      <c r="V237" s="107"/>
      <c r="W237" s="107"/>
      <c r="X237" s="107"/>
      <c r="Y237"/>
    </row>
    <row r="238" spans="1:25" ht="12.75">
      <c r="A238" s="165"/>
      <c r="B238" s="295"/>
      <c r="C238" s="307"/>
      <c r="D238" s="307"/>
      <c r="E238" s="307"/>
      <c r="F238" s="307"/>
      <c r="G238" s="307"/>
      <c r="H238" s="307"/>
      <c r="I238" s="307"/>
      <c r="J238" s="307"/>
      <c r="K238" s="307"/>
      <c r="L238" s="307"/>
      <c r="M238" s="108"/>
      <c r="N238" s="108"/>
      <c r="O238" s="108"/>
      <c r="P238" s="107"/>
      <c r="Q238" s="107"/>
      <c r="R238" s="107"/>
      <c r="S238" s="107"/>
      <c r="T238" s="107"/>
      <c r="U238" s="107"/>
      <c r="V238" s="107"/>
      <c r="W238" s="107"/>
      <c r="X238" s="107"/>
      <c r="Y238"/>
    </row>
    <row r="239" spans="1:25" ht="12.75">
      <c r="A239" s="165" t="s">
        <v>617</v>
      </c>
      <c r="B239" s="295">
        <f>+'Benefit Amount Tables'!B202</f>
        <v>43511.170384324316</v>
      </c>
      <c r="C239" s="307">
        <f>('Benefit Amount Tables'!C202/+'Benefit Amount Tables'!$B202)*100</f>
        <v>11.798214665147206</v>
      </c>
      <c r="D239" s="307">
        <f>('Benefit Amount Tables'!D202/+'Benefit Amount Tables'!$B202)*100</f>
        <v>6.000701383262857</v>
      </c>
      <c r="E239" s="307">
        <f>('Benefit Amount Tables'!E202/+'Benefit Amount Tables'!$B202)*100</f>
        <v>0.41363201959249096</v>
      </c>
      <c r="F239" s="307">
        <f>('Benefit Amount Tables'!F202/+'Benefit Amount Tables'!$B202)*100</f>
        <v>7.964381830684989</v>
      </c>
      <c r="G239" s="307">
        <f>('Benefit Amount Tables'!G202/+'Benefit Amount Tables'!$B202)*100</f>
        <v>0.32783015987561837</v>
      </c>
      <c r="H239" s="307">
        <f>('Benefit Amount Tables'!H202/+'Benefit Amount Tables'!$B202)*100</f>
        <v>0.33324277981912614</v>
      </c>
      <c r="I239" s="307">
        <f>('Benefit Amount Tables'!I202/+'Benefit Amount Tables'!$B202)*100</f>
        <v>0.6275085327508539</v>
      </c>
      <c r="J239" s="307">
        <f>('Benefit Amount Tables'!J202/+'Benefit Amount Tables'!$B202)*100</f>
        <v>1.3112941576008084</v>
      </c>
      <c r="K239" s="307">
        <f>('Benefit Amount Tables'!K202/+'Benefit Amount Tables'!$B202)*100</f>
        <v>2.247917607389444</v>
      </c>
      <c r="L239" s="307">
        <f>('Benefit Amount Tables'!L202/+'Benefit Amount Tables'!$B202)*100</f>
        <v>26.74475578235293</v>
      </c>
      <c r="M239" s="108"/>
      <c r="N239" s="108"/>
      <c r="O239" s="108"/>
      <c r="P239" s="107"/>
      <c r="Q239" s="107"/>
      <c r="R239" s="107"/>
      <c r="S239" s="107"/>
      <c r="T239" s="107"/>
      <c r="U239" s="107"/>
      <c r="V239" s="107"/>
      <c r="W239" s="107"/>
      <c r="X239" s="107"/>
      <c r="Y239"/>
    </row>
    <row r="240" spans="1:25" ht="12.75">
      <c r="A240" s="165" t="s">
        <v>618</v>
      </c>
      <c r="B240" s="295">
        <f>+'Benefit Amount Tables'!B203</f>
        <v>47423.8164556962</v>
      </c>
      <c r="C240" s="307">
        <f>('Benefit Amount Tables'!C203/+'Benefit Amount Tables'!$B203)*100</f>
        <v>11.334666022108891</v>
      </c>
      <c r="D240" s="307">
        <f>('Benefit Amount Tables'!D203/+'Benefit Amount Tables'!$B203)*100</f>
        <v>7.515037958930668</v>
      </c>
      <c r="E240" s="307">
        <f>('Benefit Amount Tables'!E203/+'Benefit Amount Tables'!$B203)*100</f>
        <v>0</v>
      </c>
      <c r="F240" s="307">
        <f>('Benefit Amount Tables'!F203/+'Benefit Amount Tables'!$B203)*100</f>
        <v>7.650017756660484</v>
      </c>
      <c r="G240" s="307">
        <f>('Benefit Amount Tables'!G203/+'Benefit Amount Tables'!$B203)*100</f>
        <v>0</v>
      </c>
      <c r="H240" s="307">
        <f>('Benefit Amount Tables'!H203/+'Benefit Amount Tables'!$B203)*100</f>
        <v>0</v>
      </c>
      <c r="I240" s="307">
        <f>('Benefit Amount Tables'!I203/+'Benefit Amount Tables'!$B203)*100</f>
        <v>0</v>
      </c>
      <c r="J240" s="307">
        <f>('Benefit Amount Tables'!J203/+'Benefit Amount Tables'!$B203)*100</f>
        <v>0</v>
      </c>
      <c r="K240" s="307">
        <f>('Benefit Amount Tables'!K203/+'Benefit Amount Tables'!$B203)*100</f>
        <v>0</v>
      </c>
      <c r="L240" s="307">
        <f>('Benefit Amount Tables'!L203/+'Benefit Amount Tables'!$B203)*100</f>
        <v>25.857220968527407</v>
      </c>
      <c r="M240" s="108"/>
      <c r="N240" s="108"/>
      <c r="O240" s="108"/>
      <c r="P240" s="107"/>
      <c r="Q240" s="107"/>
      <c r="R240" s="107"/>
      <c r="S240" s="107"/>
      <c r="T240" s="107"/>
      <c r="U240" s="107"/>
      <c r="V240" s="107"/>
      <c r="W240" s="107"/>
      <c r="X240" s="107"/>
      <c r="Y240"/>
    </row>
    <row r="241" spans="1:25" ht="12.75">
      <c r="A241" s="269" t="s">
        <v>619</v>
      </c>
      <c r="B241" s="297">
        <f>+'Benefit Amount Tables'!B204</f>
        <v>0</v>
      </c>
      <c r="C241" s="308"/>
      <c r="D241" s="308"/>
      <c r="E241" s="308"/>
      <c r="F241" s="308"/>
      <c r="G241" s="308"/>
      <c r="H241" s="308"/>
      <c r="I241" s="308"/>
      <c r="J241" s="308"/>
      <c r="K241" s="308"/>
      <c r="L241" s="308"/>
      <c r="M241" s="108"/>
      <c r="N241" s="108"/>
      <c r="O241" s="108"/>
      <c r="P241" s="107"/>
      <c r="Q241" s="107"/>
      <c r="R241" s="107"/>
      <c r="S241" s="107"/>
      <c r="T241" s="107"/>
      <c r="U241" s="107"/>
      <c r="V241" s="107"/>
      <c r="W241" s="107"/>
      <c r="X241" s="107"/>
      <c r="Y241"/>
    </row>
    <row r="242" spans="1:25" ht="12.75">
      <c r="A242" s="145"/>
      <c r="B242" s="137"/>
      <c r="C242" s="134"/>
      <c r="D242" s="134"/>
      <c r="E242" s="134"/>
      <c r="F242" s="134"/>
      <c r="G242" s="134"/>
      <c r="H242" s="134"/>
      <c r="I242" s="134"/>
      <c r="J242" s="134"/>
      <c r="K242" s="134"/>
      <c r="L242" s="134"/>
      <c r="M242" s="108"/>
      <c r="N242" s="108"/>
      <c r="O242" s="108"/>
      <c r="P242" s="107"/>
      <c r="Q242" s="107"/>
      <c r="R242" s="107"/>
      <c r="S242" s="107"/>
      <c r="T242" s="107"/>
      <c r="U242" s="107"/>
      <c r="V242" s="107"/>
      <c r="W242" s="107"/>
      <c r="X242" s="107"/>
      <c r="Y242"/>
    </row>
    <row r="243" spans="1:25" ht="12.75">
      <c r="A243" s="273" t="s">
        <v>476</v>
      </c>
      <c r="B243" s="137"/>
      <c r="C243" s="134"/>
      <c r="D243" s="134"/>
      <c r="E243" s="134"/>
      <c r="F243" s="134"/>
      <c r="G243" s="134"/>
      <c r="H243" s="134"/>
      <c r="I243" s="134"/>
      <c r="J243" s="134"/>
      <c r="K243" s="134"/>
      <c r="L243" s="134"/>
      <c r="M243" s="108"/>
      <c r="N243" s="108"/>
      <c r="O243" s="108"/>
      <c r="P243" s="107"/>
      <c r="Q243" s="107"/>
      <c r="R243" s="107"/>
      <c r="S243" s="107"/>
      <c r="T243" s="107"/>
      <c r="U243" s="107"/>
      <c r="V243" s="107"/>
      <c r="W243" s="107"/>
      <c r="X243" s="107"/>
      <c r="Y243"/>
    </row>
    <row r="244" spans="1:25" ht="12.75">
      <c r="A244" s="145"/>
      <c r="B244" s="137"/>
      <c r="C244" s="134"/>
      <c r="D244" s="134"/>
      <c r="E244" s="134"/>
      <c r="F244" s="134"/>
      <c r="G244" s="134"/>
      <c r="H244" s="134"/>
      <c r="I244" s="134"/>
      <c r="J244" s="134"/>
      <c r="K244" s="134"/>
      <c r="L244" s="134"/>
      <c r="M244" s="108"/>
      <c r="N244" s="108"/>
      <c r="O244" s="108"/>
      <c r="P244" s="107"/>
      <c r="Q244" s="107"/>
      <c r="R244" s="107"/>
      <c r="S244" s="107"/>
      <c r="T244" s="107"/>
      <c r="U244" s="107"/>
      <c r="V244" s="107"/>
      <c r="W244" s="107"/>
      <c r="X244" s="107"/>
      <c r="Y244"/>
    </row>
    <row r="245" spans="1:25" ht="18">
      <c r="A245" s="314" t="s">
        <v>753</v>
      </c>
      <c r="B245" s="315"/>
      <c r="C245" s="315"/>
      <c r="D245" s="315"/>
      <c r="E245" s="315"/>
      <c r="F245" s="315"/>
      <c r="G245" s="315"/>
      <c r="H245" s="315"/>
      <c r="I245" s="315"/>
      <c r="J245" s="315"/>
      <c r="K245" s="315"/>
      <c r="L245" s="315"/>
      <c r="M245" s="108"/>
      <c r="N245" s="108"/>
      <c r="O245" s="108"/>
      <c r="P245" s="107"/>
      <c r="Q245" s="107"/>
      <c r="R245" s="107"/>
      <c r="S245" s="107"/>
      <c r="T245" s="107"/>
      <c r="U245" s="107"/>
      <c r="V245" s="107"/>
      <c r="W245" s="107"/>
      <c r="X245" s="107"/>
      <c r="Y245"/>
    </row>
    <row r="246" spans="1:25" ht="15.75">
      <c r="A246" s="120"/>
      <c r="B246" s="137"/>
      <c r="C246" s="108"/>
      <c r="D246" s="108"/>
      <c r="E246" s="108"/>
      <c r="F246" s="108"/>
      <c r="G246" s="108"/>
      <c r="H246" s="108"/>
      <c r="I246" s="108"/>
      <c r="J246" s="108"/>
      <c r="K246" s="108"/>
      <c r="L246" s="108"/>
      <c r="M246" s="108"/>
      <c r="N246" s="108"/>
      <c r="O246" s="108"/>
      <c r="P246" s="107"/>
      <c r="Q246" s="107"/>
      <c r="R246" s="107"/>
      <c r="S246" s="107"/>
      <c r="T246" s="107"/>
      <c r="U246" s="107"/>
      <c r="V246" s="107"/>
      <c r="W246" s="107"/>
      <c r="X246" s="107"/>
      <c r="Y246"/>
    </row>
    <row r="247" spans="1:25" ht="18">
      <c r="A247" s="314" t="s">
        <v>557</v>
      </c>
      <c r="B247" s="315"/>
      <c r="C247" s="315"/>
      <c r="D247" s="315"/>
      <c r="E247" s="315"/>
      <c r="F247" s="315"/>
      <c r="G247" s="315"/>
      <c r="H247" s="315"/>
      <c r="I247" s="315"/>
      <c r="J247" s="315"/>
      <c r="K247" s="315"/>
      <c r="L247" s="315"/>
      <c r="M247" s="108"/>
      <c r="N247" s="108"/>
      <c r="O247" s="108"/>
      <c r="P247" s="107"/>
      <c r="Q247" s="107"/>
      <c r="R247" s="107"/>
      <c r="S247" s="107"/>
      <c r="T247" s="107"/>
      <c r="U247" s="107"/>
      <c r="V247" s="107"/>
      <c r="W247" s="107"/>
      <c r="X247" s="107"/>
      <c r="Y247"/>
    </row>
    <row r="248" spans="1:25" ht="18">
      <c r="A248" s="314" t="s">
        <v>207</v>
      </c>
      <c r="B248" s="315"/>
      <c r="C248" s="315"/>
      <c r="D248" s="315"/>
      <c r="E248" s="315"/>
      <c r="F248" s="315"/>
      <c r="G248" s="315"/>
      <c r="H248" s="315"/>
      <c r="I248" s="315"/>
      <c r="J248" s="315"/>
      <c r="K248" s="315"/>
      <c r="L248" s="315"/>
      <c r="M248" s="108"/>
      <c r="N248" s="108"/>
      <c r="O248" s="108"/>
      <c r="P248" s="107"/>
      <c r="Q248" s="107"/>
      <c r="R248" s="107"/>
      <c r="S248" s="107"/>
      <c r="T248" s="107"/>
      <c r="U248" s="107"/>
      <c r="V248" s="107"/>
      <c r="W248" s="107"/>
      <c r="X248" s="107"/>
      <c r="Y248"/>
    </row>
    <row r="249" spans="1:25" ht="12.75">
      <c r="A249" s="128"/>
      <c r="B249" s="137"/>
      <c r="C249" s="108"/>
      <c r="D249" s="108"/>
      <c r="E249" s="108"/>
      <c r="F249" s="108"/>
      <c r="G249" s="108"/>
      <c r="H249" s="108"/>
      <c r="I249" s="108"/>
      <c r="J249" s="108"/>
      <c r="K249" s="108"/>
      <c r="L249" s="108"/>
      <c r="M249" s="108"/>
      <c r="N249" s="108"/>
      <c r="O249" s="108"/>
      <c r="P249" s="107"/>
      <c r="Q249" s="107"/>
      <c r="R249" s="107"/>
      <c r="S249" s="107"/>
      <c r="T249" s="107"/>
      <c r="U249" s="107"/>
      <c r="V249" s="107"/>
      <c r="W249" s="107"/>
      <c r="X249" s="107"/>
      <c r="Y249"/>
    </row>
    <row r="250" spans="1:26" ht="12.75">
      <c r="A250" s="142"/>
      <c r="B250" s="200" t="s">
        <v>600</v>
      </c>
      <c r="C250" s="313" t="s">
        <v>621</v>
      </c>
      <c r="D250" s="313"/>
      <c r="E250" s="313"/>
      <c r="F250" s="313"/>
      <c r="G250" s="313"/>
      <c r="H250" s="313"/>
      <c r="I250" s="313"/>
      <c r="J250" s="313"/>
      <c r="K250" s="313"/>
      <c r="L250" s="313"/>
      <c r="M250" s="108"/>
      <c r="N250" s="108"/>
      <c r="O250" s="108"/>
      <c r="P250" s="107"/>
      <c r="Q250" s="313"/>
      <c r="R250" s="313"/>
      <c r="S250" s="313"/>
      <c r="T250" s="313"/>
      <c r="U250" s="313"/>
      <c r="V250" s="313"/>
      <c r="W250" s="313"/>
      <c r="X250" s="313"/>
      <c r="Y250" s="313"/>
      <c r="Z250" s="313"/>
    </row>
    <row r="251" spans="1:25" ht="12.75">
      <c r="A251" s="107"/>
      <c r="B251" s="208" t="s">
        <v>601</v>
      </c>
      <c r="C251" s="202" t="s">
        <v>573</v>
      </c>
      <c r="D251" s="202"/>
      <c r="E251" s="202" t="s">
        <v>622</v>
      </c>
      <c r="F251" s="202" t="s">
        <v>574</v>
      </c>
      <c r="G251" s="202" t="s">
        <v>575</v>
      </c>
      <c r="H251" s="202" t="s">
        <v>576</v>
      </c>
      <c r="I251" s="202" t="s">
        <v>129</v>
      </c>
      <c r="J251" s="202" t="s">
        <v>577</v>
      </c>
      <c r="K251" s="202"/>
      <c r="L251" s="202" t="s">
        <v>602</v>
      </c>
      <c r="M251" s="108"/>
      <c r="N251" s="108"/>
      <c r="O251" s="108"/>
      <c r="P251" s="107"/>
      <c r="Q251" s="107"/>
      <c r="R251" s="107"/>
      <c r="S251" s="107"/>
      <c r="T251" s="107"/>
      <c r="U251" s="107"/>
      <c r="V251" s="107"/>
      <c r="W251" s="107"/>
      <c r="X251" s="107"/>
      <c r="Y251"/>
    </row>
    <row r="252" spans="1:25" ht="12.75">
      <c r="A252" s="143"/>
      <c r="B252" s="213" t="s">
        <v>603</v>
      </c>
      <c r="C252" s="214" t="s">
        <v>579</v>
      </c>
      <c r="D252" s="214" t="s">
        <v>287</v>
      </c>
      <c r="E252" s="214" t="s">
        <v>623</v>
      </c>
      <c r="F252" s="214" t="s">
        <v>580</v>
      </c>
      <c r="G252" s="214" t="s">
        <v>579</v>
      </c>
      <c r="H252" s="214" t="s">
        <v>581</v>
      </c>
      <c r="I252" s="214" t="s">
        <v>582</v>
      </c>
      <c r="J252" s="214" t="s">
        <v>583</v>
      </c>
      <c r="K252" s="214" t="s">
        <v>294</v>
      </c>
      <c r="L252" s="214" t="s">
        <v>584</v>
      </c>
      <c r="M252" s="108"/>
      <c r="N252" s="108"/>
      <c r="O252" s="108"/>
      <c r="P252" s="107"/>
      <c r="Q252" s="107"/>
      <c r="R252" s="107"/>
      <c r="S252" s="107"/>
      <c r="T252" s="107"/>
      <c r="U252" s="107"/>
      <c r="V252" s="107"/>
      <c r="W252" s="107"/>
      <c r="X252" s="107"/>
      <c r="Y252"/>
    </row>
    <row r="253" spans="1:25" ht="12.75">
      <c r="A253" s="165" t="s">
        <v>604</v>
      </c>
      <c r="B253" s="295">
        <f>+'Benefit Amount Tables'!B214</f>
        <v>44542.03217150301</v>
      </c>
      <c r="C253" s="307">
        <f>('Benefit Amount Tables'!C214/+'Benefit Amount Tables'!$B214)*100</f>
        <v>8.440006326877793</v>
      </c>
      <c r="D253" s="307">
        <f>('Benefit Amount Tables'!D214/+'Benefit Amount Tables'!$B214)*100</f>
        <v>6.454619040629796</v>
      </c>
      <c r="E253" s="307">
        <f>('Benefit Amount Tables'!E214/+'Benefit Amount Tables'!$B214)*100</f>
        <v>0.15690748501391594</v>
      </c>
      <c r="F253" s="307">
        <f>('Benefit Amount Tables'!F214/+'Benefit Amount Tables'!$B214)*100</f>
        <v>7.1343600117787</v>
      </c>
      <c r="G253" s="307">
        <f>('Benefit Amount Tables'!G214/+'Benefit Amount Tables'!$B214)*100</f>
        <v>0.45240469338224865</v>
      </c>
      <c r="H253" s="307">
        <f>('Benefit Amount Tables'!H214/+'Benefit Amount Tables'!$B214)*100</f>
        <v>0.1919549265664038</v>
      </c>
      <c r="I253" s="307">
        <f>('Benefit Amount Tables'!I214/+'Benefit Amount Tables'!$B214)*100</f>
        <v>1.0734222835315541</v>
      </c>
      <c r="J253" s="307">
        <f>('Benefit Amount Tables'!J214/+'Benefit Amount Tables'!$B214)*100</f>
        <v>2.6475384366874284</v>
      </c>
      <c r="K253" s="307">
        <f>('Benefit Amount Tables'!K214/+'Benefit Amount Tables'!$B214)*100</f>
        <v>0.2417706837957724</v>
      </c>
      <c r="L253" s="307">
        <f>('Benefit Amount Tables'!L214/+'Benefit Amount Tables'!$B214)*100</f>
        <v>23.152509625647912</v>
      </c>
      <c r="M253" s="108"/>
      <c r="N253" s="108"/>
      <c r="O253" s="108"/>
      <c r="P253" s="107"/>
      <c r="Q253" s="107"/>
      <c r="R253" s="107"/>
      <c r="S253" s="107"/>
      <c r="T253" s="107"/>
      <c r="U253" s="107"/>
      <c r="V253" s="107"/>
      <c r="W253" s="107"/>
      <c r="X253" s="107"/>
      <c r="Y253"/>
    </row>
    <row r="254" spans="1:25" ht="12.75">
      <c r="A254" s="165"/>
      <c r="B254" s="186"/>
      <c r="C254" s="307"/>
      <c r="D254" s="307"/>
      <c r="E254" s="307"/>
      <c r="F254" s="307"/>
      <c r="G254" s="307"/>
      <c r="H254" s="307"/>
      <c r="I254" s="307"/>
      <c r="J254" s="307"/>
      <c r="K254" s="307"/>
      <c r="L254" s="307"/>
      <c r="M254" s="108"/>
      <c r="N254" s="108"/>
      <c r="O254" s="108"/>
      <c r="P254" s="107"/>
      <c r="Q254" s="107"/>
      <c r="R254" s="107"/>
      <c r="S254" s="107"/>
      <c r="T254" s="107"/>
      <c r="U254" s="107"/>
      <c r="V254" s="107"/>
      <c r="W254" s="107"/>
      <c r="X254" s="107"/>
      <c r="Y254"/>
    </row>
    <row r="255" spans="1:25" ht="12.75">
      <c r="A255" s="165" t="s">
        <v>605</v>
      </c>
      <c r="B255" s="295">
        <f>+'Benefit Amount Tables'!B216</f>
        <v>51543.76704883116</v>
      </c>
      <c r="C255" s="307">
        <f>('Benefit Amount Tables'!C216/+'Benefit Amount Tables'!$B216)*100</f>
        <v>4.029994333167263</v>
      </c>
      <c r="D255" s="307">
        <f>('Benefit Amount Tables'!D216/+'Benefit Amount Tables'!$B216)*100</f>
        <v>5.139313829240228</v>
      </c>
      <c r="E255" s="307">
        <f>('Benefit Amount Tables'!E216/+'Benefit Amount Tables'!$B216)*100</f>
        <v>0</v>
      </c>
      <c r="F255" s="307">
        <f>('Benefit Amount Tables'!F216/+'Benefit Amount Tables'!$B216)*100</f>
        <v>7.603076123639964</v>
      </c>
      <c r="G255" s="307">
        <f>('Benefit Amount Tables'!G216/+'Benefit Amount Tables'!$B216)*100</f>
        <v>0</v>
      </c>
      <c r="H255" s="307">
        <f>('Benefit Amount Tables'!H216/+'Benefit Amount Tables'!$B216)*100</f>
        <v>0</v>
      </c>
      <c r="I255" s="307">
        <f>('Benefit Amount Tables'!I216/+'Benefit Amount Tables'!$B216)*100</f>
        <v>0</v>
      </c>
      <c r="J255" s="307">
        <f>('Benefit Amount Tables'!J216/+'Benefit Amount Tables'!$B216)*100</f>
        <v>4.813870118668919</v>
      </c>
      <c r="K255" s="307">
        <f>('Benefit Amount Tables'!K216/+'Benefit Amount Tables'!$B216)*100</f>
        <v>0</v>
      </c>
      <c r="L255" s="307">
        <f>('Benefit Amount Tables'!L216/+'Benefit Amount Tables'!$B216)*100</f>
        <v>17.022455461043243</v>
      </c>
      <c r="M255" s="108"/>
      <c r="N255" s="108"/>
      <c r="O255" s="108"/>
      <c r="P255" s="107"/>
      <c r="Q255" s="107"/>
      <c r="R255" s="107"/>
      <c r="S255" s="107"/>
      <c r="T255" s="107"/>
      <c r="U255" s="107"/>
      <c r="V255" s="107"/>
      <c r="W255" s="107"/>
      <c r="X255" s="107"/>
      <c r="Y255"/>
    </row>
    <row r="256" spans="1:25" ht="12.75">
      <c r="A256" s="165" t="s">
        <v>606</v>
      </c>
      <c r="B256" s="295">
        <f>+'Benefit Amount Tables'!B217</f>
        <v>38552.78089923875</v>
      </c>
      <c r="C256" s="307">
        <f>('Benefit Amount Tables'!C217/+'Benefit Amount Tables'!$B217)*100</f>
        <v>10.336486142748797</v>
      </c>
      <c r="D256" s="307">
        <f>('Benefit Amount Tables'!D217/+'Benefit Amount Tables'!$B217)*100</f>
        <v>5.683000946809629</v>
      </c>
      <c r="E256" s="307">
        <f>('Benefit Amount Tables'!E217/+'Benefit Amount Tables'!$B217)*100</f>
        <v>0.0965793363340258</v>
      </c>
      <c r="F256" s="307">
        <f>('Benefit Amount Tables'!F217/+'Benefit Amount Tables'!$B217)*100</f>
        <v>6.572499571071895</v>
      </c>
      <c r="G256" s="307">
        <f>('Benefit Amount Tables'!G217/+'Benefit Amount Tables'!$B217)*100</f>
        <v>0.5435644201088843</v>
      </c>
      <c r="H256" s="307">
        <f>('Benefit Amount Tables'!H217/+'Benefit Amount Tables'!$B217)*100</f>
        <v>0.2698757472470335</v>
      </c>
      <c r="I256" s="307">
        <f>('Benefit Amount Tables'!I217/+'Benefit Amount Tables'!$B217)*100</f>
        <v>0.1759741363655114</v>
      </c>
      <c r="J256" s="307">
        <f>('Benefit Amount Tables'!J217/+'Benefit Amount Tables'!$B217)*100</f>
        <v>2.0939407772162553</v>
      </c>
      <c r="K256" s="307">
        <f>('Benefit Amount Tables'!K217/+'Benefit Amount Tables'!$B217)*100</f>
        <v>0</v>
      </c>
      <c r="L256" s="307">
        <f>('Benefit Amount Tables'!L217/+'Benefit Amount Tables'!$B217)*100</f>
        <v>23.50769834240501</v>
      </c>
      <c r="M256" s="108"/>
      <c r="N256" s="108"/>
      <c r="O256" s="108"/>
      <c r="P256" s="107"/>
      <c r="Q256" s="107"/>
      <c r="R256" s="107"/>
      <c r="S256" s="107"/>
      <c r="T256" s="107"/>
      <c r="U256" s="107"/>
      <c r="V256" s="107"/>
      <c r="W256" s="107"/>
      <c r="X256" s="107"/>
      <c r="Y256"/>
    </row>
    <row r="257" spans="1:25" ht="12.75">
      <c r="A257" s="165" t="s">
        <v>607</v>
      </c>
      <c r="B257" s="295">
        <f>+'Benefit Amount Tables'!B218</f>
        <v>0</v>
      </c>
      <c r="C257" s="307"/>
      <c r="D257" s="307"/>
      <c r="E257" s="307"/>
      <c r="F257" s="307"/>
      <c r="G257" s="307"/>
      <c r="H257" s="307"/>
      <c r="I257" s="307"/>
      <c r="J257" s="307"/>
      <c r="K257" s="307"/>
      <c r="L257" s="307"/>
      <c r="M257" s="108"/>
      <c r="N257" s="108"/>
      <c r="O257" s="108"/>
      <c r="P257" s="107"/>
      <c r="Q257" s="107"/>
      <c r="R257" s="107"/>
      <c r="S257" s="107"/>
      <c r="T257" s="107"/>
      <c r="U257" s="107"/>
      <c r="V257" s="107"/>
      <c r="W257" s="107"/>
      <c r="X257" s="107"/>
      <c r="Y257"/>
    </row>
    <row r="258" spans="1:25" ht="12.75">
      <c r="A258" s="165"/>
      <c r="B258" s="295"/>
      <c r="C258" s="307"/>
      <c r="D258" s="307"/>
      <c r="E258" s="307"/>
      <c r="F258" s="307"/>
      <c r="G258" s="307"/>
      <c r="H258" s="307"/>
      <c r="I258" s="307"/>
      <c r="J258" s="307"/>
      <c r="K258" s="307"/>
      <c r="L258" s="307"/>
      <c r="M258" s="108"/>
      <c r="N258" s="108"/>
      <c r="O258" s="108"/>
      <c r="P258" s="107"/>
      <c r="Q258" s="107"/>
      <c r="R258" s="107"/>
      <c r="S258" s="107"/>
      <c r="T258" s="107"/>
      <c r="U258" s="107"/>
      <c r="V258" s="107"/>
      <c r="W258" s="107"/>
      <c r="X258" s="107"/>
      <c r="Y258"/>
    </row>
    <row r="259" spans="1:25" ht="12.75">
      <c r="A259" s="165" t="s">
        <v>608</v>
      </c>
      <c r="B259" s="295">
        <f>+'Benefit Amount Tables'!B219</f>
        <v>48982.85746108014</v>
      </c>
      <c r="C259" s="307">
        <f>('Benefit Amount Tables'!C219/+'Benefit Amount Tables'!$B219)*100</f>
        <v>0</v>
      </c>
      <c r="D259" s="307">
        <f>('Benefit Amount Tables'!D219/+'Benefit Amount Tables'!$B219)*100</f>
        <v>0</v>
      </c>
      <c r="E259" s="307">
        <f>('Benefit Amount Tables'!E219/+'Benefit Amount Tables'!$B219)*100</f>
        <v>0</v>
      </c>
      <c r="F259" s="307">
        <f>('Benefit Amount Tables'!F219/+'Benefit Amount Tables'!$B219)*100</f>
        <v>0</v>
      </c>
      <c r="G259" s="307">
        <f>('Benefit Amount Tables'!G219/+'Benefit Amount Tables'!$B219)*100</f>
        <v>0</v>
      </c>
      <c r="H259" s="307">
        <f>('Benefit Amount Tables'!H219/+'Benefit Amount Tables'!$B219)*100</f>
        <v>0</v>
      </c>
      <c r="I259" s="307">
        <f>('Benefit Amount Tables'!I219/+'Benefit Amount Tables'!$B219)*100</f>
        <v>0</v>
      </c>
      <c r="J259" s="307">
        <f>('Benefit Amount Tables'!J219/+'Benefit Amount Tables'!$B219)*100</f>
        <v>0</v>
      </c>
      <c r="K259" s="307">
        <f>('Benefit Amount Tables'!K219/+'Benefit Amount Tables'!$B219)*100</f>
        <v>0</v>
      </c>
      <c r="L259" s="307">
        <f>('Benefit Amount Tables'!L219/+'Benefit Amount Tables'!$B219)*100</f>
        <v>0</v>
      </c>
      <c r="M259" s="108"/>
      <c r="N259" s="108"/>
      <c r="O259" s="108"/>
      <c r="P259" s="107"/>
      <c r="Q259" s="107"/>
      <c r="R259" s="107"/>
      <c r="S259" s="107"/>
      <c r="T259" s="107"/>
      <c r="U259" s="107"/>
      <c r="V259" s="107"/>
      <c r="W259" s="107"/>
      <c r="X259" s="107"/>
      <c r="Y259"/>
    </row>
    <row r="260" spans="1:25" ht="12.75">
      <c r="A260" s="165" t="s">
        <v>609</v>
      </c>
      <c r="B260" s="295">
        <f>+'Benefit Amount Tables'!B220</f>
        <v>43547.27279232</v>
      </c>
      <c r="C260" s="307">
        <f>('Benefit Amount Tables'!C220/+'Benefit Amount Tables'!$B220)*100</f>
        <v>13.472040890135037</v>
      </c>
      <c r="D260" s="307">
        <f>('Benefit Amount Tables'!D220/+'Benefit Amount Tables'!$B220)*100</f>
        <v>3.88604471262882</v>
      </c>
      <c r="E260" s="307">
        <f>('Benefit Amount Tables'!E220/+'Benefit Amount Tables'!$B220)*100</f>
        <v>0</v>
      </c>
      <c r="F260" s="307">
        <f>('Benefit Amount Tables'!F220/+'Benefit Amount Tables'!$B220)*100</f>
        <v>7.44664866014733</v>
      </c>
      <c r="G260" s="307"/>
      <c r="H260" s="307">
        <f>('Benefit Amount Tables'!H220/+'Benefit Amount Tables'!$B220)*100</f>
        <v>0.08638301392466123</v>
      </c>
      <c r="I260" s="307">
        <f>('Benefit Amount Tables'!I220/+'Benefit Amount Tables'!$B220)*100</f>
        <v>0</v>
      </c>
      <c r="J260" s="307">
        <f>('Benefit Amount Tables'!J220/+'Benefit Amount Tables'!$B220)*100</f>
        <v>0</v>
      </c>
      <c r="K260" s="307">
        <f>('Benefit Amount Tables'!K220/+'Benefit Amount Tables'!$B220)*100</f>
        <v>0</v>
      </c>
      <c r="L260" s="307">
        <f>('Benefit Amount Tables'!L220/+'Benefit Amount Tables'!$B220)*100</f>
        <v>24.891117276835846</v>
      </c>
      <c r="M260" s="108"/>
      <c r="N260" s="108"/>
      <c r="O260" s="108"/>
      <c r="P260" s="107"/>
      <c r="Q260" s="107"/>
      <c r="R260" s="107"/>
      <c r="S260" s="107"/>
      <c r="T260" s="107"/>
      <c r="U260" s="107"/>
      <c r="V260" s="107"/>
      <c r="W260" s="107"/>
      <c r="X260" s="107"/>
      <c r="Y260"/>
    </row>
    <row r="261" spans="1:25" ht="12.75">
      <c r="A261" s="165" t="s">
        <v>610</v>
      </c>
      <c r="B261" s="295">
        <f>+'Benefit Amount Tables'!B221</f>
        <v>0</v>
      </c>
      <c r="C261" s="307"/>
      <c r="D261" s="307"/>
      <c r="E261" s="307"/>
      <c r="F261" s="307"/>
      <c r="G261" s="307"/>
      <c r="H261" s="307"/>
      <c r="I261" s="307"/>
      <c r="J261" s="307"/>
      <c r="K261" s="307"/>
      <c r="L261" s="307"/>
      <c r="M261" s="108"/>
      <c r="N261" s="108"/>
      <c r="O261" s="108"/>
      <c r="P261" s="107"/>
      <c r="Q261" s="107"/>
      <c r="R261" s="107"/>
      <c r="S261" s="107"/>
      <c r="T261" s="107"/>
      <c r="U261" s="107"/>
      <c r="V261" s="107"/>
      <c r="W261" s="107"/>
      <c r="X261" s="107"/>
      <c r="Y261"/>
    </row>
    <row r="262" spans="1:25" ht="12.75">
      <c r="A262" s="165"/>
      <c r="B262" s="295"/>
      <c r="C262" s="307"/>
      <c r="D262" s="307"/>
      <c r="E262" s="307"/>
      <c r="F262" s="307"/>
      <c r="G262" s="307"/>
      <c r="H262" s="307"/>
      <c r="I262" s="307"/>
      <c r="J262" s="307"/>
      <c r="K262" s="307"/>
      <c r="L262" s="307"/>
      <c r="M262" s="108"/>
      <c r="N262" s="108"/>
      <c r="O262" s="108"/>
      <c r="P262" s="107"/>
      <c r="Q262" s="107"/>
      <c r="R262" s="107"/>
      <c r="S262" s="107"/>
      <c r="T262" s="107"/>
      <c r="U262" s="107"/>
      <c r="V262" s="107"/>
      <c r="W262" s="107"/>
      <c r="X262" s="107"/>
      <c r="Y262"/>
    </row>
    <row r="263" spans="1:25" ht="12.75">
      <c r="A263" s="165" t="s">
        <v>611</v>
      </c>
      <c r="B263" s="295">
        <f>+'Benefit Amount Tables'!B222</f>
        <v>52997.7027027027</v>
      </c>
      <c r="C263" s="307">
        <f>('Benefit Amount Tables'!C222/+'Benefit Amount Tables'!$B222)*100</f>
        <v>9.331361842510976</v>
      </c>
      <c r="D263" s="307">
        <f>('Benefit Amount Tables'!D222/+'Benefit Amount Tables'!$B222)*100</f>
        <v>7.254453490674846</v>
      </c>
      <c r="E263" s="307">
        <f>('Benefit Amount Tables'!E222/+'Benefit Amount Tables'!$B222)*100</f>
        <v>0</v>
      </c>
      <c r="F263" s="307">
        <f>('Benefit Amount Tables'!F222/+'Benefit Amount Tables'!$B222)*100</f>
        <v>7.262918926453553</v>
      </c>
      <c r="G263" s="307">
        <f>('Benefit Amount Tables'!G222/+'Benefit Amount Tables'!$B222)*100</f>
        <v>0.2299946708551875</v>
      </c>
      <c r="H263" s="307">
        <f>('Benefit Amount Tables'!H222/+'Benefit Amount Tables'!$B222)*100</f>
        <v>0</v>
      </c>
      <c r="I263" s="307">
        <f>('Benefit Amount Tables'!I222/+'Benefit Amount Tables'!$B222)*100</f>
        <v>0.4328081533365801</v>
      </c>
      <c r="J263" s="307">
        <f>('Benefit Amount Tables'!J222/+'Benefit Amount Tables'!$B222)*100</f>
        <v>0</v>
      </c>
      <c r="K263" s="307">
        <f>('Benefit Amount Tables'!K222/+'Benefit Amount Tables'!$B222)*100</f>
        <v>0</v>
      </c>
      <c r="L263" s="307">
        <f>('Benefit Amount Tables'!L222/+'Benefit Amount Tables'!$B222)*100</f>
        <v>24.25933811511463</v>
      </c>
      <c r="M263" s="108"/>
      <c r="N263" s="108"/>
      <c r="O263" s="108"/>
      <c r="P263" s="107"/>
      <c r="Q263" s="107"/>
      <c r="R263" s="107"/>
      <c r="S263" s="107"/>
      <c r="T263" s="107"/>
      <c r="U263" s="107"/>
      <c r="V263" s="107"/>
      <c r="W263" s="107"/>
      <c r="X263" s="107"/>
      <c r="Y263"/>
    </row>
    <row r="264" spans="1:25" ht="12.75">
      <c r="A264" s="165" t="s">
        <v>612</v>
      </c>
      <c r="B264" s="295">
        <f>+'Benefit Amount Tables'!B223</f>
        <v>37504.708256</v>
      </c>
      <c r="C264" s="307">
        <f>('Benefit Amount Tables'!C223/+'Benefit Amount Tables'!$B223)*100</f>
        <v>9.779952983404964</v>
      </c>
      <c r="D264" s="307">
        <f>('Benefit Amount Tables'!D223/+'Benefit Amount Tables'!$B223)*100</f>
        <v>7.47288185151767</v>
      </c>
      <c r="E264" s="307">
        <f>('Benefit Amount Tables'!E223/+'Benefit Amount Tables'!$B223)*100</f>
        <v>0</v>
      </c>
      <c r="F264" s="307">
        <f>('Benefit Amount Tables'!F223/+'Benefit Amount Tables'!$B223)*100</f>
        <v>7.673491367322467</v>
      </c>
      <c r="G264" s="307">
        <f>('Benefit Amount Tables'!G223/+'Benefit Amount Tables'!$B223)*100</f>
        <v>1.0030674112006568</v>
      </c>
      <c r="H264" s="307">
        <f>('Benefit Amount Tables'!H223/+'Benefit Amount Tables'!$B223)*100</f>
        <v>0.20062934798146548</v>
      </c>
      <c r="I264" s="307">
        <f>('Benefit Amount Tables'!I223/+'Benefit Amount Tables'!$B223)*100</f>
        <v>1.454437719960393</v>
      </c>
      <c r="J264" s="307">
        <f>('Benefit Amount Tables'!J223/+'Benefit Amount Tables'!$B223)*100</f>
        <v>0</v>
      </c>
      <c r="K264" s="307">
        <f>('Benefit Amount Tables'!K223/+'Benefit Amount Tables'!$B223)*100</f>
        <v>0</v>
      </c>
      <c r="L264" s="307">
        <f>('Benefit Amount Tables'!L223/+'Benefit Amount Tables'!$B223)*100</f>
        <v>27.58446068138762</v>
      </c>
      <c r="M264" s="108"/>
      <c r="N264" s="108"/>
      <c r="O264" s="108"/>
      <c r="P264" s="107"/>
      <c r="Q264" s="107"/>
      <c r="R264" s="107"/>
      <c r="S264" s="107"/>
      <c r="T264" s="107"/>
      <c r="U264" s="107"/>
      <c r="V264" s="107"/>
      <c r="W264" s="107"/>
      <c r="X264" s="107"/>
      <c r="Y264"/>
    </row>
    <row r="265" spans="1:25" ht="12.75">
      <c r="A265" s="165" t="s">
        <v>613</v>
      </c>
      <c r="B265" s="295">
        <f>+'Benefit Amount Tables'!B224</f>
        <v>48647.74916336493</v>
      </c>
      <c r="C265" s="307">
        <f>('Benefit Amount Tables'!C224/+'Benefit Amount Tables'!$B224)*100</f>
        <v>7.285359252684658</v>
      </c>
      <c r="D265" s="307">
        <f>('Benefit Amount Tables'!D224/+'Benefit Amount Tables'!$B224)*100</f>
        <v>4.579343145142047</v>
      </c>
      <c r="E265" s="307">
        <f>('Benefit Amount Tables'!E224/+'Benefit Amount Tables'!$B224)*100</f>
        <v>0</v>
      </c>
      <c r="F265" s="307">
        <f>('Benefit Amount Tables'!F224/+'Benefit Amount Tables'!$B224)*100</f>
        <v>5.716202995606997</v>
      </c>
      <c r="G265" s="307">
        <f>('Benefit Amount Tables'!G224/+'Benefit Amount Tables'!$B224)*100</f>
        <v>0.3556540492207344</v>
      </c>
      <c r="H265" s="307">
        <f>('Benefit Amount Tables'!H224/+'Benefit Amount Tables'!$B224)*100</f>
        <v>0.10687883958918211</v>
      </c>
      <c r="I265" s="307">
        <f>('Benefit Amount Tables'!I224/+'Benefit Amount Tables'!$B224)*100</f>
        <v>0.7548291141510909</v>
      </c>
      <c r="J265" s="307">
        <f>('Benefit Amount Tables'!J224/+'Benefit Amount Tables'!$B224)*100</f>
        <v>0</v>
      </c>
      <c r="K265" s="307">
        <f>('Benefit Amount Tables'!K224/+'Benefit Amount Tables'!$B224)*100</f>
        <v>0</v>
      </c>
      <c r="L265" s="307">
        <f>('Benefit Amount Tables'!L224/+'Benefit Amount Tables'!$B224)*100</f>
        <v>18.7926527664797</v>
      </c>
      <c r="M265" s="108"/>
      <c r="N265" s="108"/>
      <c r="O265" s="108"/>
      <c r="P265" s="107"/>
      <c r="Q265" s="107"/>
      <c r="R265" s="107"/>
      <c r="S265" s="107"/>
      <c r="T265" s="107"/>
      <c r="U265" s="107"/>
      <c r="V265" s="107"/>
      <c r="W265" s="107"/>
      <c r="X265" s="107"/>
      <c r="Y265"/>
    </row>
    <row r="266" spans="1:25" ht="12.75">
      <c r="A266" s="165"/>
      <c r="B266" s="295"/>
      <c r="C266" s="307"/>
      <c r="D266" s="307"/>
      <c r="E266" s="307"/>
      <c r="F266" s="307"/>
      <c r="G266" s="307"/>
      <c r="H266" s="307"/>
      <c r="I266" s="307"/>
      <c r="J266" s="307"/>
      <c r="K266" s="307"/>
      <c r="L266" s="307"/>
      <c r="M266" s="108"/>
      <c r="N266" s="108"/>
      <c r="O266" s="108"/>
      <c r="P266" s="107"/>
      <c r="Q266" s="107"/>
      <c r="R266" s="107"/>
      <c r="S266" s="107"/>
      <c r="T266" s="107"/>
      <c r="U266" s="107"/>
      <c r="V266" s="107"/>
      <c r="W266" s="107"/>
      <c r="X266" s="107"/>
      <c r="Y266"/>
    </row>
    <row r="267" spans="1:25" ht="12.75">
      <c r="A267" s="165" t="s">
        <v>614</v>
      </c>
      <c r="B267" s="295">
        <f>+'Benefit Amount Tables'!B225</f>
        <v>38019.10112359551</v>
      </c>
      <c r="C267" s="307">
        <f>('Benefit Amount Tables'!C225/+'Benefit Amount Tables'!$B225)*100</f>
        <v>10.64898314514741</v>
      </c>
      <c r="D267" s="307">
        <f>('Benefit Amount Tables'!D225/+'Benefit Amount Tables'!$B225)*100</f>
        <v>5.222463054630416</v>
      </c>
      <c r="E267" s="307">
        <f>('Benefit Amount Tables'!E225/+'Benefit Amount Tables'!$B225)*100</f>
        <v>0</v>
      </c>
      <c r="F267" s="307">
        <f>('Benefit Amount Tables'!F225/+'Benefit Amount Tables'!$B225)*100</f>
        <v>7.394182375663721</v>
      </c>
      <c r="G267" s="307">
        <f>('Benefit Amount Tables'!G225/+'Benefit Amount Tables'!$B225)*100</f>
        <v>0.3813570513123179</v>
      </c>
      <c r="H267" s="307">
        <f>('Benefit Amount Tables'!H225/+'Benefit Amount Tables'!$B225)*100</f>
        <v>0.534202489547641</v>
      </c>
      <c r="I267" s="307">
        <f>('Benefit Amount Tables'!I225/+'Benefit Amount Tables'!$B225)*100</f>
        <v>0.44275499926927653</v>
      </c>
      <c r="J267" s="307">
        <f>('Benefit Amount Tables'!J225/+'Benefit Amount Tables'!$B225)*100</f>
        <v>0</v>
      </c>
      <c r="K267" s="307">
        <f>('Benefit Amount Tables'!K225/+'Benefit Amount Tables'!$B225)*100</f>
        <v>0.2832512410209014</v>
      </c>
      <c r="L267" s="307">
        <f>('Benefit Amount Tables'!L225/+'Benefit Amount Tables'!$B225)*100</f>
        <v>24.843027002377607</v>
      </c>
      <c r="M267" s="108"/>
      <c r="N267" s="108"/>
      <c r="O267" s="108"/>
      <c r="P267" s="107"/>
      <c r="Q267" s="107"/>
      <c r="R267" s="107"/>
      <c r="S267" s="107"/>
      <c r="T267" s="107"/>
      <c r="U267" s="107"/>
      <c r="V267" s="107"/>
      <c r="W267" s="107"/>
      <c r="X267" s="107"/>
      <c r="Y267"/>
    </row>
    <row r="268" spans="1:25" ht="12.75">
      <c r="A268" s="165" t="s">
        <v>615</v>
      </c>
      <c r="B268" s="295">
        <f>+'Benefit Amount Tables'!B226</f>
        <v>44410.83750799283</v>
      </c>
      <c r="C268" s="307">
        <f>('Benefit Amount Tables'!C226/+'Benefit Amount Tables'!$B226)*100</f>
        <v>9.856536788106968</v>
      </c>
      <c r="D268" s="307">
        <f>('Benefit Amount Tables'!D226/+'Benefit Amount Tables'!$B226)*100</f>
        <v>4.385970650645682</v>
      </c>
      <c r="E268" s="307">
        <f>('Benefit Amount Tables'!E226/+'Benefit Amount Tables'!$B226)*100</f>
        <v>0.07924098061461297</v>
      </c>
      <c r="F268" s="307">
        <f>('Benefit Amount Tables'!F226/+'Benefit Amount Tables'!$B226)*100</f>
        <v>7.881962775529761</v>
      </c>
      <c r="G268" s="307">
        <f>('Benefit Amount Tables'!G226/+'Benefit Amount Tables'!$B226)*100</f>
        <v>0.5279038476181929</v>
      </c>
      <c r="H268" s="307">
        <f>('Benefit Amount Tables'!H226/+'Benefit Amount Tables'!$B226)*100</f>
        <v>0.15860582599618522</v>
      </c>
      <c r="I268" s="307">
        <f>('Benefit Amount Tables'!I226/+'Benefit Amount Tables'!$B226)*100</f>
        <v>2.84268457521323</v>
      </c>
      <c r="J268" s="307">
        <f>('Benefit Amount Tables'!J226/+'Benefit Amount Tables'!$B226)*100</f>
        <v>0</v>
      </c>
      <c r="K268" s="307">
        <f>('Benefit Amount Tables'!K226/+'Benefit Amount Tables'!$B226)*100</f>
        <v>0</v>
      </c>
      <c r="L268" s="307">
        <f>('Benefit Amount Tables'!L226/+'Benefit Amount Tables'!$B226)*100</f>
        <v>25.58038356117781</v>
      </c>
      <c r="M268" s="108"/>
      <c r="N268" s="108"/>
      <c r="O268" s="108"/>
      <c r="P268" s="107"/>
      <c r="Q268" s="107"/>
      <c r="R268" s="107"/>
      <c r="S268" s="107"/>
      <c r="T268" s="107"/>
      <c r="U268" s="107"/>
      <c r="V268" s="107"/>
      <c r="W268" s="107"/>
      <c r="X268" s="107"/>
      <c r="Y268"/>
    </row>
    <row r="269" spans="1:25" ht="12.75">
      <c r="A269" s="165" t="s">
        <v>616</v>
      </c>
      <c r="B269" s="295">
        <f>+'Benefit Amount Tables'!B227</f>
        <v>0</v>
      </c>
      <c r="C269" s="307"/>
      <c r="D269" s="307"/>
      <c r="E269" s="307"/>
      <c r="F269" s="307"/>
      <c r="G269" s="307"/>
      <c r="H269" s="307"/>
      <c r="I269" s="307"/>
      <c r="J269" s="307"/>
      <c r="K269" s="307"/>
      <c r="L269" s="307"/>
      <c r="M269" s="108"/>
      <c r="N269" s="108"/>
      <c r="O269" s="108"/>
      <c r="P269" s="107"/>
      <c r="Q269" s="107"/>
      <c r="R269" s="107"/>
      <c r="S269" s="107"/>
      <c r="T269" s="107"/>
      <c r="U269" s="107"/>
      <c r="V269" s="107"/>
      <c r="W269" s="107"/>
      <c r="X269" s="107"/>
      <c r="Y269"/>
    </row>
    <row r="270" spans="1:25" ht="12.75">
      <c r="A270" s="165"/>
      <c r="B270" s="295"/>
      <c r="C270" s="307"/>
      <c r="D270" s="307"/>
      <c r="E270" s="307"/>
      <c r="F270" s="307"/>
      <c r="G270" s="307"/>
      <c r="H270" s="307"/>
      <c r="I270" s="307"/>
      <c r="J270" s="307"/>
      <c r="K270" s="307"/>
      <c r="L270" s="307"/>
      <c r="M270" s="108"/>
      <c r="N270" s="108"/>
      <c r="O270" s="108"/>
      <c r="P270" s="107"/>
      <c r="Q270" s="107"/>
      <c r="R270" s="107"/>
      <c r="S270" s="107"/>
      <c r="T270" s="107"/>
      <c r="U270" s="107"/>
      <c r="V270" s="107"/>
      <c r="W270" s="107"/>
      <c r="X270" s="107"/>
      <c r="Y270"/>
    </row>
    <row r="271" spans="1:25" ht="12.75">
      <c r="A271" s="165" t="s">
        <v>617</v>
      </c>
      <c r="B271" s="295">
        <f>+'Benefit Amount Tables'!B228</f>
        <v>42076.8145827615</v>
      </c>
      <c r="C271" s="307">
        <f>('Benefit Amount Tables'!C228/+'Benefit Amount Tables'!$B228)*100</f>
        <v>7.714343256426916</v>
      </c>
      <c r="D271" s="307">
        <f>('Benefit Amount Tables'!D228/+'Benefit Amount Tables'!$B228)*100</f>
        <v>7.030746685228382</v>
      </c>
      <c r="E271" s="307">
        <f>('Benefit Amount Tables'!E228/+'Benefit Amount Tables'!$B228)*100</f>
        <v>0</v>
      </c>
      <c r="F271" s="307">
        <f>('Benefit Amount Tables'!F228/+'Benefit Amount Tables'!$B228)*100</f>
        <v>7.5625797873857845</v>
      </c>
      <c r="G271" s="307">
        <f>('Benefit Amount Tables'!G228/+'Benefit Amount Tables'!$B228)*100</f>
        <v>0.10466742729234052</v>
      </c>
      <c r="H271" s="307">
        <f>('Benefit Amount Tables'!H228/+'Benefit Amount Tables'!$B228)*100</f>
        <v>0</v>
      </c>
      <c r="I271" s="307">
        <f>('Benefit Amount Tables'!I228/+'Benefit Amount Tables'!$B228)*100</f>
        <v>0.5193699200922726</v>
      </c>
      <c r="J271" s="307">
        <f>('Benefit Amount Tables'!J228/+'Benefit Amount Tables'!$B228)*100</f>
        <v>0</v>
      </c>
      <c r="K271" s="307">
        <f>('Benefit Amount Tables'!K228/+'Benefit Amount Tables'!$B228)*100</f>
        <v>0</v>
      </c>
      <c r="L271" s="307">
        <f>('Benefit Amount Tables'!L228/+'Benefit Amount Tables'!$B228)*100</f>
        <v>22.45910975476622</v>
      </c>
      <c r="M271" s="108"/>
      <c r="N271" s="108"/>
      <c r="O271" s="108"/>
      <c r="P271" s="107"/>
      <c r="Q271" s="107"/>
      <c r="R271" s="107"/>
      <c r="S271" s="107"/>
      <c r="T271" s="107"/>
      <c r="U271" s="107"/>
      <c r="V271" s="107"/>
      <c r="W271" s="107"/>
      <c r="X271" s="107"/>
      <c r="Y271"/>
    </row>
    <row r="272" spans="1:25" ht="12.75">
      <c r="A272" s="165" t="s">
        <v>618</v>
      </c>
      <c r="B272" s="295">
        <f>+'Benefit Amount Tables'!B229</f>
        <v>49447.90493806763</v>
      </c>
      <c r="C272" s="307">
        <f>('Benefit Amount Tables'!C229/+'Benefit Amount Tables'!$B229)*100</f>
        <v>10.679895085020338</v>
      </c>
      <c r="D272" s="307">
        <f>('Benefit Amount Tables'!D229/+'Benefit Amount Tables'!$B229)*100</f>
        <v>6.802460189383208</v>
      </c>
      <c r="E272" s="307">
        <f>('Benefit Amount Tables'!E229/+'Benefit Amount Tables'!$B229)*100</f>
        <v>0.28422360734395297</v>
      </c>
      <c r="F272" s="307">
        <f>('Benefit Amount Tables'!F229/+'Benefit Amount Tables'!$B229)*100</f>
        <v>6.971137655454289</v>
      </c>
      <c r="G272" s="307">
        <f>('Benefit Amount Tables'!G229/+'Benefit Amount Tables'!$B229)*100</f>
        <v>0</v>
      </c>
      <c r="H272" s="307">
        <f>('Benefit Amount Tables'!H229/+'Benefit Amount Tables'!$B229)*100</f>
        <v>0.3483457300752244</v>
      </c>
      <c r="I272" s="307">
        <f>('Benefit Amount Tables'!I229/+'Benefit Amount Tables'!$B229)*100</f>
        <v>0</v>
      </c>
      <c r="J272" s="307">
        <f>('Benefit Amount Tables'!J229/+'Benefit Amount Tables'!$B229)*100</f>
        <v>0</v>
      </c>
      <c r="K272" s="307">
        <f>('Benefit Amount Tables'!K229/+'Benefit Amount Tables'!$B229)*100</f>
        <v>0</v>
      </c>
      <c r="L272" s="307">
        <f>('Benefit Amount Tables'!L229/+'Benefit Amount Tables'!$B229)*100</f>
        <v>24.31417158463807</v>
      </c>
      <c r="M272" s="108"/>
      <c r="N272" s="108"/>
      <c r="O272" s="108"/>
      <c r="P272" s="107"/>
      <c r="Q272" s="107"/>
      <c r="R272" s="107"/>
      <c r="S272" s="107"/>
      <c r="T272" s="107"/>
      <c r="U272" s="107"/>
      <c r="V272" s="107"/>
      <c r="W272" s="107"/>
      <c r="X272" s="107"/>
      <c r="Y272"/>
    </row>
    <row r="273" spans="1:25" ht="12.75">
      <c r="A273" s="269" t="s">
        <v>619</v>
      </c>
      <c r="B273" s="295">
        <f>+'Benefit Amount Tables'!B230</f>
        <v>41332.32124787027</v>
      </c>
      <c r="C273" s="308">
        <f>('Benefit Amount Tables'!C230/+'Benefit Amount Tables'!$B230)*100</f>
        <v>6.001014575051714</v>
      </c>
      <c r="D273" s="308">
        <f>('Benefit Amount Tables'!D230/+'Benefit Amount Tables'!$B230)*100</f>
        <v>9.462761477918457</v>
      </c>
      <c r="E273" s="308">
        <f>('Benefit Amount Tables'!E230/+'Benefit Amount Tables'!$B230)*100</f>
        <v>0</v>
      </c>
      <c r="F273" s="308">
        <f>('Benefit Amount Tables'!F230/+'Benefit Amount Tables'!$B230)*100</f>
        <v>7.651294700762766</v>
      </c>
      <c r="G273" s="308">
        <f>('Benefit Amount Tables'!G230/+'Benefit Amount Tables'!$B230)*100</f>
        <v>0</v>
      </c>
      <c r="H273" s="308">
        <f>('Benefit Amount Tables'!H230/+'Benefit Amount Tables'!$B230)*100</f>
        <v>0.12457306249411641</v>
      </c>
      <c r="I273" s="308">
        <f>('Benefit Amount Tables'!I230/+'Benefit Amount Tables'!$B230)*100</f>
        <v>0.6001014099486452</v>
      </c>
      <c r="J273" s="308">
        <f>('Benefit Amount Tables'!J230/+'Benefit Amount Tables'!$B230)*100</f>
        <v>0</v>
      </c>
      <c r="K273" s="308">
        <f>('Benefit Amount Tables'!K230/+'Benefit Amount Tables'!$B230)*100</f>
        <v>0</v>
      </c>
      <c r="L273" s="308">
        <f>('Benefit Amount Tables'!L230/+'Benefit Amount Tables'!$B230)*100</f>
        <v>23.839745226175697</v>
      </c>
      <c r="M273" s="108"/>
      <c r="N273" s="108"/>
      <c r="O273" s="108"/>
      <c r="P273" s="107"/>
      <c r="Q273" s="107"/>
      <c r="R273" s="107"/>
      <c r="S273" s="107"/>
      <c r="T273" s="107"/>
      <c r="U273" s="107"/>
      <c r="V273" s="107"/>
      <c r="W273" s="107"/>
      <c r="X273" s="107"/>
      <c r="Y273"/>
    </row>
    <row r="274" spans="1:25" ht="15.75">
      <c r="A274" s="145"/>
      <c r="B274" s="296"/>
      <c r="C274" s="299"/>
      <c r="D274" s="299"/>
      <c r="E274" s="299"/>
      <c r="F274" s="299"/>
      <c r="G274" s="299"/>
      <c r="H274" s="299"/>
      <c r="I274" s="299"/>
      <c r="J274" s="299"/>
      <c r="K274" s="299"/>
      <c r="L274" s="299"/>
      <c r="M274" s="108"/>
      <c r="N274" s="108"/>
      <c r="O274" s="108"/>
      <c r="P274" s="107"/>
      <c r="Q274" s="107"/>
      <c r="R274" s="107"/>
      <c r="S274" s="107"/>
      <c r="T274" s="107"/>
      <c r="U274" s="107"/>
      <c r="V274" s="107"/>
      <c r="W274" s="107"/>
      <c r="X274" s="107"/>
      <c r="Y274"/>
    </row>
    <row r="275" spans="1:25" ht="12.75">
      <c r="A275" s="273" t="s">
        <v>477</v>
      </c>
      <c r="B275" s="137"/>
      <c r="C275" s="108"/>
      <c r="D275" s="108"/>
      <c r="E275" s="108"/>
      <c r="F275" s="108"/>
      <c r="G275" s="108"/>
      <c r="H275" s="108"/>
      <c r="I275" s="108"/>
      <c r="J275" s="108"/>
      <c r="K275" s="108"/>
      <c r="L275" s="108"/>
      <c r="M275" s="108"/>
      <c r="N275" s="108"/>
      <c r="O275" s="108"/>
      <c r="P275" s="107"/>
      <c r="Q275" s="107"/>
      <c r="R275" s="107"/>
      <c r="S275" s="107"/>
      <c r="T275" s="107"/>
      <c r="U275" s="107"/>
      <c r="V275" s="107"/>
      <c r="W275" s="107"/>
      <c r="X275" s="107"/>
      <c r="Y275"/>
    </row>
    <row r="276" spans="1:25" ht="18.75">
      <c r="A276" s="138"/>
      <c r="B276" s="137"/>
      <c r="C276" s="108"/>
      <c r="D276" s="108"/>
      <c r="E276" s="108"/>
      <c r="F276" s="108"/>
      <c r="G276" s="108"/>
      <c r="H276" s="108"/>
      <c r="I276" s="108"/>
      <c r="J276" s="108"/>
      <c r="K276" s="108"/>
      <c r="L276" s="108"/>
      <c r="M276" s="108"/>
      <c r="N276" s="108"/>
      <c r="O276" s="108"/>
      <c r="P276" s="107"/>
      <c r="Q276" s="107"/>
      <c r="R276" s="107"/>
      <c r="S276" s="107"/>
      <c r="T276" s="107"/>
      <c r="U276" s="107"/>
      <c r="V276" s="107"/>
      <c r="W276" s="107"/>
      <c r="X276" s="107"/>
      <c r="Y276"/>
    </row>
    <row r="277" spans="1:25" ht="18">
      <c r="A277" s="314" t="s">
        <v>754</v>
      </c>
      <c r="B277" s="315"/>
      <c r="C277" s="315"/>
      <c r="D277" s="315"/>
      <c r="E277" s="315"/>
      <c r="F277" s="315"/>
      <c r="G277" s="315"/>
      <c r="H277" s="315"/>
      <c r="I277" s="315"/>
      <c r="J277" s="315"/>
      <c r="K277" s="315"/>
      <c r="L277" s="315"/>
      <c r="M277" s="108"/>
      <c r="N277" s="108"/>
      <c r="O277" s="108"/>
      <c r="P277" s="107"/>
      <c r="Q277" s="107"/>
      <c r="R277" s="107"/>
      <c r="S277" s="107"/>
      <c r="T277" s="107"/>
      <c r="U277" s="107"/>
      <c r="V277" s="107"/>
      <c r="W277" s="107"/>
      <c r="X277" s="107"/>
      <c r="Y277"/>
    </row>
    <row r="278" spans="1:25" ht="15.75">
      <c r="A278" s="120"/>
      <c r="B278" s="137"/>
      <c r="C278" s="108"/>
      <c r="D278" s="108"/>
      <c r="E278" s="108"/>
      <c r="F278" s="108"/>
      <c r="G278" s="108"/>
      <c r="H278" s="108"/>
      <c r="I278" s="108"/>
      <c r="J278" s="108"/>
      <c r="K278" s="108"/>
      <c r="L278" s="108"/>
      <c r="M278" s="108"/>
      <c r="N278" s="108"/>
      <c r="O278" s="108"/>
      <c r="P278" s="107"/>
      <c r="Q278" s="107"/>
      <c r="R278" s="107"/>
      <c r="S278" s="107"/>
      <c r="T278" s="107"/>
      <c r="U278" s="107"/>
      <c r="V278" s="107"/>
      <c r="W278" s="107"/>
      <c r="X278" s="107"/>
      <c r="Y278"/>
    </row>
    <row r="279" spans="1:25" ht="18">
      <c r="A279" s="314" t="s">
        <v>557</v>
      </c>
      <c r="B279" s="315"/>
      <c r="C279" s="315"/>
      <c r="D279" s="315"/>
      <c r="E279" s="315"/>
      <c r="F279" s="315"/>
      <c r="G279" s="315"/>
      <c r="H279" s="315"/>
      <c r="I279" s="315"/>
      <c r="J279" s="315"/>
      <c r="K279" s="315"/>
      <c r="L279" s="315"/>
      <c r="M279" s="108"/>
      <c r="N279" s="108"/>
      <c r="O279" s="108"/>
      <c r="P279" s="107"/>
      <c r="Q279" s="107"/>
      <c r="R279" s="107"/>
      <c r="S279" s="107"/>
      <c r="T279" s="107"/>
      <c r="U279" s="107"/>
      <c r="V279" s="107"/>
      <c r="W279" s="107"/>
      <c r="X279" s="107"/>
      <c r="Y279"/>
    </row>
    <row r="280" spans="1:25" ht="18">
      <c r="A280" s="314" t="s">
        <v>208</v>
      </c>
      <c r="B280" s="315"/>
      <c r="C280" s="315"/>
      <c r="D280" s="315"/>
      <c r="E280" s="315"/>
      <c r="F280" s="315"/>
      <c r="G280" s="315"/>
      <c r="H280" s="315"/>
      <c r="I280" s="315"/>
      <c r="J280" s="315"/>
      <c r="K280" s="315"/>
      <c r="L280" s="315"/>
      <c r="M280" s="108"/>
      <c r="N280" s="108"/>
      <c r="O280" s="108"/>
      <c r="P280" s="107"/>
      <c r="Q280" s="107"/>
      <c r="R280" s="107"/>
      <c r="S280" s="107"/>
      <c r="T280" s="107"/>
      <c r="U280" s="107"/>
      <c r="V280" s="107"/>
      <c r="W280" s="107"/>
      <c r="X280" s="107"/>
      <c r="Y280"/>
    </row>
    <row r="281" spans="1:25" ht="12.75">
      <c r="A281" s="128"/>
      <c r="B281" s="137"/>
      <c r="C281" s="108"/>
      <c r="D281" s="108"/>
      <c r="E281" s="108"/>
      <c r="F281" s="108"/>
      <c r="G281" s="108"/>
      <c r="H281" s="108"/>
      <c r="I281" s="108"/>
      <c r="J281" s="108"/>
      <c r="K281" s="108"/>
      <c r="L281" s="108"/>
      <c r="M281" s="108"/>
      <c r="N281" s="108"/>
      <c r="O281" s="108"/>
      <c r="P281" s="107"/>
      <c r="Q281" s="107"/>
      <c r="R281" s="107"/>
      <c r="S281" s="107"/>
      <c r="T281" s="107"/>
      <c r="U281" s="107"/>
      <c r="V281" s="107"/>
      <c r="W281" s="107"/>
      <c r="X281" s="107"/>
      <c r="Y281"/>
    </row>
    <row r="282" spans="1:25" ht="12.75">
      <c r="A282" s="142"/>
      <c r="B282" s="200" t="s">
        <v>600</v>
      </c>
      <c r="C282" s="313" t="s">
        <v>621</v>
      </c>
      <c r="D282" s="313"/>
      <c r="E282" s="313"/>
      <c r="F282" s="313"/>
      <c r="G282" s="313"/>
      <c r="H282" s="313"/>
      <c r="I282" s="313"/>
      <c r="J282" s="313"/>
      <c r="K282" s="313"/>
      <c r="L282" s="313"/>
      <c r="M282" s="108"/>
      <c r="N282" s="108"/>
      <c r="O282" s="108"/>
      <c r="P282" s="107"/>
      <c r="Q282" s="107"/>
      <c r="R282" s="107"/>
      <c r="S282" s="107"/>
      <c r="T282" s="107"/>
      <c r="U282" s="107"/>
      <c r="V282" s="107"/>
      <c r="W282" s="107"/>
      <c r="X282" s="107"/>
      <c r="Y282"/>
    </row>
    <row r="283" spans="1:25" ht="12.75">
      <c r="A283" s="107"/>
      <c r="B283" s="208" t="s">
        <v>601</v>
      </c>
      <c r="C283" s="202" t="s">
        <v>573</v>
      </c>
      <c r="D283" s="202"/>
      <c r="E283" s="202" t="s">
        <v>622</v>
      </c>
      <c r="F283" s="202" t="s">
        <v>574</v>
      </c>
      <c r="G283" s="202" t="s">
        <v>575</v>
      </c>
      <c r="H283" s="202" t="s">
        <v>576</v>
      </c>
      <c r="I283" s="202" t="s">
        <v>129</v>
      </c>
      <c r="J283" s="202" t="s">
        <v>577</v>
      </c>
      <c r="K283" s="202"/>
      <c r="L283" s="202" t="s">
        <v>602</v>
      </c>
      <c r="M283" s="108"/>
      <c r="N283" s="108"/>
      <c r="O283" s="108"/>
      <c r="P283" s="107"/>
      <c r="Q283" s="107"/>
      <c r="R283" s="107"/>
      <c r="S283" s="107"/>
      <c r="T283" s="107"/>
      <c r="U283" s="107"/>
      <c r="V283" s="107"/>
      <c r="W283" s="107"/>
      <c r="X283" s="107"/>
      <c r="Y283"/>
    </row>
    <row r="284" spans="1:25" ht="12.75">
      <c r="A284" s="143"/>
      <c r="B284" s="213" t="s">
        <v>603</v>
      </c>
      <c r="C284" s="214" t="s">
        <v>579</v>
      </c>
      <c r="D284" s="214" t="s">
        <v>287</v>
      </c>
      <c r="E284" s="214" t="s">
        <v>623</v>
      </c>
      <c r="F284" s="214" t="s">
        <v>580</v>
      </c>
      <c r="G284" s="214" t="s">
        <v>579</v>
      </c>
      <c r="H284" s="214" t="s">
        <v>581</v>
      </c>
      <c r="I284" s="214" t="s">
        <v>582</v>
      </c>
      <c r="J284" s="214" t="s">
        <v>583</v>
      </c>
      <c r="K284" s="214" t="s">
        <v>294</v>
      </c>
      <c r="L284" s="214" t="s">
        <v>584</v>
      </c>
      <c r="M284" s="108"/>
      <c r="N284" s="108"/>
      <c r="O284" s="108"/>
      <c r="P284" s="107"/>
      <c r="Q284" s="107"/>
      <c r="R284" s="107"/>
      <c r="S284" s="107"/>
      <c r="T284" s="107"/>
      <c r="U284" s="107"/>
      <c r="V284" s="107"/>
      <c r="W284" s="107"/>
      <c r="X284" s="107"/>
      <c r="Y284"/>
    </row>
    <row r="285" spans="1:25" ht="12.75">
      <c r="A285" s="165" t="s">
        <v>604</v>
      </c>
      <c r="B285" s="295">
        <f>+'Benefit Amount Tables'!B240</f>
        <v>38793.44908222492</v>
      </c>
      <c r="C285" s="307">
        <f>('Benefit Amount Tables'!C240/+'Benefit Amount Tables'!$B240)*100</f>
        <v>11.30170938715493</v>
      </c>
      <c r="D285" s="307">
        <f>('Benefit Amount Tables'!D240/+'Benefit Amount Tables'!$B240)*100</f>
        <v>6.096692575489712</v>
      </c>
      <c r="E285" s="307">
        <f>('Benefit Amount Tables'!E240/+'Benefit Amount Tables'!$B240)*100</f>
        <v>0.30937429309640446</v>
      </c>
      <c r="F285" s="307">
        <f>('Benefit Amount Tables'!F240/+'Benefit Amount Tables'!$B240)*100</f>
        <v>7.392334711674688</v>
      </c>
      <c r="G285" s="307">
        <f>('Benefit Amount Tables'!G240/+'Benefit Amount Tables'!$B240)*100</f>
        <v>0.28147242154609803</v>
      </c>
      <c r="H285" s="307">
        <f>('Benefit Amount Tables'!H240/+'Benefit Amount Tables'!$B240)*100</f>
        <v>0.4447428462981235</v>
      </c>
      <c r="I285" s="307">
        <f>('Benefit Amount Tables'!I240/+'Benefit Amount Tables'!$B240)*100</f>
        <v>0.6559815945482762</v>
      </c>
      <c r="J285" s="307">
        <f>('Benefit Amount Tables'!J240/+'Benefit Amount Tables'!$B240)*100</f>
        <v>0.8230082155579022</v>
      </c>
      <c r="K285" s="307">
        <f>('Benefit Amount Tables'!K240/+'Benefit Amount Tables'!$B240)*100</f>
        <v>1.6657498479044845</v>
      </c>
      <c r="L285" s="307">
        <f>('Benefit Amount Tables'!L240/+'Benefit Amount Tables'!$B240)*100</f>
        <v>25.099620166251313</v>
      </c>
      <c r="M285" s="108"/>
      <c r="N285" s="108"/>
      <c r="O285" s="108"/>
      <c r="P285" s="107"/>
      <c r="Q285" s="107"/>
      <c r="R285" s="107"/>
      <c r="S285" s="107"/>
      <c r="T285" s="107"/>
      <c r="U285" s="107"/>
      <c r="V285" s="107"/>
      <c r="W285" s="107"/>
      <c r="X285" s="107"/>
      <c r="Y285"/>
    </row>
    <row r="286" spans="1:25" ht="12.75">
      <c r="A286" s="165"/>
      <c r="B286" s="186"/>
      <c r="C286" s="307"/>
      <c r="D286" s="307"/>
      <c r="E286" s="307"/>
      <c r="F286" s="307"/>
      <c r="G286" s="307"/>
      <c r="H286" s="307"/>
      <c r="I286" s="307"/>
      <c r="J286" s="307"/>
      <c r="K286" s="307"/>
      <c r="L286" s="307"/>
      <c r="M286" s="108"/>
      <c r="N286" s="108"/>
      <c r="O286" s="108"/>
      <c r="P286" s="107"/>
      <c r="Q286" s="107"/>
      <c r="R286" s="107"/>
      <c r="S286" s="107"/>
      <c r="T286" s="107"/>
      <c r="U286" s="107"/>
      <c r="V286" s="107"/>
      <c r="W286" s="107"/>
      <c r="X286" s="107"/>
      <c r="Y286"/>
    </row>
    <row r="287" spans="1:25" ht="12.75">
      <c r="A287" s="165" t="s">
        <v>605</v>
      </c>
      <c r="B287" s="295">
        <f>+'Benefit Amount Tables'!B242</f>
        <v>42608.25170337282</v>
      </c>
      <c r="C287" s="307">
        <f>('Benefit Amount Tables'!C242/+'Benefit Amount Tables'!$B242)*100</f>
        <v>4.013215875837463</v>
      </c>
      <c r="D287" s="307">
        <f>('Benefit Amount Tables'!D242/+'Benefit Amount Tables'!$B242)*100</f>
        <v>6.282169064992228</v>
      </c>
      <c r="E287" s="307">
        <f>('Benefit Amount Tables'!E242/+'Benefit Amount Tables'!$B242)*100</f>
        <v>0</v>
      </c>
      <c r="F287" s="307">
        <f>('Benefit Amount Tables'!F242/+'Benefit Amount Tables'!$B242)*100</f>
        <v>7.61804865013172</v>
      </c>
      <c r="G287" s="307">
        <f>('Benefit Amount Tables'!G242/+'Benefit Amount Tables'!$B242)*100</f>
        <v>0.11374496827683818</v>
      </c>
      <c r="H287" s="307">
        <f>('Benefit Amount Tables'!H242/+'Benefit Amount Tables'!$B242)*100</f>
        <v>0</v>
      </c>
      <c r="I287" s="307">
        <f>('Benefit Amount Tables'!I242/+'Benefit Amount Tables'!$B242)*100</f>
        <v>0</v>
      </c>
      <c r="J287" s="307">
        <f>('Benefit Amount Tables'!J242/+'Benefit Amount Tables'!$B242)*100</f>
        <v>1.1739806736130283</v>
      </c>
      <c r="K287" s="307">
        <f>('Benefit Amount Tables'!K242/+'Benefit Amount Tables'!$B242)*100</f>
        <v>2.3693034896140373</v>
      </c>
      <c r="L287" s="307">
        <f>('Benefit Amount Tables'!L242/+'Benefit Amount Tables'!$B242)*100</f>
        <v>18.90549611442695</v>
      </c>
      <c r="M287" s="108"/>
      <c r="N287" s="108"/>
      <c r="O287" s="108"/>
      <c r="P287" s="107"/>
      <c r="Q287" s="107"/>
      <c r="R287" s="107"/>
      <c r="S287" s="107"/>
      <c r="T287" s="107"/>
      <c r="U287" s="107"/>
      <c r="V287" s="107"/>
      <c r="W287" s="107"/>
      <c r="X287" s="107"/>
      <c r="Y287"/>
    </row>
    <row r="288" spans="1:25" ht="12.75">
      <c r="A288" s="165" t="s">
        <v>606</v>
      </c>
      <c r="B288" s="295">
        <f>+'Benefit Amount Tables'!B243</f>
        <v>34276.18861713733</v>
      </c>
      <c r="C288" s="307">
        <f>('Benefit Amount Tables'!C243/+'Benefit Amount Tables'!$B243)*100</f>
        <v>10.468734090677088</v>
      </c>
      <c r="D288" s="307">
        <f>('Benefit Amount Tables'!D243/+'Benefit Amount Tables'!$B243)*100</f>
        <v>7.616381267804227</v>
      </c>
      <c r="E288" s="307">
        <f>('Benefit Amount Tables'!E243/+'Benefit Amount Tables'!$B243)*100</f>
        <v>0.48002001501037317</v>
      </c>
      <c r="F288" s="307">
        <f>('Benefit Amount Tables'!F243/+'Benefit Amount Tables'!$B243)*100</f>
        <v>7.405597654300755</v>
      </c>
      <c r="G288" s="307">
        <f>('Benefit Amount Tables'!G243/+'Benefit Amount Tables'!$B243)*100</f>
        <v>0.512093066914078</v>
      </c>
      <c r="H288" s="307">
        <f>('Benefit Amount Tables'!H243/+'Benefit Amount Tables'!$B243)*100</f>
        <v>0.34331133618276977</v>
      </c>
      <c r="I288" s="307">
        <f>('Benefit Amount Tables'!I243/+'Benefit Amount Tables'!$B243)*100</f>
        <v>0.5223984619434471</v>
      </c>
      <c r="J288" s="307">
        <f>('Benefit Amount Tables'!J243/+'Benefit Amount Tables'!$B243)*100</f>
        <v>1.0234607652038392</v>
      </c>
      <c r="K288" s="307">
        <f>('Benefit Amount Tables'!K243/+'Benefit Amount Tables'!$B243)*100</f>
        <v>0</v>
      </c>
      <c r="L288" s="307">
        <f>('Benefit Amount Tables'!L243/+'Benefit Amount Tables'!$B243)*100</f>
        <v>26.45704015563527</v>
      </c>
      <c r="M288" s="108"/>
      <c r="N288" s="108"/>
      <c r="O288" s="108"/>
      <c r="P288" s="107"/>
      <c r="Q288" s="107"/>
      <c r="R288" s="107"/>
      <c r="S288" s="107"/>
      <c r="T288" s="107"/>
      <c r="U288" s="107"/>
      <c r="V288" s="107"/>
      <c r="W288" s="107"/>
      <c r="X288" s="107"/>
      <c r="Y288"/>
    </row>
    <row r="289" spans="1:25" ht="12.75">
      <c r="A289" s="165" t="s">
        <v>607</v>
      </c>
      <c r="B289" s="295">
        <f>+'Benefit Amount Tables'!B244</f>
        <v>40114.17182730048</v>
      </c>
      <c r="C289" s="307">
        <f>('Benefit Amount Tables'!C244/+'Benefit Amount Tables'!$B244)*100</f>
        <v>17.479095732036217</v>
      </c>
      <c r="D289" s="307">
        <f>('Benefit Amount Tables'!D244/+'Benefit Amount Tables'!$B244)*100</f>
        <v>6.210095545571426</v>
      </c>
      <c r="E289" s="307">
        <f>('Benefit Amount Tables'!E244/+'Benefit Amount Tables'!$B244)*100</f>
        <v>0.3807300823091201</v>
      </c>
      <c r="F289" s="307">
        <f>('Benefit Amount Tables'!F244/+'Benefit Amount Tables'!$B244)*100</f>
        <v>8.019731041205011</v>
      </c>
      <c r="G289" s="307">
        <f>('Benefit Amount Tables'!G244/+'Benefit Amount Tables'!$B244)*100</f>
        <v>0.311924999854868</v>
      </c>
      <c r="H289" s="307">
        <f>('Benefit Amount Tables'!H244/+'Benefit Amount Tables'!$B244)*100</f>
        <v>0.3751087250809781</v>
      </c>
      <c r="I289" s="307">
        <f>('Benefit Amount Tables'!I244/+'Benefit Amount Tables'!$B244)*100</f>
        <v>1.0707557438224176</v>
      </c>
      <c r="J289" s="307">
        <f>('Benefit Amount Tables'!J244/+'Benefit Amount Tables'!$B244)*100</f>
        <v>0.3767280273799095</v>
      </c>
      <c r="K289" s="307">
        <f>('Benefit Amount Tables'!K244/+'Benefit Amount Tables'!$B244)*100</f>
        <v>3.8392171775822916</v>
      </c>
      <c r="L289" s="307">
        <f>('Benefit Amount Tables'!L244/+'Benefit Amount Tables'!$B244)*100</f>
        <v>33.30977557976152</v>
      </c>
      <c r="M289" s="108"/>
      <c r="N289" s="108"/>
      <c r="O289" s="108"/>
      <c r="P289" s="107"/>
      <c r="Q289" s="107"/>
      <c r="R289" s="107"/>
      <c r="S289" s="107"/>
      <c r="T289" s="107"/>
      <c r="U289" s="107"/>
      <c r="V289" s="107"/>
      <c r="W289" s="107"/>
      <c r="X289" s="107"/>
      <c r="Y289"/>
    </row>
    <row r="290" spans="1:25" ht="12.75">
      <c r="A290" s="165"/>
      <c r="B290" s="295"/>
      <c r="C290" s="307"/>
      <c r="D290" s="307"/>
      <c r="E290" s="307"/>
      <c r="F290" s="307"/>
      <c r="G290" s="307"/>
      <c r="H290" s="307"/>
      <c r="I290" s="307"/>
      <c r="J290" s="307"/>
      <c r="K290" s="307"/>
      <c r="L290" s="307"/>
      <c r="M290" s="108"/>
      <c r="N290" s="108"/>
      <c r="O290" s="108"/>
      <c r="P290" s="107"/>
      <c r="Q290" s="107"/>
      <c r="R290" s="107"/>
      <c r="S290" s="107"/>
      <c r="T290" s="107"/>
      <c r="U290" s="107"/>
      <c r="V290" s="107"/>
      <c r="W290" s="107"/>
      <c r="X290" s="107"/>
      <c r="Y290"/>
    </row>
    <row r="291" spans="1:25" ht="12.75">
      <c r="A291" s="165" t="s">
        <v>608</v>
      </c>
      <c r="B291" s="295">
        <f>+'Benefit Amount Tables'!B245</f>
        <v>42140.96129615392</v>
      </c>
      <c r="C291" s="307">
        <f>('Benefit Amount Tables'!C245/+'Benefit Amount Tables'!$B245)*100</f>
        <v>0</v>
      </c>
      <c r="D291" s="307">
        <f>('Benefit Amount Tables'!D245/+'Benefit Amount Tables'!$B245)*100</f>
        <v>0</v>
      </c>
      <c r="E291" s="307">
        <f>('Benefit Amount Tables'!E245/+'Benefit Amount Tables'!$B245)*100</f>
        <v>0</v>
      </c>
      <c r="F291" s="307">
        <f>('Benefit Amount Tables'!F245/+'Benefit Amount Tables'!$B245)*100</f>
        <v>0</v>
      </c>
      <c r="G291" s="307">
        <f>('Benefit Amount Tables'!G245/+'Benefit Amount Tables'!$B245)*100</f>
        <v>0</v>
      </c>
      <c r="H291" s="307">
        <f>('Benefit Amount Tables'!H245/+'Benefit Amount Tables'!$B245)*100</f>
        <v>0</v>
      </c>
      <c r="I291" s="307">
        <f>('Benefit Amount Tables'!I245/+'Benefit Amount Tables'!$B245)*100</f>
        <v>0</v>
      </c>
      <c r="J291" s="307">
        <f>('Benefit Amount Tables'!J245/+'Benefit Amount Tables'!$B245)*100</f>
        <v>0</v>
      </c>
      <c r="K291" s="307">
        <f>('Benefit Amount Tables'!K245/+'Benefit Amount Tables'!$B245)*100</f>
        <v>0</v>
      </c>
      <c r="L291" s="307">
        <f>('Benefit Amount Tables'!L245/+'Benefit Amount Tables'!$B245)*100</f>
        <v>0</v>
      </c>
      <c r="M291" s="108"/>
      <c r="N291" s="108"/>
      <c r="O291" s="108"/>
      <c r="P291" s="107"/>
      <c r="Q291" s="107"/>
      <c r="R291" s="107"/>
      <c r="S291" s="107"/>
      <c r="T291" s="107"/>
      <c r="U291" s="107"/>
      <c r="V291" s="107"/>
      <c r="W291" s="107"/>
      <c r="X291" s="107"/>
      <c r="Y291"/>
    </row>
    <row r="292" spans="1:25" ht="12.75">
      <c r="A292" s="165" t="s">
        <v>609</v>
      </c>
      <c r="B292" s="295">
        <f>+'Benefit Amount Tables'!B246</f>
        <v>39298.85900687936</v>
      </c>
      <c r="C292" s="307"/>
      <c r="D292" s="307"/>
      <c r="E292" s="307"/>
      <c r="F292" s="307"/>
      <c r="G292" s="307"/>
      <c r="H292" s="307"/>
      <c r="I292" s="307"/>
      <c r="J292" s="307"/>
      <c r="K292" s="307"/>
      <c r="L292" s="307"/>
      <c r="M292" s="108"/>
      <c r="N292" s="108"/>
      <c r="O292" s="108"/>
      <c r="P292" s="107"/>
      <c r="Q292" s="107"/>
      <c r="R292" s="107"/>
      <c r="S292" s="107"/>
      <c r="T292" s="107"/>
      <c r="U292" s="107"/>
      <c r="V292" s="107"/>
      <c r="W292" s="107"/>
      <c r="X292" s="107"/>
      <c r="Y292"/>
    </row>
    <row r="293" spans="1:25" ht="12.75">
      <c r="A293" s="165" t="s">
        <v>610</v>
      </c>
      <c r="B293" s="295">
        <f>+'Benefit Amount Tables'!B247</f>
        <v>33528</v>
      </c>
      <c r="C293" s="307">
        <f>('Benefit Amount Tables'!C247/+'Benefit Amount Tables'!$B247)*100</f>
        <v>15.437696037879522</v>
      </c>
      <c r="D293" s="307">
        <f>('Benefit Amount Tables'!D247/+'Benefit Amount Tables'!$B247)*100</f>
        <v>4.688141758288004</v>
      </c>
      <c r="E293" s="307">
        <f>('Benefit Amount Tables'!E247/+'Benefit Amount Tables'!$B247)*100</f>
        <v>0</v>
      </c>
      <c r="F293" s="307">
        <f>('Benefit Amount Tables'!F247/+'Benefit Amount Tables'!$B247)*100</f>
        <v>1.1810466486529478</v>
      </c>
      <c r="G293" s="307">
        <f>('Benefit Amount Tables'!G247/+'Benefit Amount Tables'!$B247)*100</f>
        <v>1.449795998487477</v>
      </c>
      <c r="H293" s="307">
        <f>('Benefit Amount Tables'!H247/+'Benefit Amount Tables'!$B247)*100</f>
        <v>2.4904086081847234</v>
      </c>
      <c r="I293" s="307">
        <f>('Benefit Amount Tables'!I247/+'Benefit Amount Tables'!$B247)*100</f>
        <v>0.6695828343039311</v>
      </c>
      <c r="J293" s="307">
        <f>('Benefit Amount Tables'!J247/+'Benefit Amount Tables'!$B247)*100</f>
        <v>0</v>
      </c>
      <c r="K293" s="307">
        <f>('Benefit Amount Tables'!K247/+'Benefit Amount Tables'!$B247)*100</f>
        <v>0</v>
      </c>
      <c r="L293" s="307">
        <f>('Benefit Amount Tables'!L247/+'Benefit Amount Tables'!$B247)*100</f>
        <v>20.396266120301878</v>
      </c>
      <c r="M293" s="108"/>
      <c r="N293" s="108"/>
      <c r="O293" s="108"/>
      <c r="P293" s="107"/>
      <c r="Q293" s="107"/>
      <c r="R293" s="107"/>
      <c r="S293" s="107"/>
      <c r="T293" s="107"/>
      <c r="U293" s="107"/>
      <c r="V293" s="107"/>
      <c r="W293" s="107"/>
      <c r="X293" s="107"/>
      <c r="Y293"/>
    </row>
    <row r="294" spans="1:25" ht="12.75">
      <c r="A294" s="165"/>
      <c r="B294" s="295"/>
      <c r="C294" s="307"/>
      <c r="D294" s="307"/>
      <c r="E294" s="307"/>
      <c r="F294" s="307"/>
      <c r="G294" s="307"/>
      <c r="H294" s="307"/>
      <c r="I294" s="307"/>
      <c r="J294" s="307"/>
      <c r="K294" s="307"/>
      <c r="L294" s="307"/>
      <c r="M294" s="108"/>
      <c r="N294" s="108"/>
      <c r="O294" s="108"/>
      <c r="P294" s="107"/>
      <c r="Q294" s="107"/>
      <c r="R294" s="107"/>
      <c r="S294" s="107"/>
      <c r="T294" s="107"/>
      <c r="U294" s="107"/>
      <c r="V294" s="107"/>
      <c r="W294" s="107"/>
      <c r="X294" s="107"/>
      <c r="Y294"/>
    </row>
    <row r="295" spans="1:25" ht="12.75">
      <c r="A295" s="165" t="s">
        <v>611</v>
      </c>
      <c r="B295" s="295">
        <f>+'Benefit Amount Tables'!B248</f>
        <v>48917.85001994892</v>
      </c>
      <c r="C295" s="307">
        <f>('Benefit Amount Tables'!C248/+'Benefit Amount Tables'!$B248)*100</f>
        <v>10.413868642928687</v>
      </c>
      <c r="D295" s="307">
        <f>('Benefit Amount Tables'!D248/+'Benefit Amount Tables'!$B248)*100</f>
        <v>7.210933008448482</v>
      </c>
      <c r="E295" s="307">
        <f>('Benefit Amount Tables'!E248/+'Benefit Amount Tables'!$B248)*100</f>
        <v>0.28745755852785754</v>
      </c>
      <c r="F295" s="307">
        <f>('Benefit Amount Tables'!F248/+'Benefit Amount Tables'!$B248)*100</f>
        <v>7.396750466814642</v>
      </c>
      <c r="G295" s="307">
        <f>('Benefit Amount Tables'!G248/+'Benefit Amount Tables'!$B248)*100</f>
        <v>0.511036205001648</v>
      </c>
      <c r="H295" s="307">
        <f>('Benefit Amount Tables'!H248/+'Benefit Amount Tables'!$B248)*100</f>
        <v>0.7465855806803575</v>
      </c>
      <c r="I295" s="307">
        <f>('Benefit Amount Tables'!I248/+'Benefit Amount Tables'!$B248)*100</f>
        <v>0.2872905246962992</v>
      </c>
      <c r="J295" s="307">
        <f>('Benefit Amount Tables'!J248/+'Benefit Amount Tables'!$B248)*100</f>
        <v>1.6664208267704075</v>
      </c>
      <c r="K295" s="307">
        <f>('Benefit Amount Tables'!K248/+'Benefit Amount Tables'!$B248)*100</f>
        <v>0.10980235635477768</v>
      </c>
      <c r="L295" s="307">
        <f>('Benefit Amount Tables'!L248/+'Benefit Amount Tables'!$B248)*100</f>
        <v>24.700133412587423</v>
      </c>
      <c r="M295" s="108"/>
      <c r="N295" s="108"/>
      <c r="O295" s="108"/>
      <c r="P295" s="107"/>
      <c r="Q295" s="107"/>
      <c r="R295" s="107"/>
      <c r="S295" s="107"/>
      <c r="T295" s="107"/>
      <c r="U295" s="107"/>
      <c r="V295" s="107"/>
      <c r="W295" s="107"/>
      <c r="X295" s="107"/>
      <c r="Y295"/>
    </row>
    <row r="296" spans="1:25" ht="12.75">
      <c r="A296" s="165" t="s">
        <v>612</v>
      </c>
      <c r="B296" s="295">
        <f>+'Benefit Amount Tables'!B249</f>
        <v>37853.6931639475</v>
      </c>
      <c r="C296" s="307">
        <f>('Benefit Amount Tables'!C249/+'Benefit Amount Tables'!$B249)*100</f>
        <v>9.856772886188256</v>
      </c>
      <c r="D296" s="307">
        <f>('Benefit Amount Tables'!D249/+'Benefit Amount Tables'!$B249)*100</f>
        <v>5.186177000585297</v>
      </c>
      <c r="E296" s="307">
        <f>('Benefit Amount Tables'!E249/+'Benefit Amount Tables'!$B249)*100</f>
        <v>0</v>
      </c>
      <c r="F296" s="307">
        <f>('Benefit Amount Tables'!F249/+'Benefit Amount Tables'!$B249)*100</f>
        <v>7.733774736835862</v>
      </c>
      <c r="G296" s="307">
        <f>('Benefit Amount Tables'!G249/+'Benefit Amount Tables'!$B249)*100</f>
        <v>0.08087583553842641</v>
      </c>
      <c r="H296" s="307">
        <f>('Benefit Amount Tables'!H249/+'Benefit Amount Tables'!$B249)*100</f>
        <v>0.10108217144236456</v>
      </c>
      <c r="I296" s="307">
        <f>('Benefit Amount Tables'!I249/+'Benefit Amount Tables'!$B249)*100</f>
        <v>0.6853083634713542</v>
      </c>
      <c r="J296" s="307">
        <f>('Benefit Amount Tables'!J249/+'Benefit Amount Tables'!$B249)*100</f>
        <v>0</v>
      </c>
      <c r="K296" s="307"/>
      <c r="L296" s="307">
        <f>('Benefit Amount Tables'!L249/+'Benefit Amount Tables'!$B249)*100</f>
        <v>23.640823221397707</v>
      </c>
      <c r="M296" s="108"/>
      <c r="N296" s="108"/>
      <c r="O296" s="108"/>
      <c r="P296" s="107"/>
      <c r="Q296" s="107"/>
      <c r="R296" s="107"/>
      <c r="S296" s="107"/>
      <c r="T296" s="107"/>
      <c r="U296" s="107"/>
      <c r="V296" s="107"/>
      <c r="W296" s="107"/>
      <c r="X296" s="107"/>
      <c r="Y296"/>
    </row>
    <row r="297" spans="1:25" ht="12.75">
      <c r="A297" s="165" t="s">
        <v>613</v>
      </c>
      <c r="B297" s="295">
        <f>+'Benefit Amount Tables'!B250</f>
        <v>33026.734348964535</v>
      </c>
      <c r="C297" s="307">
        <f>('Benefit Amount Tables'!C250/+'Benefit Amount Tables'!$B250)*100</f>
        <v>11.180493153745452</v>
      </c>
      <c r="D297" s="307">
        <f>('Benefit Amount Tables'!D250/+'Benefit Amount Tables'!$B250)*100</f>
        <v>4.4831866861667775</v>
      </c>
      <c r="E297" s="307">
        <f>('Benefit Amount Tables'!E250/+'Benefit Amount Tables'!$B250)*100</f>
        <v>0.2585668170736083</v>
      </c>
      <c r="F297" s="307">
        <f>('Benefit Amount Tables'!F250/+'Benefit Amount Tables'!$B250)*100</f>
        <v>7.897662462343082</v>
      </c>
      <c r="G297" s="307">
        <f>('Benefit Amount Tables'!G250/+'Benefit Amount Tables'!$B250)*100</f>
        <v>0.6698178109963959</v>
      </c>
      <c r="H297" s="307">
        <f>('Benefit Amount Tables'!H250/+'Benefit Amount Tables'!$B250)*100</f>
        <v>0.9933409089553471</v>
      </c>
      <c r="I297" s="307">
        <f>('Benefit Amount Tables'!I250/+'Benefit Amount Tables'!$B250)*100</f>
        <v>0.3402814989862425</v>
      </c>
      <c r="J297" s="307">
        <f>('Benefit Amount Tables'!J250/+'Benefit Amount Tables'!$B250)*100</f>
        <v>0</v>
      </c>
      <c r="K297" s="307">
        <f>('Benefit Amount Tables'!K250/+'Benefit Amount Tables'!$B250)*100</f>
        <v>1.0046045719976968</v>
      </c>
      <c r="L297" s="307">
        <f>('Benefit Amount Tables'!L250/+'Benefit Amount Tables'!$B250)*100</f>
        <v>22.592894712455696</v>
      </c>
      <c r="M297" s="108"/>
      <c r="N297" s="108"/>
      <c r="O297" s="108"/>
      <c r="P297" s="107"/>
      <c r="Q297" s="107"/>
      <c r="R297" s="107"/>
      <c r="S297" s="107"/>
      <c r="T297" s="107"/>
      <c r="U297" s="107"/>
      <c r="V297" s="107"/>
      <c r="W297" s="107"/>
      <c r="X297" s="107"/>
      <c r="Y297"/>
    </row>
    <row r="298" spans="1:25" ht="12.75">
      <c r="A298" s="165"/>
      <c r="B298" s="295"/>
      <c r="C298" s="307"/>
      <c r="D298" s="307"/>
      <c r="E298" s="307"/>
      <c r="F298" s="307"/>
      <c r="G298" s="307"/>
      <c r="H298" s="307"/>
      <c r="I298" s="307"/>
      <c r="J298" s="307"/>
      <c r="K298" s="307"/>
      <c r="L298" s="307"/>
      <c r="M298" s="108"/>
      <c r="N298" s="108"/>
      <c r="O298" s="108"/>
      <c r="P298" s="107"/>
      <c r="Q298" s="107"/>
      <c r="R298" s="107"/>
      <c r="S298" s="107"/>
      <c r="T298" s="107"/>
      <c r="U298" s="107"/>
      <c r="V298" s="107"/>
      <c r="W298" s="107"/>
      <c r="X298" s="107"/>
      <c r="Y298"/>
    </row>
    <row r="299" spans="1:25" ht="12.75">
      <c r="A299" s="165" t="s">
        <v>614</v>
      </c>
      <c r="B299" s="295">
        <f>+'Benefit Amount Tables'!B251</f>
        <v>37569.023531425766</v>
      </c>
      <c r="C299" s="307">
        <f>('Benefit Amount Tables'!C251/+'Benefit Amount Tables'!$B251)*100</f>
        <v>10.795400408764971</v>
      </c>
      <c r="D299" s="307">
        <f>('Benefit Amount Tables'!D251/+'Benefit Amount Tables'!$B251)*100</f>
        <v>5.709786103893614</v>
      </c>
      <c r="E299" s="307">
        <f>('Benefit Amount Tables'!E251/+'Benefit Amount Tables'!$B251)*100</f>
        <v>0</v>
      </c>
      <c r="F299" s="307">
        <f>('Benefit Amount Tables'!F251/+'Benefit Amount Tables'!$B251)*100</f>
        <v>7.630058012572443</v>
      </c>
      <c r="G299" s="307">
        <f>('Benefit Amount Tables'!G251/+'Benefit Amount Tables'!$B251)*100</f>
        <v>0.47120268265365817</v>
      </c>
      <c r="H299" s="307">
        <f>('Benefit Amount Tables'!H251/+'Benefit Amount Tables'!$B251)*100</f>
        <v>0.809645520204667</v>
      </c>
      <c r="I299" s="307">
        <f>('Benefit Amount Tables'!I251/+'Benefit Amount Tables'!$B251)*100</f>
        <v>0.48301656325579645</v>
      </c>
      <c r="J299" s="307">
        <f>('Benefit Amount Tables'!J251/+'Benefit Amount Tables'!$B251)*100</f>
        <v>0</v>
      </c>
      <c r="K299" s="307">
        <f>('Benefit Amount Tables'!K251/+'Benefit Amount Tables'!$B251)*100</f>
        <v>1.464117063563872</v>
      </c>
      <c r="L299" s="307">
        <f>('Benefit Amount Tables'!L251/+'Benefit Amount Tables'!$B251)*100</f>
        <v>26.82070494722727</v>
      </c>
      <c r="M299" s="108"/>
      <c r="N299" s="108"/>
      <c r="O299" s="108"/>
      <c r="P299" s="107"/>
      <c r="Q299" s="107"/>
      <c r="R299" s="107"/>
      <c r="S299" s="107"/>
      <c r="T299" s="107"/>
      <c r="U299" s="107"/>
      <c r="V299" s="107"/>
      <c r="W299" s="107"/>
      <c r="X299" s="107"/>
      <c r="Y299"/>
    </row>
    <row r="300" spans="1:25" ht="12.75">
      <c r="A300" s="165" t="s">
        <v>615</v>
      </c>
      <c r="B300" s="295">
        <f>+'Benefit Amount Tables'!B252</f>
        <v>35065.48564291216</v>
      </c>
      <c r="C300" s="307">
        <f>('Benefit Amount Tables'!C252/+'Benefit Amount Tables'!$B252)*100</f>
        <v>9.57671903800162</v>
      </c>
      <c r="D300" s="307">
        <f>('Benefit Amount Tables'!D252/+'Benefit Amount Tables'!$B252)*100</f>
        <v>6.2050797033667875</v>
      </c>
      <c r="E300" s="307">
        <f>('Benefit Amount Tables'!E252/+'Benefit Amount Tables'!$B252)*100</f>
        <v>0.12142256505517807</v>
      </c>
      <c r="F300" s="307">
        <f>('Benefit Amount Tables'!F252/+'Benefit Amount Tables'!$B252)*100</f>
        <v>7.67461310002638</v>
      </c>
      <c r="G300" s="307">
        <f>('Benefit Amount Tables'!G252/+'Benefit Amount Tables'!$B252)*100</f>
        <v>0.19395336563153995</v>
      </c>
      <c r="H300" s="307">
        <f>('Benefit Amount Tables'!H252/+'Benefit Amount Tables'!$B252)*100</f>
        <v>0.11205523398438065</v>
      </c>
      <c r="I300" s="307">
        <f>('Benefit Amount Tables'!I252/+'Benefit Amount Tables'!$B252)*100</f>
        <v>0.36702365603398157</v>
      </c>
      <c r="J300" s="307">
        <f>('Benefit Amount Tables'!J252/+'Benefit Amount Tables'!$B252)*100</f>
        <v>0</v>
      </c>
      <c r="K300" s="307">
        <f>('Benefit Amount Tables'!K252/+'Benefit Amount Tables'!$B252)*100</f>
        <v>6.11008395566873</v>
      </c>
      <c r="L300" s="307">
        <f>('Benefit Amount Tables'!L252/+'Benefit Amount Tables'!$B252)*100</f>
        <v>24.29745113038971</v>
      </c>
      <c r="M300" s="108"/>
      <c r="N300" s="108"/>
      <c r="O300" s="108"/>
      <c r="P300" s="107"/>
      <c r="Q300" s="107"/>
      <c r="R300" s="107"/>
      <c r="S300" s="107"/>
      <c r="T300" s="107"/>
      <c r="U300" s="107"/>
      <c r="V300" s="107"/>
      <c r="W300" s="107"/>
      <c r="X300" s="107"/>
      <c r="Y300"/>
    </row>
    <row r="301" spans="1:25" ht="12.75">
      <c r="A301" s="165" t="s">
        <v>616</v>
      </c>
      <c r="B301" s="295">
        <f>+'Benefit Amount Tables'!B253</f>
        <v>36189.35107010398</v>
      </c>
      <c r="C301" s="307">
        <f>('Benefit Amount Tables'!C253/+'Benefit Amount Tables'!$B253)*100</f>
        <v>8.030826859273855</v>
      </c>
      <c r="D301" s="307">
        <f>('Benefit Amount Tables'!D253/+'Benefit Amount Tables'!$B253)*100</f>
        <v>8.939857745545545</v>
      </c>
      <c r="E301" s="307">
        <f>('Benefit Amount Tables'!E253/+'Benefit Amount Tables'!$B253)*100</f>
        <v>0</v>
      </c>
      <c r="F301" s="307">
        <f>('Benefit Amount Tables'!F253/+'Benefit Amount Tables'!$B253)*100</f>
        <v>7.28089284229098</v>
      </c>
      <c r="G301" s="307">
        <f>('Benefit Amount Tables'!G253/+'Benefit Amount Tables'!$B253)*100</f>
        <v>0.4609486974875231</v>
      </c>
      <c r="H301" s="307">
        <f>('Benefit Amount Tables'!H253/+'Benefit Amount Tables'!$B253)*100</f>
        <v>0.21122117840893423</v>
      </c>
      <c r="I301" s="307">
        <f>('Benefit Amount Tables'!I253/+'Benefit Amount Tables'!$B253)*100</f>
        <v>0.8635136877548386</v>
      </c>
      <c r="J301" s="307">
        <f>('Benefit Amount Tables'!J253/+'Benefit Amount Tables'!$B253)*100</f>
        <v>0.9463244147769531</v>
      </c>
      <c r="K301" s="307">
        <f>('Benefit Amount Tables'!K253/+'Benefit Amount Tables'!$B253)*100</f>
        <v>1.9749836914421721</v>
      </c>
      <c r="L301" s="307">
        <f>('Benefit Amount Tables'!L253/+'Benefit Amount Tables'!$B253)*100</f>
        <v>23.531762168561784</v>
      </c>
      <c r="M301" s="108"/>
      <c r="N301" s="108"/>
      <c r="O301" s="108"/>
      <c r="P301" s="107"/>
      <c r="Q301" s="107"/>
      <c r="R301" s="107"/>
      <c r="S301" s="107"/>
      <c r="T301" s="107"/>
      <c r="U301" s="107"/>
      <c r="V301" s="107"/>
      <c r="W301" s="107"/>
      <c r="X301" s="107"/>
      <c r="Y301"/>
    </row>
    <row r="302" spans="1:25" ht="12.75">
      <c r="A302" s="165"/>
      <c r="B302" s="295"/>
      <c r="C302" s="307"/>
      <c r="D302" s="307"/>
      <c r="E302" s="307"/>
      <c r="F302" s="307"/>
      <c r="G302" s="307"/>
      <c r="H302" s="307"/>
      <c r="I302" s="307"/>
      <c r="J302" s="307"/>
      <c r="K302" s="307"/>
      <c r="L302" s="307"/>
      <c r="M302" s="108"/>
      <c r="N302" s="108"/>
      <c r="O302" s="108"/>
      <c r="P302" s="107"/>
      <c r="Q302" s="107"/>
      <c r="R302" s="107"/>
      <c r="S302" s="107"/>
      <c r="T302" s="107"/>
      <c r="U302" s="107"/>
      <c r="V302" s="107"/>
      <c r="W302" s="107"/>
      <c r="X302" s="107"/>
      <c r="Y302"/>
    </row>
    <row r="303" spans="1:25" ht="12.75">
      <c r="A303" s="165" t="s">
        <v>617</v>
      </c>
      <c r="B303" s="295">
        <f>+'Benefit Amount Tables'!B254</f>
        <v>39748.47495429616</v>
      </c>
      <c r="C303" s="307">
        <f>('Benefit Amount Tables'!C254/+'Benefit Amount Tables'!$B254)*100</f>
        <v>0</v>
      </c>
      <c r="D303" s="307">
        <f>('Benefit Amount Tables'!D254/+'Benefit Amount Tables'!$B254)*100</f>
        <v>0</v>
      </c>
      <c r="E303" s="307">
        <f>('Benefit Amount Tables'!E254/+'Benefit Amount Tables'!$B254)*100</f>
        <v>0</v>
      </c>
      <c r="F303" s="307">
        <f>('Benefit Amount Tables'!F254/+'Benefit Amount Tables'!$B254)*100</f>
        <v>0</v>
      </c>
      <c r="G303" s="307">
        <f>('Benefit Amount Tables'!G254/+'Benefit Amount Tables'!$B254)*100</f>
        <v>0</v>
      </c>
      <c r="H303" s="307">
        <f>('Benefit Amount Tables'!H254/+'Benefit Amount Tables'!$B254)*100</f>
        <v>0</v>
      </c>
      <c r="I303" s="307">
        <f>('Benefit Amount Tables'!I254/+'Benefit Amount Tables'!$B254)*100</f>
        <v>0</v>
      </c>
      <c r="J303" s="307">
        <f>('Benefit Amount Tables'!J254/+'Benefit Amount Tables'!$B254)*100</f>
        <v>0</v>
      </c>
      <c r="K303" s="307">
        <f>('Benefit Amount Tables'!K254/+'Benefit Amount Tables'!$B254)*100</f>
        <v>0</v>
      </c>
      <c r="L303" s="307">
        <f>('Benefit Amount Tables'!L254/+'Benefit Amount Tables'!$B254)*100</f>
        <v>0</v>
      </c>
      <c r="M303" s="108"/>
      <c r="N303" s="108"/>
      <c r="O303" s="108"/>
      <c r="P303" s="107"/>
      <c r="Q303" s="107"/>
      <c r="R303" s="107"/>
      <c r="S303" s="107"/>
      <c r="T303" s="107"/>
      <c r="U303" s="107"/>
      <c r="V303" s="107"/>
      <c r="W303" s="107"/>
      <c r="X303" s="107"/>
      <c r="Y303"/>
    </row>
    <row r="304" spans="1:25" ht="12.75">
      <c r="A304" s="165" t="s">
        <v>618</v>
      </c>
      <c r="B304" s="295">
        <f>+'Benefit Amount Tables'!B255</f>
        <v>42388.916276525924</v>
      </c>
      <c r="C304" s="307">
        <f>('Benefit Amount Tables'!C255/+'Benefit Amount Tables'!$B255)*100</f>
        <v>10.490359517434483</v>
      </c>
      <c r="D304" s="307">
        <f>('Benefit Amount Tables'!D255/+'Benefit Amount Tables'!$B255)*100</f>
        <v>7.234098427772738</v>
      </c>
      <c r="E304" s="307">
        <f>('Benefit Amount Tables'!E255/+'Benefit Amount Tables'!$B255)*100</f>
        <v>0</v>
      </c>
      <c r="F304" s="307">
        <f>('Benefit Amount Tables'!F255/+'Benefit Amount Tables'!$B255)*100</f>
        <v>6.16431070216782</v>
      </c>
      <c r="G304" s="307">
        <f>('Benefit Amount Tables'!G255/+'Benefit Amount Tables'!$B255)*100</f>
        <v>0</v>
      </c>
      <c r="H304" s="307">
        <f>('Benefit Amount Tables'!H255/+'Benefit Amount Tables'!$B255)*100</f>
        <v>0</v>
      </c>
      <c r="I304" s="307">
        <f>('Benefit Amount Tables'!I255/+'Benefit Amount Tables'!$B255)*100</f>
        <v>0</v>
      </c>
      <c r="J304" s="307">
        <f>('Benefit Amount Tables'!J255/+'Benefit Amount Tables'!$B255)*100</f>
        <v>0</v>
      </c>
      <c r="K304" s="307">
        <f>('Benefit Amount Tables'!K255/+'Benefit Amount Tables'!$B255)*100</f>
        <v>0</v>
      </c>
      <c r="L304" s="307">
        <f>('Benefit Amount Tables'!L255/+'Benefit Amount Tables'!$B255)*100</f>
        <v>23.881031643708976</v>
      </c>
      <c r="M304" s="108"/>
      <c r="N304" s="108"/>
      <c r="O304" s="108"/>
      <c r="P304" s="107"/>
      <c r="Q304" s="107"/>
      <c r="R304" s="107"/>
      <c r="S304" s="107"/>
      <c r="T304" s="107"/>
      <c r="U304" s="107"/>
      <c r="V304" s="107"/>
      <c r="W304" s="107"/>
      <c r="X304" s="107"/>
      <c r="Y304"/>
    </row>
    <row r="305" spans="1:25" ht="12.75">
      <c r="A305" s="269" t="s">
        <v>619</v>
      </c>
      <c r="B305" s="295">
        <f>+'Benefit Amount Tables'!B256</f>
        <v>38292.9951795671</v>
      </c>
      <c r="C305" s="308">
        <f>('Benefit Amount Tables'!C256/+'Benefit Amount Tables'!$B256)*100</f>
        <v>6.000036504717685</v>
      </c>
      <c r="D305" s="308">
        <f>('Benefit Amount Tables'!D256/+'Benefit Amount Tables'!$B256)*100</f>
        <v>10.258368870204697</v>
      </c>
      <c r="E305" s="308">
        <f>('Benefit Amount Tables'!E256/+'Benefit Amount Tables'!$B256)*100</f>
        <v>0</v>
      </c>
      <c r="F305" s="308">
        <f>('Benefit Amount Tables'!F256/+'Benefit Amount Tables'!$B256)*100</f>
        <v>7.650045361616339</v>
      </c>
      <c r="G305" s="308">
        <f>('Benefit Amount Tables'!G256/+'Benefit Amount Tables'!$B256)*100</f>
        <v>0</v>
      </c>
      <c r="H305" s="308">
        <f>('Benefit Amount Tables'!H256/+'Benefit Amount Tables'!$B256)*100</f>
        <v>0.13504688132927706</v>
      </c>
      <c r="I305" s="308">
        <f>('Benefit Amount Tables'!I256/+'Benefit Amount Tables'!$B256)*100</f>
        <v>0.5999958397907056</v>
      </c>
      <c r="J305" s="308">
        <f>('Benefit Amount Tables'!J256/+'Benefit Amount Tables'!$B256)*100</f>
        <v>0</v>
      </c>
      <c r="K305" s="308">
        <f>('Benefit Amount Tables'!K256/+'Benefit Amount Tables'!$B256)*100</f>
        <v>0</v>
      </c>
      <c r="L305" s="308">
        <f>('Benefit Amount Tables'!L256/+'Benefit Amount Tables'!$B256)*100</f>
        <v>24.643493457658707</v>
      </c>
      <c r="M305" s="108"/>
      <c r="N305" s="108"/>
      <c r="O305" s="108"/>
      <c r="P305" s="107"/>
      <c r="Q305" s="107"/>
      <c r="R305" s="107"/>
      <c r="S305" s="107"/>
      <c r="T305" s="107"/>
      <c r="U305" s="107"/>
      <c r="V305" s="107"/>
      <c r="W305" s="107"/>
      <c r="X305" s="107"/>
      <c r="Y305"/>
    </row>
    <row r="306" spans="1:25" ht="12.75">
      <c r="A306" s="145"/>
      <c r="B306" s="296"/>
      <c r="C306" s="134"/>
      <c r="D306" s="134"/>
      <c r="E306" s="134"/>
      <c r="F306" s="134"/>
      <c r="G306" s="134"/>
      <c r="H306" s="134"/>
      <c r="I306" s="134"/>
      <c r="J306" s="134"/>
      <c r="K306" s="134"/>
      <c r="L306" s="134"/>
      <c r="M306" s="108"/>
      <c r="N306" s="108"/>
      <c r="O306" s="108"/>
      <c r="P306" s="107"/>
      <c r="Q306" s="107"/>
      <c r="R306" s="107"/>
      <c r="S306" s="107"/>
      <c r="T306" s="107"/>
      <c r="U306" s="107"/>
      <c r="V306" s="107"/>
      <c r="W306" s="107"/>
      <c r="X306" s="107"/>
      <c r="Y306"/>
    </row>
    <row r="307" spans="1:25" ht="12.75">
      <c r="A307" s="273" t="s">
        <v>476</v>
      </c>
      <c r="B307" s="137"/>
      <c r="C307" s="134"/>
      <c r="D307" s="134"/>
      <c r="E307" s="134"/>
      <c r="F307" s="134"/>
      <c r="G307" s="134"/>
      <c r="H307" s="134"/>
      <c r="I307" s="134"/>
      <c r="J307" s="134"/>
      <c r="K307" s="134"/>
      <c r="L307" s="134"/>
      <c r="M307" s="108"/>
      <c r="N307" s="108"/>
      <c r="O307" s="108"/>
      <c r="P307" s="107"/>
      <c r="Q307" s="107"/>
      <c r="R307" s="107"/>
      <c r="S307" s="107"/>
      <c r="T307" s="107"/>
      <c r="U307" s="107"/>
      <c r="V307" s="107"/>
      <c r="W307" s="107"/>
      <c r="X307" s="107"/>
      <c r="Y307"/>
    </row>
    <row r="308" spans="1:25" ht="12.75">
      <c r="A308" s="107"/>
      <c r="B308" s="137"/>
      <c r="C308" s="108"/>
      <c r="D308" s="108"/>
      <c r="E308" s="108"/>
      <c r="F308" s="108"/>
      <c r="G308" s="108"/>
      <c r="H308" s="108"/>
      <c r="I308" s="108"/>
      <c r="J308" s="108"/>
      <c r="K308" s="108"/>
      <c r="L308" s="108"/>
      <c r="M308" s="108"/>
      <c r="N308" s="108"/>
      <c r="O308" s="108"/>
      <c r="P308" s="107"/>
      <c r="Q308" s="107"/>
      <c r="R308" s="107"/>
      <c r="S308" s="107"/>
      <c r="T308" s="107"/>
      <c r="U308" s="107"/>
      <c r="V308" s="107"/>
      <c r="W308" s="107"/>
      <c r="X308" s="107"/>
      <c r="Y308"/>
    </row>
    <row r="309" spans="1:25" ht="18">
      <c r="A309" s="314" t="s">
        <v>755</v>
      </c>
      <c r="B309" s="315"/>
      <c r="C309" s="315"/>
      <c r="D309" s="315"/>
      <c r="E309" s="315"/>
      <c r="F309" s="315"/>
      <c r="G309" s="315"/>
      <c r="H309" s="315"/>
      <c r="I309" s="315"/>
      <c r="J309" s="315"/>
      <c r="K309" s="315"/>
      <c r="L309" s="315"/>
      <c r="M309" s="108"/>
      <c r="N309" s="108"/>
      <c r="O309" s="108"/>
      <c r="P309" s="107"/>
      <c r="Q309" s="107"/>
      <c r="R309" s="107"/>
      <c r="S309" s="107"/>
      <c r="T309" s="107"/>
      <c r="U309" s="107"/>
      <c r="V309" s="107"/>
      <c r="W309" s="107"/>
      <c r="X309" s="107"/>
      <c r="Y309"/>
    </row>
    <row r="310" spans="1:25" ht="15.75">
      <c r="A310" s="120"/>
      <c r="B310" s="137"/>
      <c r="C310" s="108"/>
      <c r="D310" s="108"/>
      <c r="E310" s="108"/>
      <c r="F310" s="108"/>
      <c r="G310" s="108"/>
      <c r="H310" s="108"/>
      <c r="I310" s="108"/>
      <c r="J310" s="108"/>
      <c r="K310" s="108"/>
      <c r="L310" s="108"/>
      <c r="M310" s="108"/>
      <c r="N310" s="108"/>
      <c r="O310" s="108"/>
      <c r="P310" s="107"/>
      <c r="Q310" s="107"/>
      <c r="R310" s="107"/>
      <c r="S310" s="107"/>
      <c r="T310" s="107"/>
      <c r="U310" s="107"/>
      <c r="V310" s="107"/>
      <c r="W310" s="107"/>
      <c r="X310" s="107"/>
      <c r="Y310"/>
    </row>
    <row r="311" spans="1:25" ht="18">
      <c r="A311" s="314" t="s">
        <v>557</v>
      </c>
      <c r="B311" s="315"/>
      <c r="C311" s="315"/>
      <c r="D311" s="315"/>
      <c r="E311" s="315"/>
      <c r="F311" s="315"/>
      <c r="G311" s="315"/>
      <c r="H311" s="315"/>
      <c r="I311" s="315"/>
      <c r="J311" s="315"/>
      <c r="K311" s="315"/>
      <c r="L311" s="315"/>
      <c r="M311" s="108"/>
      <c r="N311" s="108"/>
      <c r="O311" s="108"/>
      <c r="P311" s="107"/>
      <c r="Q311" s="107"/>
      <c r="R311" s="107"/>
      <c r="S311" s="107"/>
      <c r="T311" s="107"/>
      <c r="U311" s="107"/>
      <c r="V311" s="107"/>
      <c r="W311" s="107"/>
      <c r="X311" s="107"/>
      <c r="Y311"/>
    </row>
    <row r="312" spans="1:25" ht="18">
      <c r="A312" s="314" t="s">
        <v>219</v>
      </c>
      <c r="B312" s="315"/>
      <c r="C312" s="315"/>
      <c r="D312" s="315"/>
      <c r="E312" s="315"/>
      <c r="F312" s="315"/>
      <c r="G312" s="315"/>
      <c r="H312" s="315"/>
      <c r="I312" s="315"/>
      <c r="J312" s="315"/>
      <c r="K312" s="315"/>
      <c r="L312" s="315"/>
      <c r="M312" s="108"/>
      <c r="N312" s="108"/>
      <c r="O312" s="108"/>
      <c r="P312" s="107"/>
      <c r="Q312" s="107"/>
      <c r="R312" s="107"/>
      <c r="S312" s="107"/>
      <c r="T312" s="107"/>
      <c r="U312" s="107"/>
      <c r="V312" s="107"/>
      <c r="W312" s="107"/>
      <c r="X312" s="107"/>
      <c r="Y312"/>
    </row>
    <row r="313" spans="1:25" ht="12.75">
      <c r="A313" s="128"/>
      <c r="B313" s="137"/>
      <c r="C313" s="108"/>
      <c r="D313" s="108"/>
      <c r="E313" s="108"/>
      <c r="F313" s="108"/>
      <c r="G313" s="108"/>
      <c r="H313" s="108"/>
      <c r="I313" s="108"/>
      <c r="J313" s="108"/>
      <c r="K313" s="108"/>
      <c r="L313" s="108"/>
      <c r="M313" s="108"/>
      <c r="N313" s="108"/>
      <c r="O313" s="108"/>
      <c r="P313" s="107"/>
      <c r="Q313" s="107"/>
      <c r="R313" s="107"/>
      <c r="S313" s="107"/>
      <c r="T313" s="107"/>
      <c r="U313" s="107"/>
      <c r="V313" s="107"/>
      <c r="W313" s="107"/>
      <c r="X313" s="107"/>
      <c r="Y313"/>
    </row>
    <row r="314" spans="1:25" ht="12.75">
      <c r="A314" s="142"/>
      <c r="B314" s="200" t="s">
        <v>600</v>
      </c>
      <c r="C314" s="313" t="s">
        <v>621</v>
      </c>
      <c r="D314" s="313"/>
      <c r="E314" s="313"/>
      <c r="F314" s="313"/>
      <c r="G314" s="313"/>
      <c r="H314" s="313"/>
      <c r="I314" s="313"/>
      <c r="J314" s="313"/>
      <c r="K314" s="313"/>
      <c r="L314" s="313"/>
      <c r="M314" s="108"/>
      <c r="N314" s="108"/>
      <c r="O314" s="108"/>
      <c r="P314" s="107"/>
      <c r="Q314" s="107"/>
      <c r="R314" s="107"/>
      <c r="S314" s="107"/>
      <c r="T314" s="107"/>
      <c r="U314" s="107"/>
      <c r="V314" s="107"/>
      <c r="W314" s="107"/>
      <c r="X314" s="107"/>
      <c r="Y314"/>
    </row>
    <row r="315" spans="1:25" ht="12.75">
      <c r="A315" s="107"/>
      <c r="B315" s="208" t="s">
        <v>601</v>
      </c>
      <c r="C315" s="202" t="s">
        <v>573</v>
      </c>
      <c r="D315" s="202"/>
      <c r="E315" s="202" t="s">
        <v>622</v>
      </c>
      <c r="F315" s="202" t="s">
        <v>574</v>
      </c>
      <c r="G315" s="202" t="s">
        <v>575</v>
      </c>
      <c r="H315" s="202" t="s">
        <v>576</v>
      </c>
      <c r="I315" s="202" t="s">
        <v>129</v>
      </c>
      <c r="J315" s="202" t="s">
        <v>577</v>
      </c>
      <c r="K315" s="202"/>
      <c r="L315" s="202" t="s">
        <v>602</v>
      </c>
      <c r="M315" s="108"/>
      <c r="N315" s="108"/>
      <c r="O315" s="108"/>
      <c r="P315" s="107"/>
      <c r="Q315" s="107"/>
      <c r="R315" s="107"/>
      <c r="S315" s="107"/>
      <c r="T315" s="107"/>
      <c r="U315" s="107"/>
      <c r="V315" s="107"/>
      <c r="W315" s="107"/>
      <c r="X315" s="107"/>
      <c r="Y315"/>
    </row>
    <row r="316" spans="1:25" ht="12.75">
      <c r="A316" s="143"/>
      <c r="B316" s="213" t="s">
        <v>603</v>
      </c>
      <c r="C316" s="214" t="s">
        <v>579</v>
      </c>
      <c r="D316" s="214" t="s">
        <v>287</v>
      </c>
      <c r="E316" s="214" t="s">
        <v>623</v>
      </c>
      <c r="F316" s="214" t="s">
        <v>580</v>
      </c>
      <c r="G316" s="214" t="s">
        <v>579</v>
      </c>
      <c r="H316" s="214" t="s">
        <v>581</v>
      </c>
      <c r="I316" s="214" t="s">
        <v>582</v>
      </c>
      <c r="J316" s="214" t="s">
        <v>583</v>
      </c>
      <c r="K316" s="214" t="s">
        <v>294</v>
      </c>
      <c r="L316" s="214" t="s">
        <v>584</v>
      </c>
      <c r="M316" s="108"/>
      <c r="N316" s="108"/>
      <c r="O316" s="108"/>
      <c r="P316" s="107"/>
      <c r="Q316" s="107"/>
      <c r="R316" s="107"/>
      <c r="S316" s="107"/>
      <c r="T316" s="107"/>
      <c r="U316" s="107"/>
      <c r="V316" s="107"/>
      <c r="W316" s="107"/>
      <c r="X316" s="107"/>
      <c r="Y316"/>
    </row>
    <row r="317" spans="1:25" ht="12.75">
      <c r="A317" s="165" t="s">
        <v>604</v>
      </c>
      <c r="B317" s="295">
        <f>+'Benefit Amount Tables'!B266</f>
        <v>39191.78006906013</v>
      </c>
      <c r="C317" s="307">
        <f>('Benefit Amount Tables'!C266/+'Benefit Amount Tables'!$B266)*100</f>
        <v>10.39369215934141</v>
      </c>
      <c r="D317" s="307">
        <f>('Benefit Amount Tables'!D266/+'Benefit Amount Tables'!$B266)*100</f>
        <v>11.31618971728549</v>
      </c>
      <c r="E317" s="307">
        <f>('Benefit Amount Tables'!E266/+'Benefit Amount Tables'!$B266)*100</f>
        <v>0</v>
      </c>
      <c r="F317" s="307">
        <f>('Benefit Amount Tables'!F266/+'Benefit Amount Tables'!$B266)*100</f>
        <v>4.354990253824555</v>
      </c>
      <c r="G317" s="307">
        <f>('Benefit Amount Tables'!G266/+'Benefit Amount Tables'!$B266)*100</f>
        <v>0.15635938145913367</v>
      </c>
      <c r="H317" s="307">
        <f>('Benefit Amount Tables'!H266/+'Benefit Amount Tables'!$B266)*100</f>
        <v>0</v>
      </c>
      <c r="I317" s="307">
        <f>('Benefit Amount Tables'!I266/+'Benefit Amount Tables'!$B266)*100</f>
        <v>0.42366586485650964</v>
      </c>
      <c r="J317" s="307">
        <f>('Benefit Amount Tables'!J266/+'Benefit Amount Tables'!$B266)*100</f>
        <v>2.189030888407783</v>
      </c>
      <c r="K317" s="307">
        <f>('Benefit Amount Tables'!K266/+'Benefit Amount Tables'!$B266)*100</f>
        <v>4.066994991818612</v>
      </c>
      <c r="L317" s="307">
        <f>('Benefit Amount Tables'!L266/+'Benefit Amount Tables'!$B266)*100</f>
        <v>27.001819673470067</v>
      </c>
      <c r="M317" s="108"/>
      <c r="N317" s="108"/>
      <c r="O317" s="108"/>
      <c r="P317" s="107"/>
      <c r="Q317" s="107"/>
      <c r="R317" s="107"/>
      <c r="S317" s="107"/>
      <c r="T317" s="107"/>
      <c r="U317" s="107"/>
      <c r="V317" s="107"/>
      <c r="W317" s="107"/>
      <c r="X317" s="107"/>
      <c r="Y317"/>
    </row>
    <row r="318" spans="1:25" ht="12.75">
      <c r="A318" s="165"/>
      <c r="B318" s="186"/>
      <c r="C318" s="307"/>
      <c r="D318" s="307"/>
      <c r="E318" s="307"/>
      <c r="F318" s="307"/>
      <c r="G318" s="307"/>
      <c r="H318" s="307"/>
      <c r="I318" s="307"/>
      <c r="J318" s="307"/>
      <c r="K318" s="307"/>
      <c r="L318" s="307"/>
      <c r="M318" s="108"/>
      <c r="N318" s="108"/>
      <c r="O318" s="108"/>
      <c r="P318" s="107"/>
      <c r="Q318" s="107"/>
      <c r="R318" s="107"/>
      <c r="S318" s="107"/>
      <c r="T318" s="107"/>
      <c r="U318" s="107"/>
      <c r="V318" s="107"/>
      <c r="W318" s="107"/>
      <c r="X318" s="107"/>
      <c r="Y318"/>
    </row>
    <row r="319" spans="1:25" ht="12.75">
      <c r="A319" s="165" t="s">
        <v>605</v>
      </c>
      <c r="B319" s="295">
        <f>+'Benefit Amount Tables'!B268</f>
        <v>45629.43716875</v>
      </c>
      <c r="C319" s="307">
        <f>('Benefit Amount Tables'!C268/+'Benefit Amount Tables'!$B268)*100</f>
        <v>4.02997076836709</v>
      </c>
      <c r="D319" s="307">
        <f>('Benefit Amount Tables'!D268/+'Benefit Amount Tables'!$B268)*100</f>
        <v>5.156336958953533</v>
      </c>
      <c r="E319" s="307">
        <f>('Benefit Amount Tables'!E268/+'Benefit Amount Tables'!$B268)*100</f>
        <v>0</v>
      </c>
      <c r="F319" s="307">
        <f>('Benefit Amount Tables'!F268/+'Benefit Amount Tables'!$B268)*100</f>
        <v>7.649966320099913</v>
      </c>
      <c r="G319" s="307">
        <f>('Benefit Amount Tables'!G268/+'Benefit Amount Tables'!$B268)*100</f>
        <v>0.1867386123948419</v>
      </c>
      <c r="H319" s="307">
        <f>('Benefit Amount Tables'!H268/+'Benefit Amount Tables'!$B268)*100</f>
        <v>0</v>
      </c>
      <c r="I319" s="307">
        <f>('Benefit Amount Tables'!I268/+'Benefit Amount Tables'!$B268)*100</f>
        <v>0</v>
      </c>
      <c r="J319" s="307">
        <f>('Benefit Amount Tables'!J268/+'Benefit Amount Tables'!$B268)*100</f>
        <v>1.8801901243176649</v>
      </c>
      <c r="K319" s="307">
        <f>('Benefit Amount Tables'!K268/+'Benefit Amount Tables'!$B268)*100</f>
        <v>0.5287074137045858</v>
      </c>
      <c r="L319" s="307">
        <f>('Benefit Amount Tables'!L268/+'Benefit Amount Tables'!$B268)*100</f>
        <v>17.021856442953094</v>
      </c>
      <c r="M319" s="108"/>
      <c r="N319" s="108"/>
      <c r="O319" s="108"/>
      <c r="P319" s="107"/>
      <c r="Q319" s="107"/>
      <c r="R319" s="107"/>
      <c r="S319" s="107"/>
      <c r="T319" s="107"/>
      <c r="U319" s="107"/>
      <c r="V319" s="107"/>
      <c r="W319" s="107"/>
      <c r="X319" s="107"/>
      <c r="Y319"/>
    </row>
    <row r="320" spans="1:25" ht="12.75">
      <c r="A320" s="165" t="s">
        <v>606</v>
      </c>
      <c r="B320" s="295">
        <f>+'Benefit Amount Tables'!B269</f>
        <v>0</v>
      </c>
      <c r="C320" s="307"/>
      <c r="D320" s="307"/>
      <c r="E320" s="307"/>
      <c r="F320" s="307"/>
      <c r="G320" s="307"/>
      <c r="H320" s="307"/>
      <c r="I320" s="307"/>
      <c r="J320" s="307"/>
      <c r="K320" s="307"/>
      <c r="L320" s="307"/>
      <c r="M320" s="108"/>
      <c r="N320" s="108"/>
      <c r="O320" s="108"/>
      <c r="P320" s="107"/>
      <c r="Q320" s="107"/>
      <c r="R320" s="107"/>
      <c r="S320" s="107"/>
      <c r="T320" s="107"/>
      <c r="U320" s="107"/>
      <c r="V320" s="107"/>
      <c r="W320" s="107"/>
      <c r="X320" s="107"/>
      <c r="Y320"/>
    </row>
    <row r="321" spans="1:25" ht="12.75">
      <c r="A321" s="165" t="s">
        <v>607</v>
      </c>
      <c r="B321" s="295">
        <f>+'Benefit Amount Tables'!B270</f>
        <v>0</v>
      </c>
      <c r="C321" s="307"/>
      <c r="D321" s="307"/>
      <c r="E321" s="307"/>
      <c r="F321" s="307"/>
      <c r="G321" s="307"/>
      <c r="H321" s="307"/>
      <c r="I321" s="307"/>
      <c r="J321" s="307"/>
      <c r="K321" s="307"/>
      <c r="L321" s="307"/>
      <c r="M321" s="108"/>
      <c r="N321" s="108"/>
      <c r="O321" s="108"/>
      <c r="P321" s="107"/>
      <c r="Q321" s="107"/>
      <c r="R321" s="107"/>
      <c r="S321" s="107"/>
      <c r="T321" s="107"/>
      <c r="U321" s="107"/>
      <c r="V321" s="107"/>
      <c r="W321" s="107"/>
      <c r="X321" s="107"/>
      <c r="Y321"/>
    </row>
    <row r="322" spans="1:25" ht="12.75">
      <c r="A322" s="165"/>
      <c r="B322" s="295"/>
      <c r="C322" s="307"/>
      <c r="D322" s="307"/>
      <c r="E322" s="307"/>
      <c r="F322" s="307"/>
      <c r="G322" s="307"/>
      <c r="H322" s="307"/>
      <c r="I322" s="307"/>
      <c r="J322" s="307"/>
      <c r="K322" s="307"/>
      <c r="L322" s="307"/>
      <c r="M322" s="108"/>
      <c r="N322" s="108"/>
      <c r="O322" s="108"/>
      <c r="P322" s="107"/>
      <c r="Q322" s="107"/>
      <c r="R322" s="107"/>
      <c r="S322" s="107"/>
      <c r="T322" s="107"/>
      <c r="U322" s="107"/>
      <c r="V322" s="107"/>
      <c r="W322" s="107"/>
      <c r="X322" s="107"/>
      <c r="Y322"/>
    </row>
    <row r="323" spans="1:25" ht="12.75">
      <c r="A323" s="165" t="s">
        <v>608</v>
      </c>
      <c r="B323" s="295">
        <f>+'Benefit Amount Tables'!B271</f>
        <v>40179.449234217274</v>
      </c>
      <c r="C323" s="307">
        <f>('Benefit Amount Tables'!C271/+'Benefit Amount Tables'!$B271)*100</f>
        <v>12.187058835596766</v>
      </c>
      <c r="D323" s="307">
        <f>('Benefit Amount Tables'!D271/+'Benefit Amount Tables'!$B271)*100</f>
        <v>11.711401263689654</v>
      </c>
      <c r="E323" s="307">
        <f>('Benefit Amount Tables'!E271/+'Benefit Amount Tables'!$B271)*100</f>
        <v>0</v>
      </c>
      <c r="F323" s="307">
        <f>('Benefit Amount Tables'!F271/+'Benefit Amount Tables'!$B271)*100</f>
        <v>1.9818218999160115</v>
      </c>
      <c r="G323" s="307">
        <f>('Benefit Amount Tables'!G271/+'Benefit Amount Tables'!$B271)*100</f>
        <v>0.09937903278648301</v>
      </c>
      <c r="H323" s="307">
        <f>('Benefit Amount Tables'!H271/+'Benefit Amount Tables'!$B271)*100</f>
        <v>0</v>
      </c>
      <c r="I323" s="307">
        <f>('Benefit Amount Tables'!I271/+'Benefit Amount Tables'!$B271)*100</f>
        <v>0.4132515431317593</v>
      </c>
      <c r="J323" s="307">
        <f>('Benefit Amount Tables'!J271/+'Benefit Amount Tables'!$B271)*100</f>
        <v>0</v>
      </c>
      <c r="K323" s="307">
        <f>('Benefit Amount Tables'!K271/+'Benefit Amount Tables'!$B271)*100</f>
        <v>9.642818023644361</v>
      </c>
      <c r="L323" s="307">
        <f>('Benefit Amount Tables'!L271/+'Benefit Amount Tables'!$B271)*100</f>
        <v>26.963865365432067</v>
      </c>
      <c r="M323" s="108"/>
      <c r="N323" s="108"/>
      <c r="O323" s="108"/>
      <c r="P323" s="107"/>
      <c r="Q323" s="107"/>
      <c r="R323" s="107"/>
      <c r="S323" s="107"/>
      <c r="T323" s="107"/>
      <c r="U323" s="107"/>
      <c r="V323" s="107"/>
      <c r="W323" s="107"/>
      <c r="X323" s="107"/>
      <c r="Y323"/>
    </row>
    <row r="324" spans="1:25" ht="12.75">
      <c r="A324" s="165" t="s">
        <v>609</v>
      </c>
      <c r="B324" s="295">
        <f>+'Benefit Amount Tables'!B272</f>
        <v>0</v>
      </c>
      <c r="C324" s="307"/>
      <c r="D324" s="307"/>
      <c r="E324" s="307"/>
      <c r="F324" s="307"/>
      <c r="G324" s="307"/>
      <c r="H324" s="307"/>
      <c r="I324" s="307"/>
      <c r="J324" s="307"/>
      <c r="K324" s="307"/>
      <c r="L324" s="307"/>
      <c r="M324" s="108"/>
      <c r="N324" s="108"/>
      <c r="O324" s="108"/>
      <c r="P324" s="107"/>
      <c r="Q324" s="107"/>
      <c r="R324" s="107"/>
      <c r="S324" s="107"/>
      <c r="T324" s="107"/>
      <c r="U324" s="107"/>
      <c r="V324" s="107"/>
      <c r="W324" s="107"/>
      <c r="X324" s="107"/>
      <c r="Y324"/>
    </row>
    <row r="325" spans="1:25" ht="12.75">
      <c r="A325" s="165" t="s">
        <v>610</v>
      </c>
      <c r="B325" s="295">
        <f>+'Benefit Amount Tables'!B273</f>
        <v>0</v>
      </c>
      <c r="C325" s="307"/>
      <c r="D325" s="307"/>
      <c r="E325" s="307"/>
      <c r="F325" s="307"/>
      <c r="G325" s="307"/>
      <c r="H325" s="307"/>
      <c r="I325" s="307"/>
      <c r="J325" s="307"/>
      <c r="K325" s="307"/>
      <c r="L325" s="307"/>
      <c r="M325" s="108"/>
      <c r="N325" s="108"/>
      <c r="O325" s="108"/>
      <c r="P325" s="107"/>
      <c r="Q325" s="107"/>
      <c r="R325" s="107"/>
      <c r="S325" s="107"/>
      <c r="T325" s="107"/>
      <c r="U325" s="107"/>
      <c r="V325" s="107"/>
      <c r="W325" s="107"/>
      <c r="X325" s="107"/>
      <c r="Y325"/>
    </row>
    <row r="326" spans="1:25" ht="12.75">
      <c r="A326" s="165"/>
      <c r="B326" s="295"/>
      <c r="C326" s="307"/>
      <c r="D326" s="307"/>
      <c r="E326" s="307"/>
      <c r="F326" s="307"/>
      <c r="G326" s="307"/>
      <c r="H326" s="307"/>
      <c r="I326" s="307"/>
      <c r="J326" s="307"/>
      <c r="K326" s="307"/>
      <c r="L326" s="307"/>
      <c r="M326" s="108"/>
      <c r="N326" s="108"/>
      <c r="O326" s="108"/>
      <c r="P326" s="107"/>
      <c r="Q326" s="107"/>
      <c r="R326" s="107"/>
      <c r="S326" s="107"/>
      <c r="T326" s="107"/>
      <c r="U326" s="107"/>
      <c r="V326" s="107"/>
      <c r="W326" s="107"/>
      <c r="X326" s="107"/>
      <c r="Y326"/>
    </row>
    <row r="327" spans="1:25" ht="12.75">
      <c r="A327" s="165" t="s">
        <v>611</v>
      </c>
      <c r="B327" s="295">
        <f>+'Benefit Amount Tables'!B274</f>
        <v>0</v>
      </c>
      <c r="C327" s="307"/>
      <c r="D327" s="307"/>
      <c r="E327" s="307"/>
      <c r="F327" s="307"/>
      <c r="G327" s="307"/>
      <c r="H327" s="307"/>
      <c r="I327" s="307"/>
      <c r="J327" s="307"/>
      <c r="K327" s="307"/>
      <c r="L327" s="307"/>
      <c r="M327" s="108"/>
      <c r="N327" s="108"/>
      <c r="O327" s="108"/>
      <c r="P327" s="107"/>
      <c r="Q327" s="107"/>
      <c r="R327" s="107"/>
      <c r="S327" s="107"/>
      <c r="T327" s="107"/>
      <c r="U327" s="107"/>
      <c r="V327" s="107"/>
      <c r="W327" s="107"/>
      <c r="X327" s="107"/>
      <c r="Y327"/>
    </row>
    <row r="328" spans="1:25" ht="12.75">
      <c r="A328" s="165" t="s">
        <v>612</v>
      </c>
      <c r="B328" s="295">
        <f>+'Benefit Amount Tables'!B275</f>
        <v>0</v>
      </c>
      <c r="C328" s="307"/>
      <c r="D328" s="307"/>
      <c r="E328" s="307"/>
      <c r="F328" s="307"/>
      <c r="G328" s="307"/>
      <c r="H328" s="307"/>
      <c r="I328" s="307"/>
      <c r="J328" s="307"/>
      <c r="K328" s="307"/>
      <c r="L328" s="307"/>
      <c r="M328" s="108"/>
      <c r="N328" s="108"/>
      <c r="O328" s="108"/>
      <c r="P328" s="107"/>
      <c r="Q328" s="107"/>
      <c r="R328" s="107"/>
      <c r="S328" s="107"/>
      <c r="T328" s="107"/>
      <c r="U328" s="107"/>
      <c r="V328" s="107"/>
      <c r="W328" s="107"/>
      <c r="X328" s="107"/>
      <c r="Y328"/>
    </row>
    <row r="329" spans="1:25" ht="12.75">
      <c r="A329" s="165" t="s">
        <v>613</v>
      </c>
      <c r="B329" s="295">
        <f>+'Benefit Amount Tables'!B276</f>
        <v>0</v>
      </c>
      <c r="C329" s="307"/>
      <c r="D329" s="307"/>
      <c r="E329" s="307"/>
      <c r="F329" s="307"/>
      <c r="G329" s="307"/>
      <c r="H329" s="307"/>
      <c r="I329" s="307"/>
      <c r="J329" s="307"/>
      <c r="K329" s="307"/>
      <c r="L329" s="307"/>
      <c r="M329" s="108"/>
      <c r="N329" s="108"/>
      <c r="O329" s="108"/>
      <c r="P329" s="107"/>
      <c r="Q329" s="107"/>
      <c r="R329" s="107"/>
      <c r="S329" s="107"/>
      <c r="T329" s="107"/>
      <c r="U329" s="107"/>
      <c r="V329" s="107"/>
      <c r="W329" s="107"/>
      <c r="X329" s="107"/>
      <c r="Y329"/>
    </row>
    <row r="330" spans="1:25" ht="12.75">
      <c r="A330" s="165"/>
      <c r="B330" s="295"/>
      <c r="C330" s="307"/>
      <c r="D330" s="307"/>
      <c r="E330" s="307"/>
      <c r="F330" s="307"/>
      <c r="G330" s="307"/>
      <c r="H330" s="307"/>
      <c r="I330" s="307"/>
      <c r="J330" s="307"/>
      <c r="K330" s="307"/>
      <c r="L330" s="307"/>
      <c r="M330" s="108"/>
      <c r="N330" s="108"/>
      <c r="O330" s="108"/>
      <c r="P330" s="107"/>
      <c r="Q330" s="107"/>
      <c r="R330" s="107"/>
      <c r="S330" s="107"/>
      <c r="T330" s="107"/>
      <c r="U330" s="107"/>
      <c r="V330" s="107"/>
      <c r="W330" s="107"/>
      <c r="X330" s="107"/>
      <c r="Y330"/>
    </row>
    <row r="331" spans="1:25" ht="12.75">
      <c r="A331" s="165" t="s">
        <v>614</v>
      </c>
      <c r="B331" s="295">
        <f>+'Benefit Amount Tables'!B277</f>
        <v>0</v>
      </c>
      <c r="C331" s="307"/>
      <c r="D331" s="307"/>
      <c r="E331" s="307"/>
      <c r="F331" s="307"/>
      <c r="G331" s="307"/>
      <c r="H331" s="307"/>
      <c r="I331" s="307"/>
      <c r="J331" s="307"/>
      <c r="K331" s="307"/>
      <c r="L331" s="307"/>
      <c r="M331" s="108"/>
      <c r="N331" s="108"/>
      <c r="O331" s="108"/>
      <c r="P331" s="107"/>
      <c r="Q331" s="107"/>
      <c r="R331" s="107"/>
      <c r="S331" s="107"/>
      <c r="T331" s="107"/>
      <c r="U331" s="107"/>
      <c r="V331" s="107"/>
      <c r="W331" s="107"/>
      <c r="X331" s="107"/>
      <c r="Y331"/>
    </row>
    <row r="332" spans="1:25" ht="12.75">
      <c r="A332" s="165" t="s">
        <v>615</v>
      </c>
      <c r="B332" s="295">
        <f>+'Benefit Amount Tables'!B278</f>
        <v>0</v>
      </c>
      <c r="C332" s="307"/>
      <c r="D332" s="307"/>
      <c r="E332" s="307"/>
      <c r="F332" s="307"/>
      <c r="G332" s="307"/>
      <c r="H332" s="307"/>
      <c r="I332" s="307"/>
      <c r="J332" s="307"/>
      <c r="K332" s="307"/>
      <c r="L332" s="307"/>
      <c r="M332" s="108"/>
      <c r="N332" s="108"/>
      <c r="O332" s="108"/>
      <c r="P332" s="107"/>
      <c r="Q332" s="107"/>
      <c r="R332" s="107"/>
      <c r="S332" s="107"/>
      <c r="T332" s="107"/>
      <c r="U332" s="107"/>
      <c r="V332" s="107"/>
      <c r="W332" s="107"/>
      <c r="X332" s="107"/>
      <c r="Y332"/>
    </row>
    <row r="333" spans="1:25" ht="12.75">
      <c r="A333" s="165" t="s">
        <v>616</v>
      </c>
      <c r="B333" s="295">
        <f>+'Benefit Amount Tables'!B279</f>
        <v>30640.25571991534</v>
      </c>
      <c r="C333" s="307">
        <f>('Benefit Amount Tables'!C279/+'Benefit Amount Tables'!$B279)*100</f>
        <v>8.453311701350236</v>
      </c>
      <c r="D333" s="307">
        <f>('Benefit Amount Tables'!D279/+'Benefit Amount Tables'!$B279)*100</f>
        <v>16.140774963835394</v>
      </c>
      <c r="E333" s="307">
        <f>('Benefit Amount Tables'!E279/+'Benefit Amount Tables'!$B279)*100</f>
        <v>0</v>
      </c>
      <c r="F333" s="307">
        <f>('Benefit Amount Tables'!F279/+'Benefit Amount Tables'!$B279)*100</f>
        <v>11.325602563059958</v>
      </c>
      <c r="G333" s="307">
        <f>('Benefit Amount Tables'!G279/+'Benefit Amount Tables'!$B279)*100</f>
        <v>0.8005763777214532</v>
      </c>
      <c r="H333" s="307">
        <f>('Benefit Amount Tables'!H279/+'Benefit Amount Tables'!$B279)*100</f>
        <v>0</v>
      </c>
      <c r="I333" s="307">
        <f>('Benefit Amount Tables'!I279/+'Benefit Amount Tables'!$B279)*100</f>
        <v>0</v>
      </c>
      <c r="J333" s="307">
        <f>('Benefit Amount Tables'!J279/+'Benefit Amount Tables'!$B279)*100</f>
        <v>0</v>
      </c>
      <c r="K333" s="307">
        <f>('Benefit Amount Tables'!K279/+'Benefit Amount Tables'!$B279)*100</f>
        <v>2.0619638765890853</v>
      </c>
      <c r="L333" s="307">
        <f>('Benefit Amount Tables'!L279/+'Benefit Amount Tables'!$B279)*100</f>
        <v>38.097936697401344</v>
      </c>
      <c r="M333" s="108"/>
      <c r="N333" s="108"/>
      <c r="O333" s="108"/>
      <c r="P333" s="107"/>
      <c r="Q333" s="107"/>
      <c r="R333" s="107"/>
      <c r="S333" s="107"/>
      <c r="T333" s="107"/>
      <c r="U333" s="107"/>
      <c r="V333" s="107"/>
      <c r="W333" s="107"/>
      <c r="X333" s="107"/>
      <c r="Y333"/>
    </row>
    <row r="334" spans="1:25" ht="12.75">
      <c r="A334" s="165"/>
      <c r="B334" s="295"/>
      <c r="C334" s="307"/>
      <c r="D334" s="307"/>
      <c r="E334" s="307"/>
      <c r="F334" s="307"/>
      <c r="G334" s="307"/>
      <c r="H334" s="307"/>
      <c r="I334" s="307"/>
      <c r="J334" s="307"/>
      <c r="K334" s="307"/>
      <c r="L334" s="307"/>
      <c r="M334" s="108"/>
      <c r="N334" s="108"/>
      <c r="O334" s="108"/>
      <c r="P334" s="107"/>
      <c r="Q334" s="107"/>
      <c r="R334" s="107"/>
      <c r="S334" s="107"/>
      <c r="T334" s="107"/>
      <c r="U334" s="107"/>
      <c r="V334" s="107"/>
      <c r="W334" s="107"/>
      <c r="X334" s="107"/>
      <c r="Y334"/>
    </row>
    <row r="335" spans="1:25" ht="12.75">
      <c r="A335" s="165" t="s">
        <v>617</v>
      </c>
      <c r="B335" s="295">
        <f>+'Benefit Amount Tables'!B280</f>
        <v>0</v>
      </c>
      <c r="C335" s="307"/>
      <c r="D335" s="307"/>
      <c r="E335" s="307"/>
      <c r="F335" s="307"/>
      <c r="G335" s="307"/>
      <c r="H335" s="307"/>
      <c r="I335" s="307"/>
      <c r="J335" s="307"/>
      <c r="K335" s="307"/>
      <c r="L335" s="307"/>
      <c r="M335" s="108"/>
      <c r="N335" s="108"/>
      <c r="O335" s="108"/>
      <c r="P335" s="107"/>
      <c r="Q335" s="107"/>
      <c r="R335" s="107"/>
      <c r="S335" s="107"/>
      <c r="T335" s="107"/>
      <c r="U335" s="107"/>
      <c r="V335" s="107"/>
      <c r="W335" s="107"/>
      <c r="X335" s="107"/>
      <c r="Y335"/>
    </row>
    <row r="336" spans="1:25" ht="12.75">
      <c r="A336" s="165" t="s">
        <v>618</v>
      </c>
      <c r="B336" s="295">
        <f>+'Benefit Amount Tables'!B281</f>
        <v>0</v>
      </c>
      <c r="C336" s="307"/>
      <c r="D336" s="307"/>
      <c r="E336" s="307"/>
      <c r="F336" s="307"/>
      <c r="G336" s="307"/>
      <c r="H336" s="307"/>
      <c r="I336" s="307"/>
      <c r="J336" s="307"/>
      <c r="K336" s="307"/>
      <c r="L336" s="307"/>
      <c r="M336" s="108"/>
      <c r="N336" s="108"/>
      <c r="O336" s="108"/>
      <c r="P336" s="107"/>
      <c r="Q336" s="107"/>
      <c r="R336" s="107"/>
      <c r="S336" s="107"/>
      <c r="T336" s="107"/>
      <c r="U336" s="107"/>
      <c r="V336" s="107"/>
      <c r="W336" s="107"/>
      <c r="X336" s="107"/>
      <c r="Y336"/>
    </row>
    <row r="337" spans="1:25" ht="12.75">
      <c r="A337" s="269" t="s">
        <v>619</v>
      </c>
      <c r="B337" s="297">
        <f>+'Benefit Amount Tables'!B282</f>
        <v>0</v>
      </c>
      <c r="C337" s="308"/>
      <c r="D337" s="308"/>
      <c r="E337" s="308"/>
      <c r="F337" s="308"/>
      <c r="G337" s="308"/>
      <c r="H337" s="308"/>
      <c r="I337" s="308"/>
      <c r="J337" s="308"/>
      <c r="K337" s="308"/>
      <c r="L337" s="308"/>
      <c r="M337" s="108"/>
      <c r="N337" s="108"/>
      <c r="O337" s="108"/>
      <c r="P337" s="107"/>
      <c r="Q337" s="107"/>
      <c r="R337" s="107"/>
      <c r="S337" s="107"/>
      <c r="T337" s="107"/>
      <c r="U337" s="107"/>
      <c r="V337" s="107"/>
      <c r="W337" s="107"/>
      <c r="X337" s="107"/>
      <c r="Y337"/>
    </row>
    <row r="338" spans="1:25" ht="12.75">
      <c r="A338" s="145"/>
      <c r="B338" s="137"/>
      <c r="C338" s="134"/>
      <c r="D338" s="134"/>
      <c r="E338" s="134"/>
      <c r="F338" s="134"/>
      <c r="G338" s="134"/>
      <c r="H338" s="134"/>
      <c r="I338" s="134"/>
      <c r="J338" s="134"/>
      <c r="K338" s="134"/>
      <c r="L338" s="134"/>
      <c r="M338" s="108"/>
      <c r="N338" s="108"/>
      <c r="O338" s="108"/>
      <c r="P338" s="107"/>
      <c r="Q338" s="107"/>
      <c r="R338" s="107"/>
      <c r="S338" s="107"/>
      <c r="T338" s="107"/>
      <c r="U338" s="107"/>
      <c r="V338" s="107"/>
      <c r="W338" s="107"/>
      <c r="X338" s="107"/>
      <c r="Y338"/>
    </row>
    <row r="339" spans="1:25" ht="12.75">
      <c r="A339" s="273" t="s">
        <v>479</v>
      </c>
      <c r="B339" s="137"/>
      <c r="C339" s="134"/>
      <c r="D339" s="134"/>
      <c r="E339" s="134"/>
      <c r="F339" s="134"/>
      <c r="G339" s="134"/>
      <c r="H339" s="134"/>
      <c r="I339" s="134"/>
      <c r="J339" s="134"/>
      <c r="K339" s="134"/>
      <c r="L339" s="134"/>
      <c r="M339" s="108"/>
      <c r="N339" s="108"/>
      <c r="O339" s="108"/>
      <c r="P339" s="107"/>
      <c r="Q339" s="107"/>
      <c r="R339" s="107"/>
      <c r="S339" s="107"/>
      <c r="T339" s="107"/>
      <c r="U339" s="107"/>
      <c r="V339" s="107"/>
      <c r="W339" s="107"/>
      <c r="X339" s="107"/>
      <c r="Y339"/>
    </row>
    <row r="340" spans="1:25" ht="12.75">
      <c r="A340" s="122"/>
      <c r="B340" s="123"/>
      <c r="C340" s="119"/>
      <c r="D340" s="119"/>
      <c r="E340" s="119"/>
      <c r="F340" s="119"/>
      <c r="G340" s="119"/>
      <c r="H340" s="119"/>
      <c r="I340" s="119"/>
      <c r="J340" s="119"/>
      <c r="K340" s="119"/>
      <c r="L340" s="119"/>
      <c r="M340" s="119"/>
      <c r="N340" s="119"/>
      <c r="O340" s="119"/>
      <c r="P340"/>
      <c r="Q340"/>
      <c r="R340"/>
      <c r="S340"/>
      <c r="T340"/>
      <c r="U340"/>
      <c r="V340"/>
      <c r="W340"/>
      <c r="X340"/>
      <c r="Y340"/>
    </row>
    <row r="341" spans="1:25" ht="12.75">
      <c r="A341" s="122"/>
      <c r="B341" s="123"/>
      <c r="C341" s="119"/>
      <c r="D341" s="119"/>
      <c r="E341" s="119"/>
      <c r="F341" s="119"/>
      <c r="G341" s="119"/>
      <c r="H341" s="119"/>
      <c r="I341" s="119"/>
      <c r="J341" s="119"/>
      <c r="K341" s="119"/>
      <c r="L341" s="119"/>
      <c r="M341" s="119"/>
      <c r="N341" s="119"/>
      <c r="O341" s="119"/>
      <c r="P341"/>
      <c r="Q341"/>
      <c r="R341"/>
      <c r="S341"/>
      <c r="T341"/>
      <c r="U341"/>
      <c r="V341"/>
      <c r="W341"/>
      <c r="X341"/>
      <c r="Y341"/>
    </row>
    <row r="342" spans="1:25" ht="12.75">
      <c r="A342" s="122"/>
      <c r="B342" s="123"/>
      <c r="C342" s="119"/>
      <c r="D342" s="119"/>
      <c r="E342" s="119"/>
      <c r="F342" s="119"/>
      <c r="G342" s="119"/>
      <c r="H342" s="119"/>
      <c r="I342" s="119"/>
      <c r="J342" s="119"/>
      <c r="K342" s="119"/>
      <c r="L342" s="119"/>
      <c r="M342" s="119"/>
      <c r="N342" s="119"/>
      <c r="O342" s="119"/>
      <c r="P342"/>
      <c r="Q342"/>
      <c r="R342"/>
      <c r="S342"/>
      <c r="T342"/>
      <c r="U342"/>
      <c r="V342"/>
      <c r="W342"/>
      <c r="X342"/>
      <c r="Y342"/>
    </row>
    <row r="343" spans="1:25" ht="12.75">
      <c r="A343" s="122"/>
      <c r="B343" s="123"/>
      <c r="C343" s="119"/>
      <c r="D343" s="119"/>
      <c r="E343" s="119"/>
      <c r="F343" s="119"/>
      <c r="G343" s="119"/>
      <c r="H343" s="119"/>
      <c r="I343" s="119"/>
      <c r="J343" s="119"/>
      <c r="K343" s="119"/>
      <c r="L343" s="119"/>
      <c r="M343" s="119"/>
      <c r="N343" s="119"/>
      <c r="O343" s="119"/>
      <c r="P343"/>
      <c r="Q343"/>
      <c r="R343"/>
      <c r="S343"/>
      <c r="T343"/>
      <c r="U343"/>
      <c r="V343"/>
      <c r="W343"/>
      <c r="X343"/>
      <c r="Y343"/>
    </row>
    <row r="344" spans="1:25" ht="12.75">
      <c r="A344" s="122"/>
      <c r="B344" s="123"/>
      <c r="C344" s="119"/>
      <c r="D344" s="119"/>
      <c r="E344" s="119"/>
      <c r="F344" s="119"/>
      <c r="G344" s="119"/>
      <c r="H344" s="119"/>
      <c r="I344" s="119"/>
      <c r="J344" s="119"/>
      <c r="K344" s="119"/>
      <c r="L344" s="119"/>
      <c r="M344" s="119"/>
      <c r="N344" s="119"/>
      <c r="O344" s="119"/>
      <c r="P344"/>
      <c r="Q344"/>
      <c r="R344"/>
      <c r="S344"/>
      <c r="T344"/>
      <c r="U344"/>
      <c r="V344"/>
      <c r="W344"/>
      <c r="X344"/>
      <c r="Y344"/>
    </row>
    <row r="345" spans="1:25" ht="12.75">
      <c r="A345" s="122"/>
      <c r="B345" s="123"/>
      <c r="C345" s="119"/>
      <c r="D345" s="119"/>
      <c r="E345" s="119"/>
      <c r="F345" s="119"/>
      <c r="G345" s="119"/>
      <c r="H345" s="119"/>
      <c r="I345" s="119"/>
      <c r="J345" s="119"/>
      <c r="K345" s="119"/>
      <c r="L345" s="119"/>
      <c r="M345" s="119"/>
      <c r="N345" s="119"/>
      <c r="O345" s="119"/>
      <c r="P345"/>
      <c r="Q345"/>
      <c r="R345"/>
      <c r="S345"/>
      <c r="T345"/>
      <c r="U345"/>
      <c r="V345"/>
      <c r="W345"/>
      <c r="X345"/>
      <c r="Y345"/>
    </row>
    <row r="346" spans="1:25" ht="12.75">
      <c r="A346" s="122"/>
      <c r="B346" s="123"/>
      <c r="C346" s="119"/>
      <c r="D346" s="119"/>
      <c r="E346" s="119"/>
      <c r="F346" s="119"/>
      <c r="G346" s="119"/>
      <c r="H346" s="119"/>
      <c r="I346" s="119"/>
      <c r="J346" s="119"/>
      <c r="K346" s="119"/>
      <c r="L346" s="119"/>
      <c r="M346" s="119"/>
      <c r="N346" s="119"/>
      <c r="O346" s="119"/>
      <c r="P346"/>
      <c r="Q346"/>
      <c r="R346"/>
      <c r="S346"/>
      <c r="T346"/>
      <c r="U346"/>
      <c r="V346"/>
      <c r="W346"/>
      <c r="X346"/>
      <c r="Y346"/>
    </row>
    <row r="347" spans="1:25" ht="12.75">
      <c r="A347" s="122"/>
      <c r="B347" s="123"/>
      <c r="C347" s="119"/>
      <c r="D347" s="119"/>
      <c r="E347" s="119"/>
      <c r="F347" s="119"/>
      <c r="G347" s="119"/>
      <c r="H347" s="119"/>
      <c r="I347" s="119"/>
      <c r="J347" s="119"/>
      <c r="K347" s="119"/>
      <c r="L347" s="119"/>
      <c r="M347" s="119"/>
      <c r="N347" s="119"/>
      <c r="O347" s="119"/>
      <c r="P347"/>
      <c r="Q347"/>
      <c r="R347"/>
      <c r="S347"/>
      <c r="T347"/>
      <c r="U347"/>
      <c r="V347"/>
      <c r="W347"/>
      <c r="X347"/>
      <c r="Y347"/>
    </row>
    <row r="348" spans="1:25" ht="12.75">
      <c r="A348" s="122"/>
      <c r="B348" s="123"/>
      <c r="C348" s="119"/>
      <c r="D348" s="119"/>
      <c r="E348" s="119"/>
      <c r="F348" s="119"/>
      <c r="G348" s="119"/>
      <c r="H348" s="119"/>
      <c r="I348" s="119"/>
      <c r="J348" s="119"/>
      <c r="K348" s="119"/>
      <c r="L348" s="119"/>
      <c r="M348" s="119"/>
      <c r="N348" s="119"/>
      <c r="O348" s="119"/>
      <c r="P348"/>
      <c r="Q348"/>
      <c r="R348"/>
      <c r="S348"/>
      <c r="T348"/>
      <c r="U348"/>
      <c r="V348"/>
      <c r="W348"/>
      <c r="X348"/>
      <c r="Y348"/>
    </row>
    <row r="349" spans="1:25" ht="12.75">
      <c r="A349" s="122"/>
      <c r="B349" s="123"/>
      <c r="C349" s="119"/>
      <c r="D349" s="119"/>
      <c r="E349" s="119"/>
      <c r="F349" s="119"/>
      <c r="G349" s="119"/>
      <c r="H349" s="119"/>
      <c r="I349" s="119"/>
      <c r="J349" s="119"/>
      <c r="K349" s="119"/>
      <c r="L349" s="119"/>
      <c r="M349" s="119"/>
      <c r="N349" s="119"/>
      <c r="O349" s="119"/>
      <c r="P349"/>
      <c r="Q349"/>
      <c r="R349"/>
      <c r="S349"/>
      <c r="T349"/>
      <c r="U349"/>
      <c r="V349"/>
      <c r="W349"/>
      <c r="X349"/>
      <c r="Y349"/>
    </row>
    <row r="350" spans="1:25" ht="12.75">
      <c r="A350" s="122"/>
      <c r="B350" s="123"/>
      <c r="C350" s="119"/>
      <c r="D350" s="119"/>
      <c r="E350" s="119"/>
      <c r="F350" s="119"/>
      <c r="G350" s="119"/>
      <c r="H350" s="119"/>
      <c r="I350" s="119"/>
      <c r="J350" s="119"/>
      <c r="K350" s="119"/>
      <c r="L350" s="119"/>
      <c r="M350" s="119"/>
      <c r="N350" s="119"/>
      <c r="O350" s="119"/>
      <c r="P350"/>
      <c r="Q350"/>
      <c r="R350"/>
      <c r="S350"/>
      <c r="T350"/>
      <c r="U350"/>
      <c r="V350"/>
      <c r="W350"/>
      <c r="X350"/>
      <c r="Y350"/>
    </row>
    <row r="351" spans="1:25" ht="12.75">
      <c r="A351" s="122"/>
      <c r="B351" s="123"/>
      <c r="C351" s="119"/>
      <c r="D351" s="119"/>
      <c r="E351" s="119"/>
      <c r="F351" s="119"/>
      <c r="G351" s="119"/>
      <c r="H351" s="119"/>
      <c r="I351" s="119"/>
      <c r="J351" s="119"/>
      <c r="K351" s="119"/>
      <c r="L351" s="119"/>
      <c r="M351" s="119"/>
      <c r="N351" s="119"/>
      <c r="O351" s="119"/>
      <c r="P351"/>
      <c r="Q351"/>
      <c r="R351"/>
      <c r="S351"/>
      <c r="T351"/>
      <c r="U351"/>
      <c r="V351"/>
      <c r="W351"/>
      <c r="X351"/>
      <c r="Y351"/>
    </row>
    <row r="352" spans="1:25" ht="12.75">
      <c r="A352" s="122"/>
      <c r="B352" s="123"/>
      <c r="C352" s="119"/>
      <c r="D352" s="119"/>
      <c r="E352" s="119"/>
      <c r="F352" s="119"/>
      <c r="G352" s="119"/>
      <c r="H352" s="119"/>
      <c r="I352" s="119"/>
      <c r="J352" s="119"/>
      <c r="K352" s="119"/>
      <c r="L352" s="119"/>
      <c r="M352" s="119"/>
      <c r="N352" s="119"/>
      <c r="O352" s="119"/>
      <c r="P352"/>
      <c r="Q352"/>
      <c r="R352"/>
      <c r="S352"/>
      <c r="T352"/>
      <c r="U352"/>
      <c r="V352"/>
      <c r="W352"/>
      <c r="X352"/>
      <c r="Y352"/>
    </row>
    <row r="353" spans="1:25" ht="12.75">
      <c r="A353" s="122"/>
      <c r="B353" s="123"/>
      <c r="C353" s="119"/>
      <c r="D353" s="119"/>
      <c r="E353" s="119"/>
      <c r="F353" s="119"/>
      <c r="G353" s="119"/>
      <c r="H353" s="119"/>
      <c r="I353" s="119"/>
      <c r="J353" s="119"/>
      <c r="K353" s="119"/>
      <c r="L353" s="119"/>
      <c r="M353" s="119"/>
      <c r="N353" s="119"/>
      <c r="O353" s="119"/>
      <c r="P353"/>
      <c r="Q353"/>
      <c r="R353"/>
      <c r="S353"/>
      <c r="T353"/>
      <c r="U353"/>
      <c r="V353"/>
      <c r="W353"/>
      <c r="X353"/>
      <c r="Y353"/>
    </row>
    <row r="354" spans="1:25" ht="12.75">
      <c r="A354" s="122"/>
      <c r="B354" s="123"/>
      <c r="C354" s="119"/>
      <c r="D354" s="119"/>
      <c r="E354" s="119"/>
      <c r="F354" s="119"/>
      <c r="G354" s="119"/>
      <c r="H354" s="119"/>
      <c r="I354" s="119"/>
      <c r="J354" s="119"/>
      <c r="K354" s="119"/>
      <c r="L354" s="119"/>
      <c r="M354" s="119"/>
      <c r="N354" s="119"/>
      <c r="O354" s="119"/>
      <c r="P354"/>
      <c r="Q354"/>
      <c r="R354"/>
      <c r="S354"/>
      <c r="T354"/>
      <c r="U354"/>
      <c r="V354"/>
      <c r="W354"/>
      <c r="X354"/>
      <c r="Y354"/>
    </row>
    <row r="355" spans="1:25" ht="12.75">
      <c r="A355" s="122"/>
      <c r="B355" s="123"/>
      <c r="C355" s="119"/>
      <c r="D355" s="119"/>
      <c r="E355" s="119"/>
      <c r="F355" s="119"/>
      <c r="G355" s="119"/>
      <c r="H355" s="119"/>
      <c r="I355" s="119"/>
      <c r="J355" s="119"/>
      <c r="K355" s="119"/>
      <c r="L355" s="119"/>
      <c r="M355" s="119"/>
      <c r="N355" s="119"/>
      <c r="O355" s="119"/>
      <c r="P355"/>
      <c r="Q355"/>
      <c r="R355"/>
      <c r="S355"/>
      <c r="T355"/>
      <c r="U355"/>
      <c r="V355"/>
      <c r="W355"/>
      <c r="X355"/>
      <c r="Y355"/>
    </row>
    <row r="356" spans="1:25" ht="12.75">
      <c r="A356" s="122"/>
      <c r="B356" s="123"/>
      <c r="C356" s="119"/>
      <c r="D356" s="119"/>
      <c r="E356" s="119"/>
      <c r="F356" s="119"/>
      <c r="G356" s="119"/>
      <c r="H356" s="119"/>
      <c r="I356" s="119"/>
      <c r="J356" s="119"/>
      <c r="K356" s="119"/>
      <c r="L356" s="119"/>
      <c r="M356" s="119"/>
      <c r="N356" s="119"/>
      <c r="O356" s="119"/>
      <c r="P356"/>
      <c r="Q356"/>
      <c r="R356"/>
      <c r="S356"/>
      <c r="T356"/>
      <c r="U356"/>
      <c r="V356"/>
      <c r="W356"/>
      <c r="X356"/>
      <c r="Y356"/>
    </row>
    <row r="357" spans="1:25" ht="12.75">
      <c r="A357" s="122"/>
      <c r="B357" s="123"/>
      <c r="C357" s="119"/>
      <c r="D357" s="119"/>
      <c r="E357" s="119"/>
      <c r="F357" s="119"/>
      <c r="G357" s="119"/>
      <c r="H357" s="119"/>
      <c r="I357" s="119"/>
      <c r="J357" s="119"/>
      <c r="K357" s="119"/>
      <c r="L357" s="119"/>
      <c r="M357" s="119"/>
      <c r="N357" s="119"/>
      <c r="O357" s="119"/>
      <c r="P357"/>
      <c r="Q357"/>
      <c r="R357"/>
      <c r="S357"/>
      <c r="T357"/>
      <c r="U357"/>
      <c r="V357"/>
      <c r="W357"/>
      <c r="X357"/>
      <c r="Y357"/>
    </row>
    <row r="358" spans="1:25" ht="12.75">
      <c r="A358" s="122"/>
      <c r="B358" s="123"/>
      <c r="C358" s="119"/>
      <c r="D358" s="119"/>
      <c r="E358" s="119"/>
      <c r="F358" s="119"/>
      <c r="G358" s="119"/>
      <c r="H358" s="119"/>
      <c r="I358" s="119"/>
      <c r="J358" s="119"/>
      <c r="K358" s="119"/>
      <c r="L358" s="119"/>
      <c r="M358" s="119"/>
      <c r="N358" s="119"/>
      <c r="O358" s="119"/>
      <c r="P358"/>
      <c r="Q358"/>
      <c r="R358"/>
      <c r="S358"/>
      <c r="T358"/>
      <c r="U358"/>
      <c r="V358"/>
      <c r="W358"/>
      <c r="X358"/>
      <c r="Y358"/>
    </row>
    <row r="359" spans="1:25" ht="12.75">
      <c r="A359" s="122"/>
      <c r="B359" s="123"/>
      <c r="C359" s="119"/>
      <c r="D359" s="119"/>
      <c r="E359" s="119"/>
      <c r="F359" s="119"/>
      <c r="G359" s="119"/>
      <c r="H359" s="119"/>
      <c r="I359" s="119"/>
      <c r="J359" s="119"/>
      <c r="K359" s="119"/>
      <c r="L359" s="119"/>
      <c r="M359" s="119"/>
      <c r="N359" s="119"/>
      <c r="O359" s="119"/>
      <c r="P359"/>
      <c r="Q359"/>
      <c r="R359"/>
      <c r="S359"/>
      <c r="T359"/>
      <c r="U359"/>
      <c r="V359"/>
      <c r="W359"/>
      <c r="X359"/>
      <c r="Y359"/>
    </row>
    <row r="360" spans="1:25" ht="12.75">
      <c r="A360" s="122"/>
      <c r="B360" s="123"/>
      <c r="C360" s="119"/>
      <c r="D360" s="119"/>
      <c r="E360" s="119"/>
      <c r="F360" s="119"/>
      <c r="G360" s="119"/>
      <c r="H360" s="119"/>
      <c r="I360" s="119"/>
      <c r="J360" s="119"/>
      <c r="K360" s="119"/>
      <c r="L360" s="119"/>
      <c r="M360" s="119"/>
      <c r="N360" s="119"/>
      <c r="O360" s="119"/>
      <c r="P360"/>
      <c r="Q360"/>
      <c r="R360"/>
      <c r="S360"/>
      <c r="T360"/>
      <c r="U360"/>
      <c r="V360"/>
      <c r="W360"/>
      <c r="X360"/>
      <c r="Y360"/>
    </row>
    <row r="361" spans="1:25" ht="12.75">
      <c r="A361" s="122"/>
      <c r="B361" s="123"/>
      <c r="C361" s="119"/>
      <c r="D361" s="119"/>
      <c r="E361" s="119"/>
      <c r="F361" s="119"/>
      <c r="G361" s="119"/>
      <c r="H361" s="119"/>
      <c r="I361" s="119"/>
      <c r="J361" s="119"/>
      <c r="K361" s="119"/>
      <c r="L361" s="119"/>
      <c r="M361" s="119"/>
      <c r="N361" s="119"/>
      <c r="O361" s="119"/>
      <c r="P361"/>
      <c r="Q361"/>
      <c r="R361"/>
      <c r="S361"/>
      <c r="T361"/>
      <c r="U361"/>
      <c r="V361"/>
      <c r="W361"/>
      <c r="X361"/>
      <c r="Y361"/>
    </row>
    <row r="362" spans="1:25" ht="12.75">
      <c r="A362" s="122"/>
      <c r="B362" s="123"/>
      <c r="C362" s="119"/>
      <c r="D362" s="119"/>
      <c r="E362" s="119"/>
      <c r="F362" s="119"/>
      <c r="G362" s="119"/>
      <c r="H362" s="119"/>
      <c r="I362" s="119"/>
      <c r="J362" s="119"/>
      <c r="K362" s="119"/>
      <c r="L362" s="119"/>
      <c r="M362" s="119"/>
      <c r="N362" s="119"/>
      <c r="O362" s="119"/>
      <c r="P362"/>
      <c r="Q362"/>
      <c r="R362"/>
      <c r="S362"/>
      <c r="T362"/>
      <c r="U362"/>
      <c r="V362"/>
      <c r="W362"/>
      <c r="X362"/>
      <c r="Y362"/>
    </row>
    <row r="363" spans="1:25" ht="12.75">
      <c r="A363" s="122"/>
      <c r="B363" s="123"/>
      <c r="C363" s="119"/>
      <c r="D363" s="119"/>
      <c r="E363" s="119"/>
      <c r="F363" s="119"/>
      <c r="G363" s="119"/>
      <c r="H363" s="119"/>
      <c r="I363" s="119"/>
      <c r="J363" s="119"/>
      <c r="K363" s="119"/>
      <c r="L363" s="119"/>
      <c r="M363" s="119"/>
      <c r="N363" s="119"/>
      <c r="O363" s="119"/>
      <c r="P363"/>
      <c r="Q363"/>
      <c r="R363"/>
      <c r="S363"/>
      <c r="T363"/>
      <c r="U363"/>
      <c r="V363"/>
      <c r="W363"/>
      <c r="X363"/>
      <c r="Y363"/>
    </row>
    <row r="364" spans="1:25" ht="12.75">
      <c r="A364" s="122"/>
      <c r="B364" s="123"/>
      <c r="C364" s="119"/>
      <c r="D364" s="119"/>
      <c r="E364" s="119"/>
      <c r="F364" s="119"/>
      <c r="G364" s="119"/>
      <c r="H364" s="119"/>
      <c r="I364" s="119"/>
      <c r="J364" s="119"/>
      <c r="K364" s="119"/>
      <c r="L364" s="119"/>
      <c r="M364" s="119"/>
      <c r="N364" s="119"/>
      <c r="O364" s="119"/>
      <c r="P364"/>
      <c r="Q364"/>
      <c r="R364"/>
      <c r="S364"/>
      <c r="T364"/>
      <c r="U364"/>
      <c r="V364"/>
      <c r="W364"/>
      <c r="X364"/>
      <c r="Y364"/>
    </row>
    <row r="365" spans="1:25" ht="12.75">
      <c r="A365" s="122"/>
      <c r="B365" s="123"/>
      <c r="C365" s="119"/>
      <c r="D365" s="119"/>
      <c r="E365" s="119"/>
      <c r="F365" s="119"/>
      <c r="G365" s="119"/>
      <c r="H365" s="119"/>
      <c r="I365" s="119"/>
      <c r="J365" s="119"/>
      <c r="K365" s="119"/>
      <c r="L365" s="119"/>
      <c r="M365" s="119"/>
      <c r="N365" s="119"/>
      <c r="O365" s="119"/>
      <c r="P365"/>
      <c r="Q365"/>
      <c r="R365"/>
      <c r="S365"/>
      <c r="T365"/>
      <c r="U365"/>
      <c r="V365"/>
      <c r="W365"/>
      <c r="X365"/>
      <c r="Y365"/>
    </row>
    <row r="366" spans="1:25" ht="12.75">
      <c r="A366" s="122"/>
      <c r="B366" s="123"/>
      <c r="C366" s="119"/>
      <c r="D366" s="119"/>
      <c r="E366" s="119"/>
      <c r="F366" s="119"/>
      <c r="G366" s="119"/>
      <c r="H366" s="119"/>
      <c r="I366" s="119"/>
      <c r="J366" s="119"/>
      <c r="K366" s="119"/>
      <c r="L366" s="119"/>
      <c r="M366" s="119"/>
      <c r="N366" s="119"/>
      <c r="O366" s="119"/>
      <c r="P366"/>
      <c r="Q366"/>
      <c r="R366"/>
      <c r="S366"/>
      <c r="T366"/>
      <c r="U366"/>
      <c r="V366"/>
      <c r="W366"/>
      <c r="X366"/>
      <c r="Y366"/>
    </row>
    <row r="367" spans="1:25" ht="12.75">
      <c r="A367" s="122"/>
      <c r="B367" s="123"/>
      <c r="C367" s="119"/>
      <c r="D367" s="119"/>
      <c r="E367" s="119"/>
      <c r="F367" s="119"/>
      <c r="G367" s="119"/>
      <c r="H367" s="119"/>
      <c r="I367" s="119"/>
      <c r="J367" s="119"/>
      <c r="K367" s="119"/>
      <c r="L367" s="119"/>
      <c r="M367" s="119"/>
      <c r="N367" s="119"/>
      <c r="O367" s="119"/>
      <c r="P367"/>
      <c r="Q367"/>
      <c r="R367"/>
      <c r="S367"/>
      <c r="T367"/>
      <c r="U367"/>
      <c r="V367"/>
      <c r="W367"/>
      <c r="X367"/>
      <c r="Y367"/>
    </row>
    <row r="368" spans="1:25" ht="12.75">
      <c r="A368" s="122"/>
      <c r="B368" s="123"/>
      <c r="C368" s="119"/>
      <c r="D368" s="119"/>
      <c r="E368" s="119"/>
      <c r="F368" s="119"/>
      <c r="G368" s="119"/>
      <c r="H368" s="119"/>
      <c r="I368" s="119"/>
      <c r="J368" s="119"/>
      <c r="K368" s="119"/>
      <c r="L368" s="119"/>
      <c r="M368" s="119"/>
      <c r="N368" s="119"/>
      <c r="O368" s="119"/>
      <c r="P368"/>
      <c r="Q368"/>
      <c r="R368"/>
      <c r="S368"/>
      <c r="T368"/>
      <c r="U368"/>
      <c r="V368"/>
      <c r="W368"/>
      <c r="X368"/>
      <c r="Y368"/>
    </row>
    <row r="369" spans="1:25" ht="12.75">
      <c r="A369" s="122"/>
      <c r="B369" s="123"/>
      <c r="C369" s="119"/>
      <c r="D369" s="119"/>
      <c r="E369" s="119"/>
      <c r="F369" s="119"/>
      <c r="G369" s="119"/>
      <c r="H369" s="119"/>
      <c r="I369" s="119"/>
      <c r="J369" s="119"/>
      <c r="K369" s="119"/>
      <c r="L369" s="119"/>
      <c r="M369" s="119"/>
      <c r="N369" s="119"/>
      <c r="O369" s="119"/>
      <c r="P369"/>
      <c r="Q369"/>
      <c r="R369"/>
      <c r="S369"/>
      <c r="T369"/>
      <c r="U369"/>
      <c r="V369"/>
      <c r="W369"/>
      <c r="X369"/>
      <c r="Y369"/>
    </row>
    <row r="370" spans="1:25" ht="12.75">
      <c r="A370" s="122"/>
      <c r="B370" s="123"/>
      <c r="C370" s="119"/>
      <c r="D370" s="119"/>
      <c r="E370" s="119"/>
      <c r="F370" s="119"/>
      <c r="G370" s="119"/>
      <c r="H370" s="119"/>
      <c r="I370" s="119"/>
      <c r="J370" s="119"/>
      <c r="K370" s="119"/>
      <c r="L370" s="119"/>
      <c r="M370" s="119"/>
      <c r="N370" s="119"/>
      <c r="O370" s="119"/>
      <c r="P370"/>
      <c r="Q370"/>
      <c r="R370"/>
      <c r="S370"/>
      <c r="T370"/>
      <c r="U370"/>
      <c r="V370"/>
      <c r="W370"/>
      <c r="X370"/>
      <c r="Y370"/>
    </row>
    <row r="371" spans="1:25" ht="12.75">
      <c r="A371" s="122"/>
      <c r="B371" s="123"/>
      <c r="C371" s="119"/>
      <c r="D371" s="119"/>
      <c r="E371" s="119"/>
      <c r="F371" s="119"/>
      <c r="G371" s="119"/>
      <c r="H371" s="119"/>
      <c r="I371" s="119"/>
      <c r="J371" s="119"/>
      <c r="K371" s="119"/>
      <c r="L371" s="119"/>
      <c r="M371" s="119"/>
      <c r="N371" s="119"/>
      <c r="O371" s="119"/>
      <c r="P371"/>
      <c r="Q371"/>
      <c r="R371"/>
      <c r="S371"/>
      <c r="T371"/>
      <c r="U371"/>
      <c r="V371"/>
      <c r="W371"/>
      <c r="X371"/>
      <c r="Y371"/>
    </row>
    <row r="372" spans="1:25" ht="12.75">
      <c r="A372" s="122"/>
      <c r="B372" s="123"/>
      <c r="C372" s="119"/>
      <c r="D372" s="119"/>
      <c r="E372" s="119"/>
      <c r="F372" s="119"/>
      <c r="G372" s="119"/>
      <c r="H372" s="119"/>
      <c r="I372" s="119"/>
      <c r="J372" s="119"/>
      <c r="K372" s="119"/>
      <c r="L372" s="119"/>
      <c r="M372" s="119"/>
      <c r="N372" s="119"/>
      <c r="O372" s="119"/>
      <c r="P372"/>
      <c r="Q372"/>
      <c r="R372"/>
      <c r="S372"/>
      <c r="T372"/>
      <c r="U372"/>
      <c r="V372"/>
      <c r="W372"/>
      <c r="X372"/>
      <c r="Y372"/>
    </row>
    <row r="373" spans="1:25" ht="12.75">
      <c r="A373" s="122"/>
      <c r="B373" s="123"/>
      <c r="C373" s="119"/>
      <c r="D373" s="119"/>
      <c r="E373" s="119"/>
      <c r="F373" s="119"/>
      <c r="G373" s="119"/>
      <c r="H373" s="119"/>
      <c r="I373" s="119"/>
      <c r="J373" s="119"/>
      <c r="K373" s="119"/>
      <c r="L373" s="119"/>
      <c r="M373" s="119"/>
      <c r="N373" s="119"/>
      <c r="O373" s="119"/>
      <c r="P373"/>
      <c r="Q373"/>
      <c r="R373"/>
      <c r="S373"/>
      <c r="T373"/>
      <c r="U373"/>
      <c r="V373"/>
      <c r="W373"/>
      <c r="X373"/>
      <c r="Y373"/>
    </row>
    <row r="374" spans="1:25" ht="12.75">
      <c r="A374" s="122"/>
      <c r="B374" s="123"/>
      <c r="C374" s="119"/>
      <c r="D374" s="119"/>
      <c r="E374" s="119"/>
      <c r="F374" s="119"/>
      <c r="G374" s="119"/>
      <c r="H374" s="119"/>
      <c r="I374" s="119"/>
      <c r="J374" s="119"/>
      <c r="K374" s="119"/>
      <c r="L374" s="119"/>
      <c r="M374" s="119"/>
      <c r="N374" s="119"/>
      <c r="O374" s="119"/>
      <c r="P374"/>
      <c r="Q374"/>
      <c r="R374"/>
      <c r="S374"/>
      <c r="T374"/>
      <c r="U374"/>
      <c r="V374"/>
      <c r="W374"/>
      <c r="X374"/>
      <c r="Y374"/>
    </row>
    <row r="375" spans="1:25" ht="12.75">
      <c r="A375" s="122"/>
      <c r="B375" s="123"/>
      <c r="C375" s="119"/>
      <c r="D375" s="119"/>
      <c r="E375" s="119"/>
      <c r="F375" s="119"/>
      <c r="G375" s="119"/>
      <c r="H375" s="119"/>
      <c r="I375" s="119"/>
      <c r="J375" s="119"/>
      <c r="K375" s="119"/>
      <c r="L375" s="119"/>
      <c r="M375" s="119"/>
      <c r="N375" s="119"/>
      <c r="O375" s="119"/>
      <c r="P375"/>
      <c r="Q375"/>
      <c r="R375"/>
      <c r="S375"/>
      <c r="T375"/>
      <c r="U375"/>
      <c r="V375"/>
      <c r="W375"/>
      <c r="X375"/>
      <c r="Y375"/>
    </row>
    <row r="376" spans="1:25" ht="12.75">
      <c r="A376" s="122"/>
      <c r="B376" s="123"/>
      <c r="C376" s="119"/>
      <c r="D376" s="119"/>
      <c r="E376" s="119"/>
      <c r="F376" s="119"/>
      <c r="G376" s="119"/>
      <c r="H376" s="119"/>
      <c r="I376" s="119"/>
      <c r="J376" s="119"/>
      <c r="K376" s="119"/>
      <c r="L376" s="119"/>
      <c r="M376" s="119"/>
      <c r="N376" s="119"/>
      <c r="O376" s="119"/>
      <c r="P376"/>
      <c r="Q376"/>
      <c r="R376"/>
      <c r="S376"/>
      <c r="T376"/>
      <c r="U376"/>
      <c r="V376"/>
      <c r="W376"/>
      <c r="X376"/>
      <c r="Y376"/>
    </row>
    <row r="377" spans="1:25" ht="12.75">
      <c r="A377" s="122"/>
      <c r="B377" s="123"/>
      <c r="C377" s="119"/>
      <c r="D377" s="119"/>
      <c r="E377" s="119"/>
      <c r="F377" s="119"/>
      <c r="G377" s="119"/>
      <c r="H377" s="119"/>
      <c r="I377" s="119"/>
      <c r="J377" s="119"/>
      <c r="K377" s="119"/>
      <c r="L377" s="119"/>
      <c r="M377" s="119"/>
      <c r="N377" s="119"/>
      <c r="O377" s="119"/>
      <c r="P377"/>
      <c r="Q377"/>
      <c r="R377"/>
      <c r="S377"/>
      <c r="T377"/>
      <c r="U377"/>
      <c r="V377"/>
      <c r="W377"/>
      <c r="X377"/>
      <c r="Y377"/>
    </row>
    <row r="378" spans="1:25" ht="12.75">
      <c r="A378" s="122"/>
      <c r="B378" s="123"/>
      <c r="C378" s="119"/>
      <c r="D378" s="119"/>
      <c r="E378" s="119"/>
      <c r="F378" s="119"/>
      <c r="G378" s="119"/>
      <c r="H378" s="119"/>
      <c r="I378" s="119"/>
      <c r="J378" s="119"/>
      <c r="K378" s="119"/>
      <c r="L378" s="119"/>
      <c r="M378" s="119"/>
      <c r="N378" s="119"/>
      <c r="O378" s="119"/>
      <c r="P378"/>
      <c r="Q378"/>
      <c r="R378"/>
      <c r="S378"/>
      <c r="T378"/>
      <c r="U378"/>
      <c r="V378"/>
      <c r="W378"/>
      <c r="X378"/>
      <c r="Y378"/>
    </row>
    <row r="379" spans="1:25" ht="12.75">
      <c r="A379" s="122"/>
      <c r="B379" s="123"/>
      <c r="C379" s="119"/>
      <c r="D379" s="119"/>
      <c r="E379" s="119"/>
      <c r="F379" s="119"/>
      <c r="G379" s="119"/>
      <c r="H379" s="119"/>
      <c r="I379" s="119"/>
      <c r="J379" s="119"/>
      <c r="K379" s="119"/>
      <c r="L379" s="119"/>
      <c r="M379" s="119"/>
      <c r="N379" s="119"/>
      <c r="O379" s="119"/>
      <c r="P379"/>
      <c r="Q379"/>
      <c r="R379"/>
      <c r="S379"/>
      <c r="T379"/>
      <c r="U379"/>
      <c r="V379"/>
      <c r="W379"/>
      <c r="X379"/>
      <c r="Y379"/>
    </row>
    <row r="380" spans="1:25" ht="12.75">
      <c r="A380" s="122"/>
      <c r="B380" s="123"/>
      <c r="C380" s="119"/>
      <c r="D380" s="119"/>
      <c r="E380" s="119"/>
      <c r="F380" s="119"/>
      <c r="G380" s="119"/>
      <c r="H380" s="119"/>
      <c r="I380" s="119"/>
      <c r="J380" s="119"/>
      <c r="K380" s="119"/>
      <c r="L380" s="119"/>
      <c r="M380" s="119"/>
      <c r="N380" s="119"/>
      <c r="O380" s="119"/>
      <c r="P380"/>
      <c r="Q380"/>
      <c r="R380"/>
      <c r="S380"/>
      <c r="T380"/>
      <c r="U380"/>
      <c r="V380"/>
      <c r="W380"/>
      <c r="X380"/>
      <c r="Y380"/>
    </row>
    <row r="381" spans="1:25" ht="12.75">
      <c r="A381" s="122"/>
      <c r="B381" s="123"/>
      <c r="C381" s="119"/>
      <c r="D381" s="119"/>
      <c r="E381" s="119"/>
      <c r="F381" s="119"/>
      <c r="G381" s="119"/>
      <c r="H381" s="119"/>
      <c r="I381" s="119"/>
      <c r="J381" s="119"/>
      <c r="K381" s="119"/>
      <c r="L381" s="119"/>
      <c r="M381" s="119"/>
      <c r="N381" s="119"/>
      <c r="O381" s="119"/>
      <c r="P381"/>
      <c r="Q381"/>
      <c r="R381"/>
      <c r="S381"/>
      <c r="T381"/>
      <c r="U381"/>
      <c r="V381"/>
      <c r="W381"/>
      <c r="X381"/>
      <c r="Y381"/>
    </row>
    <row r="382" spans="1:25" ht="12.75">
      <c r="A382" s="122"/>
      <c r="B382" s="123"/>
      <c r="C382" s="119"/>
      <c r="D382" s="119"/>
      <c r="E382" s="119"/>
      <c r="F382" s="119"/>
      <c r="G382" s="119"/>
      <c r="H382" s="119"/>
      <c r="I382" s="119"/>
      <c r="J382" s="119"/>
      <c r="K382" s="119"/>
      <c r="L382" s="119"/>
      <c r="M382" s="119"/>
      <c r="N382" s="119"/>
      <c r="O382" s="119"/>
      <c r="P382"/>
      <c r="Q382"/>
      <c r="R382"/>
      <c r="S382"/>
      <c r="T382"/>
      <c r="U382"/>
      <c r="V382"/>
      <c r="W382"/>
      <c r="X382"/>
      <c r="Y382"/>
    </row>
    <row r="383" spans="1:25" ht="12.75">
      <c r="A383" s="122"/>
      <c r="B383" s="123"/>
      <c r="C383" s="119"/>
      <c r="D383" s="119"/>
      <c r="E383" s="119"/>
      <c r="F383" s="119"/>
      <c r="G383" s="119"/>
      <c r="H383" s="119"/>
      <c r="I383" s="119"/>
      <c r="J383" s="119"/>
      <c r="K383" s="119"/>
      <c r="L383" s="119"/>
      <c r="M383" s="119"/>
      <c r="N383" s="119"/>
      <c r="O383" s="119"/>
      <c r="P383"/>
      <c r="Q383"/>
      <c r="R383"/>
      <c r="S383"/>
      <c r="T383"/>
      <c r="U383"/>
      <c r="V383"/>
      <c r="W383"/>
      <c r="X383"/>
      <c r="Y383"/>
    </row>
    <row r="384" spans="1:25" ht="12.75">
      <c r="A384" s="122"/>
      <c r="B384" s="123"/>
      <c r="C384" s="119"/>
      <c r="D384" s="119"/>
      <c r="E384" s="119"/>
      <c r="F384" s="119"/>
      <c r="G384" s="119"/>
      <c r="H384" s="119"/>
      <c r="I384" s="119"/>
      <c r="J384" s="119"/>
      <c r="K384" s="119"/>
      <c r="L384" s="119"/>
      <c r="M384" s="119"/>
      <c r="N384" s="119"/>
      <c r="O384" s="119"/>
      <c r="P384"/>
      <c r="Q384"/>
      <c r="R384"/>
      <c r="S384"/>
      <c r="T384"/>
      <c r="U384"/>
      <c r="V384"/>
      <c r="W384"/>
      <c r="X384"/>
      <c r="Y384"/>
    </row>
    <row r="385" spans="1:25" ht="12.75">
      <c r="A385" s="122"/>
      <c r="B385" s="123"/>
      <c r="C385" s="119"/>
      <c r="D385" s="119"/>
      <c r="E385" s="119"/>
      <c r="F385" s="119"/>
      <c r="G385" s="119"/>
      <c r="H385" s="119"/>
      <c r="I385" s="119"/>
      <c r="J385" s="119"/>
      <c r="K385" s="119"/>
      <c r="L385" s="119"/>
      <c r="M385" s="119"/>
      <c r="N385" s="119"/>
      <c r="O385" s="119"/>
      <c r="P385"/>
      <c r="Q385"/>
      <c r="R385"/>
      <c r="S385"/>
      <c r="T385"/>
      <c r="U385"/>
      <c r="V385"/>
      <c r="W385"/>
      <c r="X385"/>
      <c r="Y385"/>
    </row>
    <row r="386" spans="1:25" ht="12.75">
      <c r="A386" s="122"/>
      <c r="B386" s="123"/>
      <c r="C386" s="119"/>
      <c r="D386" s="119"/>
      <c r="E386" s="119"/>
      <c r="F386" s="119"/>
      <c r="G386" s="119"/>
      <c r="H386" s="119"/>
      <c r="I386" s="119"/>
      <c r="J386" s="119"/>
      <c r="K386" s="119"/>
      <c r="L386" s="119"/>
      <c r="M386" s="119"/>
      <c r="N386" s="119"/>
      <c r="O386" s="119"/>
      <c r="P386"/>
      <c r="Q386"/>
      <c r="R386"/>
      <c r="S386"/>
      <c r="T386"/>
      <c r="U386"/>
      <c r="V386"/>
      <c r="W386"/>
      <c r="X386"/>
      <c r="Y386"/>
    </row>
    <row r="387" spans="1:25" ht="12.75">
      <c r="A387" s="122"/>
      <c r="B387" s="123"/>
      <c r="C387" s="119"/>
      <c r="D387" s="119"/>
      <c r="E387" s="119"/>
      <c r="F387" s="119"/>
      <c r="G387" s="119"/>
      <c r="H387" s="119"/>
      <c r="I387" s="119"/>
      <c r="J387" s="119"/>
      <c r="K387" s="119"/>
      <c r="L387" s="119"/>
      <c r="M387" s="119"/>
      <c r="N387" s="119"/>
      <c r="O387" s="119"/>
      <c r="P387"/>
      <c r="Q387"/>
      <c r="R387"/>
      <c r="S387"/>
      <c r="T387"/>
      <c r="U387"/>
      <c r="V387"/>
      <c r="W387"/>
      <c r="X387"/>
      <c r="Y387"/>
    </row>
    <row r="388" spans="1:25" ht="12.75">
      <c r="A388" s="122"/>
      <c r="B388" s="123"/>
      <c r="C388" s="119"/>
      <c r="D388" s="119"/>
      <c r="E388" s="119"/>
      <c r="F388" s="119"/>
      <c r="G388" s="119"/>
      <c r="H388" s="119"/>
      <c r="I388" s="119"/>
      <c r="J388" s="119"/>
      <c r="K388" s="119"/>
      <c r="L388" s="119"/>
      <c r="M388" s="119"/>
      <c r="N388" s="119"/>
      <c r="O388" s="119"/>
      <c r="P388"/>
      <c r="Q388"/>
      <c r="R388"/>
      <c r="S388"/>
      <c r="T388"/>
      <c r="U388"/>
      <c r="V388"/>
      <c r="W388"/>
      <c r="X388"/>
      <c r="Y388"/>
    </row>
    <row r="389" spans="1:25" ht="12.75">
      <c r="A389" s="122"/>
      <c r="B389" s="123"/>
      <c r="C389" s="119"/>
      <c r="D389" s="119"/>
      <c r="E389" s="119"/>
      <c r="F389" s="119"/>
      <c r="G389" s="119"/>
      <c r="H389" s="119"/>
      <c r="I389" s="119"/>
      <c r="J389" s="119"/>
      <c r="K389" s="119"/>
      <c r="L389" s="119"/>
      <c r="M389" s="119"/>
      <c r="N389" s="119"/>
      <c r="O389" s="119"/>
      <c r="P389"/>
      <c r="Q389"/>
      <c r="R389"/>
      <c r="S389"/>
      <c r="T389"/>
      <c r="U389"/>
      <c r="V389"/>
      <c r="W389"/>
      <c r="X389"/>
      <c r="Y389"/>
    </row>
    <row r="390" spans="1:25" ht="12.75">
      <c r="A390" s="122"/>
      <c r="B390" s="123"/>
      <c r="C390" s="119"/>
      <c r="D390" s="119"/>
      <c r="E390" s="119"/>
      <c r="F390" s="119"/>
      <c r="G390" s="119"/>
      <c r="H390" s="119"/>
      <c r="I390" s="119"/>
      <c r="J390" s="119"/>
      <c r="K390" s="119"/>
      <c r="L390" s="119"/>
      <c r="M390" s="119"/>
      <c r="N390" s="119"/>
      <c r="O390" s="119"/>
      <c r="P390"/>
      <c r="Q390"/>
      <c r="R390"/>
      <c r="S390"/>
      <c r="T390"/>
      <c r="U390"/>
      <c r="V390"/>
      <c r="W390"/>
      <c r="X390"/>
      <c r="Y390"/>
    </row>
    <row r="391" spans="1:25" ht="12.75">
      <c r="A391" s="122"/>
      <c r="B391" s="123"/>
      <c r="C391" s="119"/>
      <c r="D391" s="119"/>
      <c r="E391" s="119"/>
      <c r="F391" s="119"/>
      <c r="G391" s="119"/>
      <c r="H391" s="119"/>
      <c r="I391" s="119"/>
      <c r="J391" s="119"/>
      <c r="K391" s="119"/>
      <c r="L391" s="119"/>
      <c r="M391" s="119"/>
      <c r="N391" s="119"/>
      <c r="O391" s="119"/>
      <c r="P391"/>
      <c r="Q391"/>
      <c r="R391"/>
      <c r="S391"/>
      <c r="T391"/>
      <c r="U391"/>
      <c r="V391"/>
      <c r="W391"/>
      <c r="X391"/>
      <c r="Y391"/>
    </row>
    <row r="392" spans="1:25" ht="12.75">
      <c r="A392" s="122"/>
      <c r="B392" s="123"/>
      <c r="C392" s="119"/>
      <c r="D392" s="119"/>
      <c r="E392" s="119"/>
      <c r="F392" s="119"/>
      <c r="G392" s="119"/>
      <c r="H392" s="119"/>
      <c r="I392" s="119"/>
      <c r="J392" s="119"/>
      <c r="K392" s="119"/>
      <c r="L392" s="119"/>
      <c r="M392" s="119"/>
      <c r="N392" s="119"/>
      <c r="O392" s="119"/>
      <c r="P392"/>
      <c r="Q392"/>
      <c r="R392"/>
      <c r="S392"/>
      <c r="T392"/>
      <c r="U392"/>
      <c r="V392"/>
      <c r="W392"/>
      <c r="X392"/>
      <c r="Y392"/>
    </row>
    <row r="393" spans="1:25" ht="12.75">
      <c r="A393" s="122"/>
      <c r="B393" s="123"/>
      <c r="C393" s="119"/>
      <c r="D393" s="119"/>
      <c r="E393" s="119"/>
      <c r="F393" s="119"/>
      <c r="G393" s="119"/>
      <c r="H393" s="119"/>
      <c r="I393" s="119"/>
      <c r="J393" s="119"/>
      <c r="K393" s="119"/>
      <c r="L393" s="119"/>
      <c r="M393" s="119"/>
      <c r="N393" s="119"/>
      <c r="O393" s="119"/>
      <c r="P393"/>
      <c r="Q393"/>
      <c r="R393"/>
      <c r="S393"/>
      <c r="T393"/>
      <c r="U393"/>
      <c r="V393"/>
      <c r="W393"/>
      <c r="X393"/>
      <c r="Y393"/>
    </row>
    <row r="394" spans="1:25" ht="12.75">
      <c r="A394" s="122"/>
      <c r="B394" s="123"/>
      <c r="C394" s="119"/>
      <c r="D394" s="119"/>
      <c r="E394" s="119"/>
      <c r="F394" s="119"/>
      <c r="G394" s="119"/>
      <c r="H394" s="119"/>
      <c r="I394" s="119"/>
      <c r="J394" s="119"/>
      <c r="K394" s="119"/>
      <c r="L394" s="119"/>
      <c r="M394" s="119"/>
      <c r="N394" s="119"/>
      <c r="O394" s="119"/>
      <c r="P394"/>
      <c r="Q394"/>
      <c r="R394"/>
      <c r="S394"/>
      <c r="T394"/>
      <c r="U394"/>
      <c r="V394"/>
      <c r="W394"/>
      <c r="X394"/>
      <c r="Y394"/>
    </row>
    <row r="395" spans="1:25" ht="12.75">
      <c r="A395" s="122"/>
      <c r="B395" s="123"/>
      <c r="C395" s="119"/>
      <c r="D395" s="119"/>
      <c r="E395" s="119"/>
      <c r="F395" s="119"/>
      <c r="G395" s="119"/>
      <c r="H395" s="119"/>
      <c r="I395" s="119"/>
      <c r="J395" s="119"/>
      <c r="K395" s="119"/>
      <c r="L395" s="119"/>
      <c r="M395" s="119"/>
      <c r="N395" s="119"/>
      <c r="O395" s="119"/>
      <c r="P395"/>
      <c r="Q395"/>
      <c r="R395"/>
      <c r="S395"/>
      <c r="T395"/>
      <c r="U395"/>
      <c r="V395"/>
      <c r="W395"/>
      <c r="X395"/>
      <c r="Y395"/>
    </row>
    <row r="396" spans="1:25" ht="12.75">
      <c r="A396" s="122"/>
      <c r="B396" s="123"/>
      <c r="C396" s="119"/>
      <c r="D396" s="119"/>
      <c r="E396" s="119"/>
      <c r="F396" s="119"/>
      <c r="G396" s="119"/>
      <c r="H396" s="119"/>
      <c r="I396" s="119"/>
      <c r="J396" s="119"/>
      <c r="K396" s="119"/>
      <c r="L396" s="119"/>
      <c r="M396" s="119"/>
      <c r="N396" s="119"/>
      <c r="O396" s="119"/>
      <c r="P396"/>
      <c r="Q396"/>
      <c r="R396"/>
      <c r="S396"/>
      <c r="T396"/>
      <c r="U396"/>
      <c r="V396"/>
      <c r="W396"/>
      <c r="X396"/>
      <c r="Y396"/>
    </row>
    <row r="397" spans="1:25" ht="12.75">
      <c r="A397" s="122"/>
      <c r="B397" s="123"/>
      <c r="C397" s="119"/>
      <c r="D397" s="119"/>
      <c r="E397" s="119"/>
      <c r="F397" s="119"/>
      <c r="G397" s="119"/>
      <c r="H397" s="119"/>
      <c r="I397" s="119"/>
      <c r="J397" s="119"/>
      <c r="K397" s="119"/>
      <c r="L397" s="119"/>
      <c r="M397" s="119"/>
      <c r="N397" s="119"/>
      <c r="O397" s="119"/>
      <c r="P397"/>
      <c r="Q397"/>
      <c r="R397"/>
      <c r="S397"/>
      <c r="T397"/>
      <c r="U397"/>
      <c r="V397"/>
      <c r="W397"/>
      <c r="X397"/>
      <c r="Y397"/>
    </row>
    <row r="398" spans="1:25" ht="12.75">
      <c r="A398" s="122"/>
      <c r="B398" s="123"/>
      <c r="C398" s="119"/>
      <c r="D398" s="119"/>
      <c r="E398" s="119"/>
      <c r="F398" s="119"/>
      <c r="G398" s="119"/>
      <c r="H398" s="119"/>
      <c r="I398" s="119"/>
      <c r="J398" s="119"/>
      <c r="K398" s="119"/>
      <c r="L398" s="119"/>
      <c r="M398" s="119"/>
      <c r="N398" s="119"/>
      <c r="O398" s="119"/>
      <c r="P398"/>
      <c r="Q398"/>
      <c r="R398"/>
      <c r="S398"/>
      <c r="T398"/>
      <c r="U398"/>
      <c r="V398"/>
      <c r="W398"/>
      <c r="X398"/>
      <c r="Y398"/>
    </row>
    <row r="399" spans="1:25" ht="12.75">
      <c r="A399" s="122"/>
      <c r="B399" s="123"/>
      <c r="C399" s="119"/>
      <c r="D399" s="119"/>
      <c r="E399" s="119"/>
      <c r="F399" s="119"/>
      <c r="G399" s="119"/>
      <c r="H399" s="119"/>
      <c r="I399" s="119"/>
      <c r="J399" s="119"/>
      <c r="K399" s="119"/>
      <c r="L399" s="119"/>
      <c r="M399" s="119"/>
      <c r="N399" s="119"/>
      <c r="O399" s="119"/>
      <c r="P399"/>
      <c r="Q399"/>
      <c r="R399"/>
      <c r="S399"/>
      <c r="T399"/>
      <c r="U399"/>
      <c r="V399"/>
      <c r="W399"/>
      <c r="X399"/>
      <c r="Y399"/>
    </row>
    <row r="400" spans="1:25" ht="12.75">
      <c r="A400" s="122"/>
      <c r="B400" s="123"/>
      <c r="C400" s="119"/>
      <c r="D400" s="119"/>
      <c r="E400" s="119"/>
      <c r="F400" s="119"/>
      <c r="G400" s="119"/>
      <c r="H400" s="119"/>
      <c r="I400" s="119"/>
      <c r="J400" s="119"/>
      <c r="K400" s="119"/>
      <c r="L400" s="119"/>
      <c r="M400" s="119"/>
      <c r="N400" s="119"/>
      <c r="O400" s="119"/>
      <c r="P400"/>
      <c r="Q400"/>
      <c r="R400"/>
      <c r="S400"/>
      <c r="T400"/>
      <c r="U400"/>
      <c r="V400"/>
      <c r="W400"/>
      <c r="X400"/>
      <c r="Y400"/>
    </row>
    <row r="401" spans="1:25" ht="12.75">
      <c r="A401" s="122"/>
      <c r="B401" s="123"/>
      <c r="C401" s="119"/>
      <c r="D401" s="119"/>
      <c r="E401" s="119"/>
      <c r="F401" s="119"/>
      <c r="G401" s="119"/>
      <c r="H401" s="119"/>
      <c r="I401" s="119"/>
      <c r="J401" s="119"/>
      <c r="K401" s="119"/>
      <c r="L401" s="119"/>
      <c r="M401" s="119"/>
      <c r="N401" s="119"/>
      <c r="O401" s="119"/>
      <c r="P401"/>
      <c r="Q401"/>
      <c r="R401"/>
      <c r="S401"/>
      <c r="T401"/>
      <c r="U401"/>
      <c r="V401"/>
      <c r="W401"/>
      <c r="X401"/>
      <c r="Y401"/>
    </row>
    <row r="402" spans="1:25" ht="12.75">
      <c r="A402" s="122"/>
      <c r="B402" s="123"/>
      <c r="C402" s="119"/>
      <c r="D402" s="119"/>
      <c r="E402" s="119"/>
      <c r="F402" s="119"/>
      <c r="G402" s="119"/>
      <c r="H402" s="119"/>
      <c r="I402" s="119"/>
      <c r="J402" s="119"/>
      <c r="K402" s="119"/>
      <c r="L402" s="119"/>
      <c r="M402" s="119"/>
      <c r="N402" s="119"/>
      <c r="O402" s="119"/>
      <c r="P402"/>
      <c r="Q402"/>
      <c r="R402"/>
      <c r="S402"/>
      <c r="T402"/>
      <c r="U402"/>
      <c r="V402"/>
      <c r="W402"/>
      <c r="X402"/>
      <c r="Y402"/>
    </row>
    <row r="403" spans="1:25" ht="12.75">
      <c r="A403" s="122"/>
      <c r="B403" s="123"/>
      <c r="C403" s="119"/>
      <c r="D403" s="119"/>
      <c r="E403" s="119"/>
      <c r="F403" s="119"/>
      <c r="G403" s="119"/>
      <c r="H403" s="119"/>
      <c r="I403" s="119"/>
      <c r="J403" s="119"/>
      <c r="K403" s="119"/>
      <c r="L403" s="119"/>
      <c r="M403" s="119"/>
      <c r="N403" s="119"/>
      <c r="O403" s="119"/>
      <c r="P403"/>
      <c r="Q403"/>
      <c r="R403"/>
      <c r="S403"/>
      <c r="T403"/>
      <c r="U403"/>
      <c r="V403"/>
      <c r="W403"/>
      <c r="X403"/>
      <c r="Y403"/>
    </row>
    <row r="404" spans="1:25" ht="12.75">
      <c r="A404" s="122"/>
      <c r="B404" s="123"/>
      <c r="C404" s="119"/>
      <c r="D404" s="119"/>
      <c r="E404" s="119"/>
      <c r="F404" s="119"/>
      <c r="G404" s="119"/>
      <c r="H404" s="119"/>
      <c r="I404" s="119"/>
      <c r="J404" s="119"/>
      <c r="K404" s="119"/>
      <c r="L404" s="119"/>
      <c r="M404" s="119"/>
      <c r="N404" s="119"/>
      <c r="O404" s="119"/>
      <c r="P404"/>
      <c r="Q404"/>
      <c r="R404"/>
      <c r="S404"/>
      <c r="T404"/>
      <c r="U404"/>
      <c r="V404"/>
      <c r="W404"/>
      <c r="X404"/>
      <c r="Y404"/>
    </row>
    <row r="405" spans="1:25" ht="12.75">
      <c r="A405" s="122"/>
      <c r="B405" s="123"/>
      <c r="C405" s="119"/>
      <c r="D405" s="119"/>
      <c r="E405" s="119"/>
      <c r="F405" s="119"/>
      <c r="G405" s="119"/>
      <c r="H405" s="119"/>
      <c r="I405" s="119"/>
      <c r="J405" s="119"/>
      <c r="K405" s="119"/>
      <c r="L405" s="119"/>
      <c r="M405" s="119"/>
      <c r="N405" s="119"/>
      <c r="O405" s="119"/>
      <c r="P405"/>
      <c r="Q405"/>
      <c r="R405"/>
      <c r="S405"/>
      <c r="T405"/>
      <c r="U405"/>
      <c r="V405"/>
      <c r="W405"/>
      <c r="X405"/>
      <c r="Y405"/>
    </row>
    <row r="406" spans="1:25" ht="12.75">
      <c r="A406" s="122"/>
      <c r="B406" s="123"/>
      <c r="C406" s="119"/>
      <c r="D406" s="119"/>
      <c r="E406" s="119"/>
      <c r="F406" s="119"/>
      <c r="G406" s="119"/>
      <c r="H406" s="119"/>
      <c r="I406" s="119"/>
      <c r="J406" s="119"/>
      <c r="K406" s="119"/>
      <c r="L406" s="119"/>
      <c r="M406" s="119"/>
      <c r="N406" s="119"/>
      <c r="O406" s="119"/>
      <c r="P406"/>
      <c r="Q406"/>
      <c r="R406"/>
      <c r="S406"/>
      <c r="T406"/>
      <c r="U406"/>
      <c r="V406"/>
      <c r="W406"/>
      <c r="X406"/>
      <c r="Y406"/>
    </row>
    <row r="407" spans="1:25" ht="12.75">
      <c r="A407" s="122"/>
      <c r="B407" s="123"/>
      <c r="C407" s="119"/>
      <c r="D407" s="119"/>
      <c r="E407" s="119"/>
      <c r="F407" s="119"/>
      <c r="G407" s="119"/>
      <c r="H407" s="119"/>
      <c r="I407" s="119"/>
      <c r="J407" s="119"/>
      <c r="K407" s="119"/>
      <c r="L407" s="119"/>
      <c r="M407" s="119"/>
      <c r="N407" s="119"/>
      <c r="O407" s="119"/>
      <c r="P407"/>
      <c r="Q407"/>
      <c r="R407"/>
      <c r="S407"/>
      <c r="T407"/>
      <c r="U407"/>
      <c r="V407"/>
      <c r="W407"/>
      <c r="X407"/>
      <c r="Y407"/>
    </row>
    <row r="408" spans="1:25" ht="12.75">
      <c r="A408" s="122"/>
      <c r="B408" s="123"/>
      <c r="C408" s="119"/>
      <c r="D408" s="119"/>
      <c r="E408" s="119"/>
      <c r="F408" s="119"/>
      <c r="G408" s="119"/>
      <c r="H408" s="119"/>
      <c r="I408" s="119"/>
      <c r="J408" s="119"/>
      <c r="K408" s="119"/>
      <c r="L408" s="119"/>
      <c r="M408" s="119"/>
      <c r="N408" s="119"/>
      <c r="O408" s="119"/>
      <c r="P408"/>
      <c r="Q408"/>
      <c r="R408"/>
      <c r="S408"/>
      <c r="T408"/>
      <c r="U408"/>
      <c r="V408"/>
      <c r="W408"/>
      <c r="X408"/>
      <c r="Y408"/>
    </row>
    <row r="409" spans="1:25" ht="12.75">
      <c r="A409" s="122"/>
      <c r="B409" s="123"/>
      <c r="C409" s="119"/>
      <c r="D409" s="119"/>
      <c r="E409" s="119"/>
      <c r="F409" s="119"/>
      <c r="G409" s="119"/>
      <c r="H409" s="119"/>
      <c r="I409" s="119"/>
      <c r="J409" s="119"/>
      <c r="K409" s="119"/>
      <c r="L409" s="119"/>
      <c r="M409" s="119"/>
      <c r="N409" s="119"/>
      <c r="O409" s="119"/>
      <c r="P409"/>
      <c r="Q409"/>
      <c r="R409"/>
      <c r="S409"/>
      <c r="T409"/>
      <c r="U409"/>
      <c r="V409"/>
      <c r="W409"/>
      <c r="X409"/>
      <c r="Y409"/>
    </row>
    <row r="410" spans="1:25" ht="12.75">
      <c r="A410" s="122"/>
      <c r="B410" s="123"/>
      <c r="C410" s="119"/>
      <c r="D410" s="119"/>
      <c r="E410" s="119"/>
      <c r="F410" s="119"/>
      <c r="G410" s="119"/>
      <c r="H410" s="119"/>
      <c r="I410" s="119"/>
      <c r="J410" s="119"/>
      <c r="K410" s="119"/>
      <c r="L410" s="119"/>
      <c r="M410" s="119"/>
      <c r="N410" s="119"/>
      <c r="O410" s="119"/>
      <c r="P410"/>
      <c r="Q410"/>
      <c r="R410"/>
      <c r="S410"/>
      <c r="T410"/>
      <c r="U410"/>
      <c r="V410"/>
      <c r="W410"/>
      <c r="X410"/>
      <c r="Y410"/>
    </row>
    <row r="411" spans="1:25" ht="12.75">
      <c r="A411" s="122"/>
      <c r="B411" s="123"/>
      <c r="C411" s="119"/>
      <c r="D411" s="119"/>
      <c r="E411" s="119"/>
      <c r="F411" s="119"/>
      <c r="G411" s="119"/>
      <c r="H411" s="119"/>
      <c r="I411" s="119"/>
      <c r="J411" s="119"/>
      <c r="K411" s="119"/>
      <c r="L411" s="119"/>
      <c r="M411" s="119"/>
      <c r="N411" s="119"/>
      <c r="O411" s="119"/>
      <c r="P411"/>
      <c r="Q411"/>
      <c r="R411"/>
      <c r="S411"/>
      <c r="T411"/>
      <c r="U411"/>
      <c r="V411"/>
      <c r="W411"/>
      <c r="X411"/>
      <c r="Y411"/>
    </row>
    <row r="412" spans="1:25" ht="12.75">
      <c r="A412" s="122"/>
      <c r="B412" s="123"/>
      <c r="C412" s="119"/>
      <c r="D412" s="119"/>
      <c r="E412" s="119"/>
      <c r="F412" s="119"/>
      <c r="G412" s="119"/>
      <c r="H412" s="119"/>
      <c r="I412" s="119"/>
      <c r="J412" s="119"/>
      <c r="K412" s="119"/>
      <c r="L412" s="119"/>
      <c r="M412" s="119"/>
      <c r="N412" s="119"/>
      <c r="O412" s="119"/>
      <c r="P412"/>
      <c r="Q412"/>
      <c r="R412"/>
      <c r="S412"/>
      <c r="T412"/>
      <c r="U412"/>
      <c r="V412"/>
      <c r="W412"/>
      <c r="X412"/>
      <c r="Y412"/>
    </row>
    <row r="413" spans="1:25" ht="12.75">
      <c r="A413" s="122"/>
      <c r="B413" s="123"/>
      <c r="C413" s="119"/>
      <c r="D413" s="119"/>
      <c r="E413" s="119"/>
      <c r="F413" s="119"/>
      <c r="G413" s="119"/>
      <c r="H413" s="119"/>
      <c r="I413" s="119"/>
      <c r="J413" s="119"/>
      <c r="K413" s="119"/>
      <c r="L413" s="119"/>
      <c r="M413" s="119"/>
      <c r="N413" s="119"/>
      <c r="O413" s="119"/>
      <c r="P413"/>
      <c r="Q413"/>
      <c r="R413"/>
      <c r="S413"/>
      <c r="T413"/>
      <c r="U413"/>
      <c r="V413"/>
      <c r="W413"/>
      <c r="X413"/>
      <c r="Y413"/>
    </row>
    <row r="414" spans="1:25" ht="12.75">
      <c r="A414" s="122"/>
      <c r="B414" s="123"/>
      <c r="C414" s="119"/>
      <c r="D414" s="119"/>
      <c r="E414" s="119"/>
      <c r="F414" s="119"/>
      <c r="G414" s="119"/>
      <c r="H414" s="119"/>
      <c r="I414" s="119"/>
      <c r="J414" s="119"/>
      <c r="K414" s="119"/>
      <c r="L414" s="119"/>
      <c r="M414" s="119"/>
      <c r="N414" s="119"/>
      <c r="O414" s="119"/>
      <c r="P414"/>
      <c r="Q414"/>
      <c r="R414"/>
      <c r="S414"/>
      <c r="T414"/>
      <c r="U414"/>
      <c r="V414"/>
      <c r="W414"/>
      <c r="X414"/>
      <c r="Y414"/>
    </row>
    <row r="415" spans="1:25" ht="12.75">
      <c r="A415" s="122"/>
      <c r="B415" s="123"/>
      <c r="C415" s="119"/>
      <c r="D415" s="119"/>
      <c r="E415" s="119"/>
      <c r="F415" s="119"/>
      <c r="G415" s="119"/>
      <c r="H415" s="119"/>
      <c r="I415" s="119"/>
      <c r="J415" s="119"/>
      <c r="K415" s="119"/>
      <c r="L415" s="119"/>
      <c r="M415" s="119"/>
      <c r="N415" s="119"/>
      <c r="O415" s="119"/>
      <c r="P415"/>
      <c r="Q415"/>
      <c r="R415"/>
      <c r="S415"/>
      <c r="T415"/>
      <c r="U415"/>
      <c r="V415"/>
      <c r="W415"/>
      <c r="X415"/>
      <c r="Y415"/>
    </row>
    <row r="416" spans="1:25" ht="12.75">
      <c r="A416" s="122"/>
      <c r="B416" s="123"/>
      <c r="C416" s="119"/>
      <c r="D416" s="119"/>
      <c r="E416" s="119"/>
      <c r="F416" s="119"/>
      <c r="G416" s="119"/>
      <c r="H416" s="119"/>
      <c r="I416" s="119"/>
      <c r="J416" s="119"/>
      <c r="K416" s="119"/>
      <c r="L416" s="119"/>
      <c r="M416" s="119"/>
      <c r="N416" s="119"/>
      <c r="O416" s="119"/>
      <c r="P416"/>
      <c r="Q416"/>
      <c r="R416"/>
      <c r="S416"/>
      <c r="T416"/>
      <c r="U416"/>
      <c r="V416"/>
      <c r="W416"/>
      <c r="X416"/>
      <c r="Y416"/>
    </row>
    <row r="417" spans="1:25" ht="12.75">
      <c r="A417" s="122"/>
      <c r="B417" s="123"/>
      <c r="C417" s="119"/>
      <c r="D417" s="119"/>
      <c r="E417" s="119"/>
      <c r="F417" s="119"/>
      <c r="G417" s="119"/>
      <c r="H417" s="119"/>
      <c r="I417" s="119"/>
      <c r="J417" s="119"/>
      <c r="K417" s="119"/>
      <c r="L417" s="119"/>
      <c r="M417" s="119"/>
      <c r="N417" s="119"/>
      <c r="O417" s="119"/>
      <c r="P417"/>
      <c r="Q417"/>
      <c r="R417"/>
      <c r="S417"/>
      <c r="T417"/>
      <c r="U417"/>
      <c r="V417"/>
      <c r="W417"/>
      <c r="X417"/>
      <c r="Y417"/>
    </row>
    <row r="418" spans="1:25" ht="12.75">
      <c r="A418" s="122"/>
      <c r="B418" s="123"/>
      <c r="C418" s="119"/>
      <c r="D418" s="119"/>
      <c r="E418" s="119"/>
      <c r="F418" s="119"/>
      <c r="G418" s="119"/>
      <c r="H418" s="119"/>
      <c r="I418" s="119"/>
      <c r="J418" s="119"/>
      <c r="K418" s="119"/>
      <c r="L418" s="119"/>
      <c r="M418" s="119"/>
      <c r="N418" s="119"/>
      <c r="O418" s="119"/>
      <c r="P418"/>
      <c r="Q418"/>
      <c r="R418"/>
      <c r="S418"/>
      <c r="T418"/>
      <c r="U418"/>
      <c r="V418"/>
      <c r="W418"/>
      <c r="X418"/>
      <c r="Y418"/>
    </row>
    <row r="419" spans="1:25" ht="12.75">
      <c r="A419" s="122"/>
      <c r="B419" s="123"/>
      <c r="C419" s="119"/>
      <c r="D419" s="119"/>
      <c r="E419" s="119"/>
      <c r="F419" s="119"/>
      <c r="G419" s="119"/>
      <c r="H419" s="119"/>
      <c r="I419" s="119"/>
      <c r="J419" s="119"/>
      <c r="K419" s="119"/>
      <c r="L419" s="119"/>
      <c r="M419" s="119"/>
      <c r="N419" s="119"/>
      <c r="O419" s="119"/>
      <c r="P419"/>
      <c r="Q419"/>
      <c r="R419"/>
      <c r="S419"/>
      <c r="T419"/>
      <c r="U419"/>
      <c r="V419"/>
      <c r="W419"/>
      <c r="X419"/>
      <c r="Y419"/>
    </row>
    <row r="420" spans="1:25" ht="12.75">
      <c r="A420" s="122"/>
      <c r="B420" s="123"/>
      <c r="C420" s="119"/>
      <c r="D420" s="119"/>
      <c r="E420" s="119"/>
      <c r="F420" s="119"/>
      <c r="G420" s="119"/>
      <c r="H420" s="119"/>
      <c r="I420" s="119"/>
      <c r="J420" s="119"/>
      <c r="K420" s="119"/>
      <c r="L420" s="119"/>
      <c r="M420" s="119"/>
      <c r="N420" s="119"/>
      <c r="O420" s="119"/>
      <c r="P420"/>
      <c r="Q420"/>
      <c r="R420"/>
      <c r="S420"/>
      <c r="T420"/>
      <c r="U420"/>
      <c r="V420"/>
      <c r="W420"/>
      <c r="X420"/>
      <c r="Y420"/>
    </row>
    <row r="421" spans="1:25" ht="12.75">
      <c r="A421" s="122"/>
      <c r="B421" s="123"/>
      <c r="C421" s="119"/>
      <c r="D421" s="119"/>
      <c r="E421" s="119"/>
      <c r="F421" s="119"/>
      <c r="G421" s="119"/>
      <c r="H421" s="119"/>
      <c r="I421" s="119"/>
      <c r="J421" s="119"/>
      <c r="K421" s="119"/>
      <c r="L421" s="119"/>
      <c r="M421" s="119"/>
      <c r="N421" s="119"/>
      <c r="O421" s="119"/>
      <c r="P421"/>
      <c r="Q421"/>
      <c r="R421"/>
      <c r="S421"/>
      <c r="T421"/>
      <c r="U421"/>
      <c r="V421"/>
      <c r="W421"/>
      <c r="X421"/>
      <c r="Y421"/>
    </row>
    <row r="422" spans="1:25" ht="12.75">
      <c r="A422" s="122"/>
      <c r="B422" s="119"/>
      <c r="C422" s="119"/>
      <c r="D422" s="119"/>
      <c r="E422" s="119"/>
      <c r="F422" s="119"/>
      <c r="G422" s="119"/>
      <c r="H422" s="119"/>
      <c r="I422" s="119"/>
      <c r="J422" s="119"/>
      <c r="K422" s="119"/>
      <c r="L422" s="119"/>
      <c r="M422" s="119"/>
      <c r="N422" s="119"/>
      <c r="O422" s="119"/>
      <c r="P422"/>
      <c r="Q422"/>
      <c r="R422"/>
      <c r="S422"/>
      <c r="T422"/>
      <c r="U422"/>
      <c r="V422"/>
      <c r="W422"/>
      <c r="X422"/>
      <c r="Y422"/>
    </row>
    <row r="423" spans="1:25" ht="12.75">
      <c r="A423" s="122"/>
      <c r="B423" s="119"/>
      <c r="C423" s="119"/>
      <c r="D423" s="119"/>
      <c r="E423" s="119"/>
      <c r="F423" s="119"/>
      <c r="G423" s="119"/>
      <c r="H423" s="119"/>
      <c r="I423" s="119"/>
      <c r="J423" s="119"/>
      <c r="K423" s="119"/>
      <c r="L423" s="119"/>
      <c r="M423" s="119"/>
      <c r="N423" s="119"/>
      <c r="O423" s="119"/>
      <c r="P423"/>
      <c r="Q423"/>
      <c r="R423"/>
      <c r="S423"/>
      <c r="T423"/>
      <c r="U423"/>
      <c r="V423"/>
      <c r="W423"/>
      <c r="X423"/>
      <c r="Y423"/>
    </row>
    <row r="424" spans="1:25" ht="12.75">
      <c r="A424" s="122"/>
      <c r="B424" s="119"/>
      <c r="C424" s="119"/>
      <c r="D424" s="119"/>
      <c r="E424" s="119"/>
      <c r="F424" s="119"/>
      <c r="G424" s="119"/>
      <c r="H424" s="119"/>
      <c r="I424" s="119"/>
      <c r="J424" s="119"/>
      <c r="K424" s="119"/>
      <c r="L424" s="119"/>
      <c r="M424" s="119"/>
      <c r="N424" s="119"/>
      <c r="O424" s="119"/>
      <c r="P424"/>
      <c r="Q424"/>
      <c r="R424"/>
      <c r="S424"/>
      <c r="T424"/>
      <c r="U424"/>
      <c r="V424"/>
      <c r="W424"/>
      <c r="X424"/>
      <c r="Y424"/>
    </row>
    <row r="425" spans="1:25" ht="12.75">
      <c r="A425" s="122"/>
      <c r="B425" s="119"/>
      <c r="C425" s="119"/>
      <c r="D425" s="119"/>
      <c r="E425" s="119"/>
      <c r="F425" s="119"/>
      <c r="G425" s="119"/>
      <c r="H425" s="119"/>
      <c r="I425" s="119"/>
      <c r="J425" s="119"/>
      <c r="K425" s="119"/>
      <c r="L425" s="119"/>
      <c r="M425" s="119"/>
      <c r="N425" s="119"/>
      <c r="O425" s="119"/>
      <c r="P425"/>
      <c r="Q425"/>
      <c r="R425"/>
      <c r="S425"/>
      <c r="T425"/>
      <c r="U425"/>
      <c r="V425"/>
      <c r="W425"/>
      <c r="X425"/>
      <c r="Y425"/>
    </row>
    <row r="426" spans="1:25" ht="12.75">
      <c r="A426" s="122"/>
      <c r="B426" s="119"/>
      <c r="C426" s="119"/>
      <c r="D426" s="119"/>
      <c r="E426" s="119"/>
      <c r="F426" s="119"/>
      <c r="G426" s="119"/>
      <c r="H426" s="119"/>
      <c r="I426" s="119"/>
      <c r="J426" s="119"/>
      <c r="K426" s="119"/>
      <c r="L426" s="119"/>
      <c r="M426" s="119"/>
      <c r="N426" s="119"/>
      <c r="O426" s="119"/>
      <c r="P426"/>
      <c r="Q426"/>
      <c r="R426"/>
      <c r="S426"/>
      <c r="T426"/>
      <c r="U426"/>
      <c r="V426"/>
      <c r="W426"/>
      <c r="X426"/>
      <c r="Y426"/>
    </row>
    <row r="427" spans="1:25" ht="12.75">
      <c r="A427" s="122"/>
      <c r="B427" s="119"/>
      <c r="C427" s="119"/>
      <c r="D427" s="119"/>
      <c r="E427" s="119"/>
      <c r="F427" s="119"/>
      <c r="G427" s="119"/>
      <c r="H427" s="119"/>
      <c r="I427" s="119"/>
      <c r="J427" s="119"/>
      <c r="K427" s="119"/>
      <c r="L427" s="119"/>
      <c r="M427" s="119"/>
      <c r="N427" s="119"/>
      <c r="O427" s="119"/>
      <c r="P427"/>
      <c r="Q427"/>
      <c r="R427"/>
      <c r="S427"/>
      <c r="T427"/>
      <c r="U427"/>
      <c r="V427"/>
      <c r="W427"/>
      <c r="X427"/>
      <c r="Y427"/>
    </row>
    <row r="428" spans="1:25" ht="12.75">
      <c r="A428" s="122"/>
      <c r="B428" s="119"/>
      <c r="C428" s="119"/>
      <c r="D428" s="119"/>
      <c r="E428" s="119"/>
      <c r="F428" s="119"/>
      <c r="G428" s="119"/>
      <c r="H428" s="119"/>
      <c r="I428" s="119"/>
      <c r="J428" s="119"/>
      <c r="K428" s="119"/>
      <c r="L428" s="119"/>
      <c r="M428" s="119"/>
      <c r="N428" s="119"/>
      <c r="O428" s="119"/>
      <c r="P428"/>
      <c r="Q428"/>
      <c r="R428"/>
      <c r="S428"/>
      <c r="T428"/>
      <c r="U428"/>
      <c r="V428"/>
      <c r="W428"/>
      <c r="X428"/>
      <c r="Y428"/>
    </row>
    <row r="429" spans="1:25" ht="12.75">
      <c r="A429" s="122"/>
      <c r="B429" s="119"/>
      <c r="C429" s="119"/>
      <c r="D429" s="119"/>
      <c r="E429" s="119"/>
      <c r="F429" s="119"/>
      <c r="G429" s="119"/>
      <c r="H429" s="119"/>
      <c r="I429" s="119"/>
      <c r="J429" s="119"/>
      <c r="K429" s="119"/>
      <c r="L429" s="119"/>
      <c r="M429" s="119"/>
      <c r="N429" s="119"/>
      <c r="O429" s="119"/>
      <c r="P429"/>
      <c r="Q429"/>
      <c r="R429"/>
      <c r="S429"/>
      <c r="T429"/>
      <c r="U429"/>
      <c r="V429"/>
      <c r="W429"/>
      <c r="X429"/>
      <c r="Y429"/>
    </row>
    <row r="430" spans="1:25" ht="12.75">
      <c r="A430" s="122"/>
      <c r="B430" s="119"/>
      <c r="C430" s="119"/>
      <c r="D430" s="119"/>
      <c r="E430" s="119"/>
      <c r="F430" s="119"/>
      <c r="G430" s="119"/>
      <c r="H430" s="119"/>
      <c r="I430" s="119"/>
      <c r="J430" s="119"/>
      <c r="K430" s="119"/>
      <c r="L430" s="119"/>
      <c r="M430" s="119"/>
      <c r="N430" s="119"/>
      <c r="O430" s="119"/>
      <c r="P430"/>
      <c r="Q430"/>
      <c r="R430"/>
      <c r="S430"/>
      <c r="T430"/>
      <c r="U430"/>
      <c r="V430"/>
      <c r="W430"/>
      <c r="X430"/>
      <c r="Y430"/>
    </row>
    <row r="431" spans="1:25" ht="12.75">
      <c r="A431" s="122"/>
      <c r="B431" s="119"/>
      <c r="C431" s="119"/>
      <c r="D431" s="119"/>
      <c r="E431" s="119"/>
      <c r="F431" s="119"/>
      <c r="G431" s="119"/>
      <c r="H431" s="119"/>
      <c r="I431" s="119"/>
      <c r="J431" s="119"/>
      <c r="K431" s="119"/>
      <c r="L431" s="119"/>
      <c r="M431" s="119"/>
      <c r="N431" s="119"/>
      <c r="O431" s="119"/>
      <c r="P431"/>
      <c r="Q431"/>
      <c r="R431"/>
      <c r="S431"/>
      <c r="T431"/>
      <c r="U431"/>
      <c r="V431"/>
      <c r="W431"/>
      <c r="X431"/>
      <c r="Y431"/>
    </row>
    <row r="432" spans="1:25" ht="12.75">
      <c r="A432" s="122"/>
      <c r="B432" s="119"/>
      <c r="C432" s="119"/>
      <c r="D432" s="119"/>
      <c r="E432" s="119"/>
      <c r="F432" s="119"/>
      <c r="G432" s="119"/>
      <c r="H432" s="119"/>
      <c r="I432" s="119"/>
      <c r="J432" s="119"/>
      <c r="K432" s="119"/>
      <c r="L432" s="119"/>
      <c r="M432" s="119"/>
      <c r="N432" s="119"/>
      <c r="O432" s="119"/>
      <c r="P432"/>
      <c r="Q432"/>
      <c r="R432"/>
      <c r="S432"/>
      <c r="T432"/>
      <c r="U432"/>
      <c r="V432"/>
      <c r="W432"/>
      <c r="X432"/>
      <c r="Y432"/>
    </row>
    <row r="433" spans="1:25" ht="12.75">
      <c r="A433" s="122"/>
      <c r="B433" s="119"/>
      <c r="C433" s="119"/>
      <c r="D433" s="119"/>
      <c r="E433" s="119"/>
      <c r="F433" s="119"/>
      <c r="G433" s="119"/>
      <c r="H433" s="119"/>
      <c r="I433" s="119"/>
      <c r="J433" s="119"/>
      <c r="K433" s="119"/>
      <c r="L433" s="119"/>
      <c r="M433" s="119"/>
      <c r="N433" s="119"/>
      <c r="O433" s="119"/>
      <c r="P433"/>
      <c r="Q433"/>
      <c r="R433"/>
      <c r="S433"/>
      <c r="T433"/>
      <c r="U433"/>
      <c r="V433"/>
      <c r="W433"/>
      <c r="X433"/>
      <c r="Y433"/>
    </row>
    <row r="434" spans="1:25" ht="12.75">
      <c r="A434" s="122"/>
      <c r="B434" s="119"/>
      <c r="C434" s="119"/>
      <c r="D434" s="119"/>
      <c r="E434" s="119"/>
      <c r="F434" s="119"/>
      <c r="G434" s="119"/>
      <c r="H434" s="119"/>
      <c r="I434" s="119"/>
      <c r="J434" s="119"/>
      <c r="K434" s="119"/>
      <c r="L434" s="119"/>
      <c r="M434" s="119"/>
      <c r="N434" s="119"/>
      <c r="O434" s="119"/>
      <c r="P434"/>
      <c r="Q434"/>
      <c r="R434"/>
      <c r="S434"/>
      <c r="T434"/>
      <c r="U434"/>
      <c r="V434"/>
      <c r="W434"/>
      <c r="X434"/>
      <c r="Y434"/>
    </row>
    <row r="435" spans="1:25" ht="12.75">
      <c r="A435" s="122"/>
      <c r="B435" s="119"/>
      <c r="C435" s="119"/>
      <c r="D435" s="119"/>
      <c r="E435" s="119"/>
      <c r="F435" s="119"/>
      <c r="G435" s="119"/>
      <c r="H435" s="119"/>
      <c r="I435" s="119"/>
      <c r="J435" s="119"/>
      <c r="K435" s="119"/>
      <c r="L435" s="119"/>
      <c r="M435" s="119"/>
      <c r="N435" s="119"/>
      <c r="O435" s="119"/>
      <c r="P435"/>
      <c r="Q435"/>
      <c r="R435"/>
      <c r="S435"/>
      <c r="T435"/>
      <c r="U435"/>
      <c r="V435"/>
      <c r="W435"/>
      <c r="X435"/>
      <c r="Y435"/>
    </row>
    <row r="436" spans="1:25" ht="12.75">
      <c r="A436" s="122"/>
      <c r="B436" s="119"/>
      <c r="C436" s="119"/>
      <c r="D436" s="119"/>
      <c r="E436" s="119"/>
      <c r="F436" s="119"/>
      <c r="G436" s="119"/>
      <c r="H436" s="119"/>
      <c r="I436" s="119"/>
      <c r="J436" s="119"/>
      <c r="K436" s="119"/>
      <c r="L436" s="119"/>
      <c r="M436" s="119"/>
      <c r="N436" s="119"/>
      <c r="O436" s="119"/>
      <c r="P436"/>
      <c r="Q436"/>
      <c r="R436"/>
      <c r="S436"/>
      <c r="T436"/>
      <c r="U436"/>
      <c r="V436"/>
      <c r="W436"/>
      <c r="X436"/>
      <c r="Y436"/>
    </row>
    <row r="437" spans="1:25" ht="12.75">
      <c r="A437" s="122"/>
      <c r="B437" s="119"/>
      <c r="C437" s="119"/>
      <c r="D437" s="119"/>
      <c r="E437" s="119"/>
      <c r="F437" s="119"/>
      <c r="G437" s="119"/>
      <c r="H437" s="119"/>
      <c r="I437" s="119"/>
      <c r="J437" s="119"/>
      <c r="K437" s="119"/>
      <c r="L437" s="119"/>
      <c r="M437" s="119"/>
      <c r="N437" s="119"/>
      <c r="O437" s="119"/>
      <c r="P437"/>
      <c r="Q437"/>
      <c r="R437"/>
      <c r="S437"/>
      <c r="T437"/>
      <c r="U437"/>
      <c r="V437"/>
      <c r="W437"/>
      <c r="X437"/>
      <c r="Y437"/>
    </row>
    <row r="438" spans="1:25" ht="12.75">
      <c r="A438" s="122"/>
      <c r="B438" s="119"/>
      <c r="C438" s="119"/>
      <c r="D438" s="119"/>
      <c r="E438" s="119"/>
      <c r="F438" s="119"/>
      <c r="G438" s="119"/>
      <c r="H438" s="119"/>
      <c r="I438" s="119"/>
      <c r="J438" s="119"/>
      <c r="K438" s="119"/>
      <c r="L438" s="119"/>
      <c r="M438" s="119"/>
      <c r="N438" s="119"/>
      <c r="O438" s="119"/>
      <c r="P438"/>
      <c r="Q438"/>
      <c r="R438"/>
      <c r="S438"/>
      <c r="T438"/>
      <c r="U438"/>
      <c r="V438"/>
      <c r="W438"/>
      <c r="X438"/>
      <c r="Y438"/>
    </row>
    <row r="439" spans="1:25" ht="12.75">
      <c r="A439" s="122"/>
      <c r="B439" s="119"/>
      <c r="C439" s="119"/>
      <c r="D439" s="119"/>
      <c r="E439" s="119"/>
      <c r="F439" s="119"/>
      <c r="G439" s="119"/>
      <c r="H439" s="119"/>
      <c r="I439" s="119"/>
      <c r="J439" s="119"/>
      <c r="K439" s="119"/>
      <c r="L439" s="119"/>
      <c r="M439" s="119"/>
      <c r="N439" s="119"/>
      <c r="O439" s="119"/>
      <c r="P439"/>
      <c r="Q439"/>
      <c r="R439"/>
      <c r="S439"/>
      <c r="T439"/>
      <c r="U439"/>
      <c r="V439"/>
      <c r="W439"/>
      <c r="X439"/>
      <c r="Y439"/>
    </row>
    <row r="440" spans="1:25" ht="12.75">
      <c r="A440" s="122"/>
      <c r="B440" s="119"/>
      <c r="C440" s="119"/>
      <c r="D440" s="119"/>
      <c r="E440" s="119"/>
      <c r="F440" s="119"/>
      <c r="G440" s="119"/>
      <c r="H440" s="119"/>
      <c r="I440" s="119"/>
      <c r="J440" s="119"/>
      <c r="K440" s="119"/>
      <c r="L440" s="119"/>
      <c r="M440" s="119"/>
      <c r="N440" s="119"/>
      <c r="O440" s="119"/>
      <c r="P440"/>
      <c r="Q440"/>
      <c r="R440"/>
      <c r="S440"/>
      <c r="T440"/>
      <c r="U440"/>
      <c r="V440"/>
      <c r="W440"/>
      <c r="X440"/>
      <c r="Y440"/>
    </row>
    <row r="441" spans="1:25" ht="12.75">
      <c r="A441" s="122"/>
      <c r="B441" s="119"/>
      <c r="C441" s="119"/>
      <c r="D441" s="119"/>
      <c r="E441" s="119"/>
      <c r="F441" s="119"/>
      <c r="G441" s="119"/>
      <c r="H441" s="119"/>
      <c r="I441" s="119"/>
      <c r="J441" s="119"/>
      <c r="K441" s="119"/>
      <c r="L441" s="119"/>
      <c r="M441" s="119"/>
      <c r="N441" s="119"/>
      <c r="O441" s="119"/>
      <c r="P441"/>
      <c r="Q441"/>
      <c r="R441"/>
      <c r="S441"/>
      <c r="T441"/>
      <c r="U441"/>
      <c r="V441"/>
      <c r="W441"/>
      <c r="X441"/>
      <c r="Y441"/>
    </row>
    <row r="442" spans="1:25" ht="12.75">
      <c r="A442" s="122"/>
      <c r="B442" s="119"/>
      <c r="C442" s="119"/>
      <c r="D442" s="119"/>
      <c r="E442" s="119"/>
      <c r="F442" s="119"/>
      <c r="G442" s="119"/>
      <c r="H442" s="119"/>
      <c r="I442" s="119"/>
      <c r="J442" s="119"/>
      <c r="K442" s="119"/>
      <c r="L442" s="119"/>
      <c r="M442" s="119"/>
      <c r="N442" s="119"/>
      <c r="O442" s="119"/>
      <c r="P442"/>
      <c r="Q442"/>
      <c r="R442"/>
      <c r="S442"/>
      <c r="T442"/>
      <c r="U442"/>
      <c r="V442"/>
      <c r="W442"/>
      <c r="X442"/>
      <c r="Y442"/>
    </row>
    <row r="443" spans="1:25" ht="12.75">
      <c r="A443" s="122"/>
      <c r="B443" s="119"/>
      <c r="C443" s="119"/>
      <c r="D443" s="119"/>
      <c r="E443" s="119"/>
      <c r="F443" s="119"/>
      <c r="G443" s="119"/>
      <c r="H443" s="119"/>
      <c r="I443" s="119"/>
      <c r="J443" s="119"/>
      <c r="K443" s="119"/>
      <c r="L443" s="119"/>
      <c r="M443" s="119"/>
      <c r="N443" s="119"/>
      <c r="O443" s="119"/>
      <c r="P443"/>
      <c r="Q443"/>
      <c r="R443"/>
      <c r="S443"/>
      <c r="T443"/>
      <c r="U443"/>
      <c r="V443"/>
      <c r="W443"/>
      <c r="X443"/>
      <c r="Y443"/>
    </row>
    <row r="444" spans="1:25" ht="12.75">
      <c r="A444" s="122"/>
      <c r="B444" s="119"/>
      <c r="C444" s="119"/>
      <c r="D444" s="119"/>
      <c r="E444" s="119"/>
      <c r="F444" s="119"/>
      <c r="G444" s="119"/>
      <c r="H444" s="119"/>
      <c r="I444" s="119"/>
      <c r="J444" s="119"/>
      <c r="K444" s="119"/>
      <c r="L444" s="119"/>
      <c r="M444" s="119"/>
      <c r="N444" s="119"/>
      <c r="O444" s="119"/>
      <c r="P444"/>
      <c r="Q444"/>
      <c r="R444"/>
      <c r="S444"/>
      <c r="T444"/>
      <c r="U444"/>
      <c r="V444"/>
      <c r="W444"/>
      <c r="X444"/>
      <c r="Y444"/>
    </row>
    <row r="445" spans="1:25" ht="12.75">
      <c r="A445" s="122"/>
      <c r="B445" s="119"/>
      <c r="C445" s="119"/>
      <c r="D445" s="119"/>
      <c r="E445" s="119"/>
      <c r="F445" s="119"/>
      <c r="G445" s="119"/>
      <c r="H445" s="119"/>
      <c r="I445" s="119"/>
      <c r="J445" s="119"/>
      <c r="K445" s="119"/>
      <c r="L445" s="119"/>
      <c r="M445" s="119"/>
      <c r="N445" s="119"/>
      <c r="O445" s="119"/>
      <c r="P445"/>
      <c r="Q445"/>
      <c r="R445"/>
      <c r="S445"/>
      <c r="T445"/>
      <c r="U445"/>
      <c r="V445"/>
      <c r="W445"/>
      <c r="X445"/>
      <c r="Y445"/>
    </row>
    <row r="446" spans="1:25" ht="12.75">
      <c r="A446" s="122"/>
      <c r="B446" s="119"/>
      <c r="C446" s="119"/>
      <c r="D446" s="119"/>
      <c r="E446" s="119"/>
      <c r="F446" s="119"/>
      <c r="G446" s="119"/>
      <c r="H446" s="119"/>
      <c r="I446" s="119"/>
      <c r="J446" s="119"/>
      <c r="K446" s="119"/>
      <c r="L446" s="119"/>
      <c r="M446" s="119"/>
      <c r="N446" s="119"/>
      <c r="O446" s="119"/>
      <c r="P446"/>
      <c r="Q446"/>
      <c r="R446"/>
      <c r="S446"/>
      <c r="T446"/>
      <c r="U446"/>
      <c r="V446"/>
      <c r="W446"/>
      <c r="X446"/>
      <c r="Y446"/>
    </row>
    <row r="447" spans="1:25" ht="12.75">
      <c r="A447" s="122"/>
      <c r="B447" s="119"/>
      <c r="C447" s="119"/>
      <c r="D447" s="119"/>
      <c r="E447" s="119"/>
      <c r="F447" s="119"/>
      <c r="G447" s="119"/>
      <c r="H447" s="119"/>
      <c r="I447" s="119"/>
      <c r="J447" s="119"/>
      <c r="K447" s="119"/>
      <c r="L447" s="119"/>
      <c r="M447" s="119"/>
      <c r="N447" s="119"/>
      <c r="O447" s="119"/>
      <c r="P447"/>
      <c r="Q447"/>
      <c r="R447"/>
      <c r="S447"/>
      <c r="T447"/>
      <c r="U447"/>
      <c r="V447"/>
      <c r="W447"/>
      <c r="X447"/>
      <c r="Y447"/>
    </row>
    <row r="448" spans="1:25" ht="12.75">
      <c r="A448" s="122"/>
      <c r="B448" s="119"/>
      <c r="C448" s="119"/>
      <c r="D448" s="119"/>
      <c r="E448" s="119"/>
      <c r="F448" s="119"/>
      <c r="G448" s="119"/>
      <c r="H448" s="119"/>
      <c r="I448" s="119"/>
      <c r="J448" s="119"/>
      <c r="K448" s="119"/>
      <c r="L448" s="119"/>
      <c r="M448" s="119"/>
      <c r="N448" s="119"/>
      <c r="O448" s="119"/>
      <c r="P448"/>
      <c r="Q448"/>
      <c r="R448"/>
      <c r="S448"/>
      <c r="T448"/>
      <c r="U448"/>
      <c r="V448"/>
      <c r="W448"/>
      <c r="X448"/>
      <c r="Y448"/>
    </row>
    <row r="449" spans="1:25" ht="12.75">
      <c r="A449" s="122"/>
      <c r="B449" s="119"/>
      <c r="C449" s="119"/>
      <c r="D449" s="119"/>
      <c r="E449" s="119"/>
      <c r="F449" s="119"/>
      <c r="G449" s="119"/>
      <c r="H449" s="119"/>
      <c r="I449" s="119"/>
      <c r="J449" s="119"/>
      <c r="K449" s="119"/>
      <c r="L449" s="119"/>
      <c r="M449" s="119"/>
      <c r="N449" s="119"/>
      <c r="O449" s="119"/>
      <c r="P449"/>
      <c r="Q449"/>
      <c r="R449"/>
      <c r="S449"/>
      <c r="T449"/>
      <c r="U449"/>
      <c r="V449"/>
      <c r="W449"/>
      <c r="X449"/>
      <c r="Y449"/>
    </row>
    <row r="450" spans="1:25" ht="12.75">
      <c r="A450" s="122"/>
      <c r="B450" s="119"/>
      <c r="C450" s="119"/>
      <c r="D450" s="119"/>
      <c r="E450" s="119"/>
      <c r="F450" s="119"/>
      <c r="G450" s="119"/>
      <c r="H450" s="119"/>
      <c r="I450" s="119"/>
      <c r="J450" s="119"/>
      <c r="K450" s="119"/>
      <c r="L450" s="119"/>
      <c r="M450" s="119"/>
      <c r="N450" s="119"/>
      <c r="O450" s="119"/>
      <c r="P450"/>
      <c r="Q450"/>
      <c r="R450"/>
      <c r="S450"/>
      <c r="T450"/>
      <c r="U450"/>
      <c r="V450"/>
      <c r="W450"/>
      <c r="X450"/>
      <c r="Y450"/>
    </row>
    <row r="451" spans="1:25" ht="12.75">
      <c r="A451" s="122"/>
      <c r="B451" s="119"/>
      <c r="C451" s="119"/>
      <c r="D451" s="119"/>
      <c r="E451" s="119"/>
      <c r="F451" s="119"/>
      <c r="G451" s="119"/>
      <c r="H451" s="119"/>
      <c r="I451" s="119"/>
      <c r="J451" s="119"/>
      <c r="K451" s="119"/>
      <c r="L451" s="119"/>
      <c r="M451" s="119"/>
      <c r="N451" s="119"/>
      <c r="O451" s="119"/>
      <c r="P451"/>
      <c r="Q451"/>
      <c r="R451"/>
      <c r="S451"/>
      <c r="T451"/>
      <c r="U451"/>
      <c r="V451"/>
      <c r="W451"/>
      <c r="X451"/>
      <c r="Y451"/>
    </row>
    <row r="452" spans="1:25" ht="12.75">
      <c r="A452" s="122"/>
      <c r="B452" s="119"/>
      <c r="C452" s="119"/>
      <c r="D452" s="119"/>
      <c r="E452" s="119"/>
      <c r="F452" s="119"/>
      <c r="G452" s="119"/>
      <c r="H452" s="119"/>
      <c r="I452" s="119"/>
      <c r="J452" s="119"/>
      <c r="K452" s="119"/>
      <c r="L452" s="119"/>
      <c r="M452" s="119"/>
      <c r="N452" s="119"/>
      <c r="O452" s="119"/>
      <c r="P452"/>
      <c r="Q452"/>
      <c r="R452"/>
      <c r="S452"/>
      <c r="T452"/>
      <c r="U452"/>
      <c r="V452"/>
      <c r="W452"/>
      <c r="X452"/>
      <c r="Y452"/>
    </row>
    <row r="453" spans="1:25" ht="12.75">
      <c r="A453" s="122"/>
      <c r="B453" s="119"/>
      <c r="C453" s="119"/>
      <c r="D453" s="119"/>
      <c r="E453" s="119"/>
      <c r="F453" s="119"/>
      <c r="G453" s="119"/>
      <c r="H453" s="119"/>
      <c r="I453" s="119"/>
      <c r="J453" s="119"/>
      <c r="K453" s="119"/>
      <c r="L453" s="119"/>
      <c r="M453" s="119"/>
      <c r="N453" s="119"/>
      <c r="O453" s="119"/>
      <c r="P453"/>
      <c r="Q453"/>
      <c r="R453"/>
      <c r="S453"/>
      <c r="T453"/>
      <c r="U453"/>
      <c r="V453"/>
      <c r="W453"/>
      <c r="X453"/>
      <c r="Y453"/>
    </row>
    <row r="454" spans="1:25" ht="12.75">
      <c r="A454" s="122"/>
      <c r="B454" s="119"/>
      <c r="C454" s="119"/>
      <c r="D454" s="119"/>
      <c r="E454" s="119"/>
      <c r="F454" s="119"/>
      <c r="G454" s="119"/>
      <c r="H454" s="119"/>
      <c r="I454" s="119"/>
      <c r="J454" s="119"/>
      <c r="K454" s="119"/>
      <c r="L454" s="119"/>
      <c r="M454" s="119"/>
      <c r="N454" s="119"/>
      <c r="O454" s="119"/>
      <c r="P454"/>
      <c r="Q454"/>
      <c r="R454"/>
      <c r="S454"/>
      <c r="T454"/>
      <c r="U454"/>
      <c r="V454"/>
      <c r="W454"/>
      <c r="X454"/>
      <c r="Y454"/>
    </row>
    <row r="455" spans="1:25" ht="12.75">
      <c r="A455" s="122"/>
      <c r="B455" s="119"/>
      <c r="C455" s="119"/>
      <c r="D455" s="119"/>
      <c r="E455" s="119"/>
      <c r="F455" s="119"/>
      <c r="G455" s="119"/>
      <c r="H455" s="119"/>
      <c r="I455" s="119"/>
      <c r="J455" s="119"/>
      <c r="K455" s="119"/>
      <c r="L455" s="119"/>
      <c r="M455" s="119"/>
      <c r="N455" s="119"/>
      <c r="O455" s="119"/>
      <c r="P455"/>
      <c r="Q455"/>
      <c r="R455"/>
      <c r="S455"/>
      <c r="T455"/>
      <c r="U455"/>
      <c r="V455"/>
      <c r="W455"/>
      <c r="X455"/>
      <c r="Y455"/>
    </row>
    <row r="456" spans="1:25" ht="12.75">
      <c r="A456" s="122"/>
      <c r="B456" s="119"/>
      <c r="C456" s="119"/>
      <c r="D456" s="119"/>
      <c r="E456" s="119"/>
      <c r="F456" s="119"/>
      <c r="G456" s="119"/>
      <c r="H456" s="119"/>
      <c r="I456" s="119"/>
      <c r="J456" s="119"/>
      <c r="K456" s="119"/>
      <c r="L456" s="119"/>
      <c r="M456" s="119"/>
      <c r="N456" s="119"/>
      <c r="O456" s="119"/>
      <c r="P456"/>
      <c r="Q456"/>
      <c r="R456"/>
      <c r="S456"/>
      <c r="T456"/>
      <c r="U456"/>
      <c r="V456"/>
      <c r="W456"/>
      <c r="X456"/>
      <c r="Y456"/>
    </row>
    <row r="457" spans="1:25" ht="12.75">
      <c r="A457" s="122"/>
      <c r="B457" s="119"/>
      <c r="C457" s="119"/>
      <c r="D457" s="119"/>
      <c r="E457" s="119"/>
      <c r="F457" s="119"/>
      <c r="G457" s="119"/>
      <c r="H457" s="119"/>
      <c r="I457" s="119"/>
      <c r="J457" s="119"/>
      <c r="K457" s="119"/>
      <c r="L457" s="119"/>
      <c r="M457" s="119"/>
      <c r="N457" s="119"/>
      <c r="O457" s="119"/>
      <c r="P457"/>
      <c r="Q457"/>
      <c r="R457"/>
      <c r="S457"/>
      <c r="T457"/>
      <c r="U457"/>
      <c r="V457"/>
      <c r="W457"/>
      <c r="X457"/>
      <c r="Y457"/>
    </row>
    <row r="458" spans="1:25" ht="12.75">
      <c r="A458" s="122"/>
      <c r="B458" s="119"/>
      <c r="C458" s="119"/>
      <c r="D458" s="119"/>
      <c r="E458" s="119"/>
      <c r="F458" s="119"/>
      <c r="G458" s="119"/>
      <c r="H458" s="119"/>
      <c r="I458" s="119"/>
      <c r="J458" s="119"/>
      <c r="K458" s="119"/>
      <c r="L458" s="119"/>
      <c r="M458" s="119"/>
      <c r="N458" s="119"/>
      <c r="O458" s="119"/>
      <c r="P458"/>
      <c r="Q458"/>
      <c r="R458"/>
      <c r="S458"/>
      <c r="T458"/>
      <c r="U458"/>
      <c r="V458"/>
      <c r="W458"/>
      <c r="X458"/>
      <c r="Y458"/>
    </row>
    <row r="459" spans="1:25" ht="12.75">
      <c r="A459" s="122"/>
      <c r="B459" s="119"/>
      <c r="C459" s="119"/>
      <c r="D459" s="119"/>
      <c r="E459" s="119"/>
      <c r="F459" s="119"/>
      <c r="G459" s="119"/>
      <c r="H459" s="119"/>
      <c r="I459" s="119"/>
      <c r="J459" s="119"/>
      <c r="K459" s="119"/>
      <c r="L459" s="119"/>
      <c r="M459" s="119"/>
      <c r="N459" s="119"/>
      <c r="O459" s="119"/>
      <c r="P459"/>
      <c r="Q459"/>
      <c r="R459"/>
      <c r="S459"/>
      <c r="T459"/>
      <c r="U459"/>
      <c r="V459"/>
      <c r="W459"/>
      <c r="X459"/>
      <c r="Y459"/>
    </row>
    <row r="460" spans="1:25" ht="12.75">
      <c r="A460" s="122"/>
      <c r="B460" s="119"/>
      <c r="C460" s="119"/>
      <c r="D460" s="119"/>
      <c r="E460" s="119"/>
      <c r="F460" s="119"/>
      <c r="G460" s="119"/>
      <c r="H460" s="119"/>
      <c r="I460" s="119"/>
      <c r="J460" s="119"/>
      <c r="K460" s="119"/>
      <c r="L460" s="119"/>
      <c r="M460" s="119"/>
      <c r="N460" s="119"/>
      <c r="O460" s="119"/>
      <c r="P460"/>
      <c r="Q460"/>
      <c r="R460"/>
      <c r="S460"/>
      <c r="T460"/>
      <c r="U460"/>
      <c r="V460"/>
      <c r="W460"/>
      <c r="X460"/>
      <c r="Y460"/>
    </row>
    <row r="461" spans="1:25" ht="12.75">
      <c r="A461" s="122"/>
      <c r="B461" s="119"/>
      <c r="C461" s="119"/>
      <c r="D461" s="119"/>
      <c r="E461" s="119"/>
      <c r="F461" s="119"/>
      <c r="G461" s="119"/>
      <c r="H461" s="119"/>
      <c r="I461" s="119"/>
      <c r="J461" s="119"/>
      <c r="K461" s="119"/>
      <c r="L461" s="119"/>
      <c r="M461" s="119"/>
      <c r="N461" s="119"/>
      <c r="O461" s="119"/>
      <c r="P461"/>
      <c r="Q461"/>
      <c r="R461"/>
      <c r="S461"/>
      <c r="T461"/>
      <c r="U461"/>
      <c r="V461"/>
      <c r="W461"/>
      <c r="X461"/>
      <c r="Y461"/>
    </row>
    <row r="462" spans="1:25" ht="12.75">
      <c r="A462" s="122"/>
      <c r="B462" s="119"/>
      <c r="C462" s="119"/>
      <c r="D462" s="119"/>
      <c r="E462" s="119"/>
      <c r="F462" s="119"/>
      <c r="G462" s="119"/>
      <c r="H462" s="119"/>
      <c r="I462" s="119"/>
      <c r="J462" s="119"/>
      <c r="K462" s="119"/>
      <c r="L462" s="119"/>
      <c r="M462" s="119"/>
      <c r="N462" s="119"/>
      <c r="O462" s="119"/>
      <c r="P462"/>
      <c r="Q462"/>
      <c r="R462"/>
      <c r="S462"/>
      <c r="T462"/>
      <c r="U462"/>
      <c r="V462"/>
      <c r="W462"/>
      <c r="X462"/>
      <c r="Y462"/>
    </row>
    <row r="463" spans="1:25" ht="12.75">
      <c r="A463" s="122"/>
      <c r="B463" s="119"/>
      <c r="C463" s="119"/>
      <c r="D463" s="119"/>
      <c r="E463" s="119"/>
      <c r="F463" s="119"/>
      <c r="G463" s="119"/>
      <c r="H463" s="119"/>
      <c r="I463" s="119"/>
      <c r="J463" s="119"/>
      <c r="K463" s="119"/>
      <c r="L463" s="119"/>
      <c r="M463" s="119"/>
      <c r="N463" s="119"/>
      <c r="O463" s="119"/>
      <c r="P463"/>
      <c r="Q463"/>
      <c r="R463"/>
      <c r="S463"/>
      <c r="T463"/>
      <c r="U463"/>
      <c r="V463"/>
      <c r="W463"/>
      <c r="X463"/>
      <c r="Y463"/>
    </row>
    <row r="464" spans="1:25" ht="12.75">
      <c r="A464" s="122"/>
      <c r="B464" s="119"/>
      <c r="C464" s="119"/>
      <c r="D464" s="119"/>
      <c r="E464" s="119"/>
      <c r="F464" s="119"/>
      <c r="G464" s="119"/>
      <c r="H464" s="119"/>
      <c r="I464" s="119"/>
      <c r="J464" s="119"/>
      <c r="K464" s="119"/>
      <c r="L464" s="119"/>
      <c r="M464" s="119"/>
      <c r="N464" s="119"/>
      <c r="O464" s="119"/>
      <c r="P464"/>
      <c r="Q464"/>
      <c r="R464"/>
      <c r="S464"/>
      <c r="T464"/>
      <c r="U464"/>
      <c r="V464"/>
      <c r="W464"/>
      <c r="X464"/>
      <c r="Y464"/>
    </row>
    <row r="465" spans="1:25" ht="12.75">
      <c r="A465" s="122"/>
      <c r="B465" s="119"/>
      <c r="C465" s="119"/>
      <c r="D465" s="119"/>
      <c r="E465" s="119"/>
      <c r="F465" s="119"/>
      <c r="G465" s="119"/>
      <c r="H465" s="119"/>
      <c r="I465" s="119"/>
      <c r="J465" s="119"/>
      <c r="K465" s="119"/>
      <c r="L465" s="119"/>
      <c r="M465" s="119"/>
      <c r="N465" s="119"/>
      <c r="O465" s="119"/>
      <c r="P465"/>
      <c r="Q465"/>
      <c r="R465"/>
      <c r="S465"/>
      <c r="T465"/>
      <c r="U465"/>
      <c r="V465"/>
      <c r="W465"/>
      <c r="X465"/>
      <c r="Y465"/>
    </row>
    <row r="466" spans="1:25" ht="12.75">
      <c r="A466" s="122"/>
      <c r="B466" s="119"/>
      <c r="C466" s="119"/>
      <c r="D466" s="119"/>
      <c r="E466" s="119"/>
      <c r="F466" s="119"/>
      <c r="G466" s="119"/>
      <c r="H466" s="119"/>
      <c r="I466" s="119"/>
      <c r="J466" s="119"/>
      <c r="K466" s="119"/>
      <c r="L466" s="119"/>
      <c r="M466" s="119"/>
      <c r="N466" s="119"/>
      <c r="O466" s="119"/>
      <c r="P466"/>
      <c r="Q466"/>
      <c r="R466"/>
      <c r="S466"/>
      <c r="T466"/>
      <c r="U466"/>
      <c r="V466"/>
      <c r="W466"/>
      <c r="X466"/>
      <c r="Y466"/>
    </row>
    <row r="467" spans="1:25" ht="12.75">
      <c r="A467" s="122"/>
      <c r="B467" s="119"/>
      <c r="C467" s="119"/>
      <c r="D467" s="119"/>
      <c r="E467" s="119"/>
      <c r="F467" s="119"/>
      <c r="G467" s="119"/>
      <c r="H467" s="119"/>
      <c r="I467" s="119"/>
      <c r="J467" s="119"/>
      <c r="K467" s="119"/>
      <c r="L467" s="119"/>
      <c r="M467" s="119"/>
      <c r="N467" s="119"/>
      <c r="O467" s="119"/>
      <c r="P467"/>
      <c r="Q467"/>
      <c r="R467"/>
      <c r="S467"/>
      <c r="T467"/>
      <c r="U467"/>
      <c r="V467"/>
      <c r="W467"/>
      <c r="X467"/>
      <c r="Y467"/>
    </row>
    <row r="468" spans="1:25" ht="12.75">
      <c r="A468" s="122"/>
      <c r="B468" s="119"/>
      <c r="C468" s="119"/>
      <c r="D468" s="119"/>
      <c r="E468" s="119"/>
      <c r="F468" s="119"/>
      <c r="G468" s="119"/>
      <c r="H468" s="119"/>
      <c r="I468" s="119"/>
      <c r="J468" s="119"/>
      <c r="K468" s="119"/>
      <c r="L468" s="119"/>
      <c r="M468" s="119"/>
      <c r="N468" s="119"/>
      <c r="O468" s="119"/>
      <c r="P468"/>
      <c r="Q468"/>
      <c r="R468"/>
      <c r="S468"/>
      <c r="T468"/>
      <c r="U468"/>
      <c r="V468"/>
      <c r="W468"/>
      <c r="X468"/>
      <c r="Y468"/>
    </row>
    <row r="469" spans="1:25" ht="12.75">
      <c r="A469" s="122"/>
      <c r="B469" s="119"/>
      <c r="C469" s="119"/>
      <c r="D469" s="119"/>
      <c r="E469" s="119"/>
      <c r="F469" s="119"/>
      <c r="G469" s="119"/>
      <c r="H469" s="119"/>
      <c r="I469" s="119"/>
      <c r="J469" s="119"/>
      <c r="K469" s="119"/>
      <c r="L469" s="119"/>
      <c r="M469" s="119"/>
      <c r="N469" s="119"/>
      <c r="O469" s="119"/>
      <c r="P469"/>
      <c r="Q469"/>
      <c r="R469"/>
      <c r="S469"/>
      <c r="T469"/>
      <c r="U469"/>
      <c r="V469"/>
      <c r="W469"/>
      <c r="X469"/>
      <c r="Y469"/>
    </row>
    <row r="470" spans="1:25" ht="12.75">
      <c r="A470" s="122"/>
      <c r="B470" s="119"/>
      <c r="C470" s="119"/>
      <c r="D470" s="119"/>
      <c r="E470" s="119"/>
      <c r="F470" s="119"/>
      <c r="G470" s="119"/>
      <c r="H470" s="119"/>
      <c r="I470" s="119"/>
      <c r="J470" s="119"/>
      <c r="K470" s="119"/>
      <c r="L470" s="119"/>
      <c r="M470" s="119"/>
      <c r="N470" s="119"/>
      <c r="O470" s="119"/>
      <c r="P470"/>
      <c r="Q470"/>
      <c r="R470"/>
      <c r="S470"/>
      <c r="T470"/>
      <c r="U470"/>
      <c r="V470"/>
      <c r="W470"/>
      <c r="X470"/>
      <c r="Y470"/>
    </row>
    <row r="471" spans="1:25" ht="12.75">
      <c r="A471" s="122"/>
      <c r="B471" s="119"/>
      <c r="C471" s="119"/>
      <c r="D471" s="119"/>
      <c r="E471" s="119"/>
      <c r="F471" s="119"/>
      <c r="G471" s="119"/>
      <c r="H471" s="119"/>
      <c r="I471" s="119"/>
      <c r="J471" s="119"/>
      <c r="K471" s="119"/>
      <c r="L471" s="119"/>
      <c r="M471" s="119"/>
      <c r="N471" s="119"/>
      <c r="O471" s="119"/>
      <c r="P471"/>
      <c r="Q471"/>
      <c r="R471"/>
      <c r="S471"/>
      <c r="T471"/>
      <c r="U471"/>
      <c r="V471"/>
      <c r="W471"/>
      <c r="X471"/>
      <c r="Y471"/>
    </row>
    <row r="472" spans="1:25" ht="12.75">
      <c r="A472" s="122"/>
      <c r="B472" s="119"/>
      <c r="C472" s="119"/>
      <c r="D472" s="119"/>
      <c r="E472" s="119"/>
      <c r="F472" s="119"/>
      <c r="G472" s="119"/>
      <c r="H472" s="119"/>
      <c r="I472" s="119"/>
      <c r="J472" s="119"/>
      <c r="K472" s="119"/>
      <c r="L472" s="119"/>
      <c r="M472" s="119"/>
      <c r="N472" s="119"/>
      <c r="O472" s="119"/>
      <c r="P472"/>
      <c r="Q472"/>
      <c r="R472"/>
      <c r="S472"/>
      <c r="T472"/>
      <c r="U472"/>
      <c r="V472"/>
      <c r="W472"/>
      <c r="X472"/>
      <c r="Y472"/>
    </row>
    <row r="473" spans="1:25" ht="12.75">
      <c r="A473" s="122"/>
      <c r="B473" s="119"/>
      <c r="C473" s="119"/>
      <c r="D473" s="119"/>
      <c r="E473" s="119"/>
      <c r="F473" s="119"/>
      <c r="G473" s="119"/>
      <c r="H473" s="119"/>
      <c r="I473" s="119"/>
      <c r="J473" s="119"/>
      <c r="K473" s="119"/>
      <c r="L473" s="119"/>
      <c r="M473" s="119"/>
      <c r="N473" s="119"/>
      <c r="O473" s="119"/>
      <c r="P473"/>
      <c r="Q473"/>
      <c r="R473"/>
      <c r="S473"/>
      <c r="T473"/>
      <c r="U473"/>
      <c r="V473"/>
      <c r="W473"/>
      <c r="X473"/>
      <c r="Y473"/>
    </row>
    <row r="474" spans="1:25" ht="12.75">
      <c r="A474" s="122"/>
      <c r="B474" s="119"/>
      <c r="C474" s="119"/>
      <c r="D474" s="119"/>
      <c r="E474" s="119"/>
      <c r="F474" s="119"/>
      <c r="G474" s="119"/>
      <c r="H474" s="119"/>
      <c r="I474" s="119"/>
      <c r="J474" s="119"/>
      <c r="K474" s="119"/>
      <c r="L474" s="119"/>
      <c r="M474" s="119"/>
      <c r="N474" s="119"/>
      <c r="O474" s="119"/>
      <c r="P474"/>
      <c r="Q474"/>
      <c r="R474"/>
      <c r="S474"/>
      <c r="T474"/>
      <c r="U474"/>
      <c r="V474"/>
      <c r="W474"/>
      <c r="X474"/>
      <c r="Y474"/>
    </row>
    <row r="475" spans="1:25" ht="12.75">
      <c r="A475" s="122"/>
      <c r="B475" s="119"/>
      <c r="C475" s="119"/>
      <c r="D475" s="119"/>
      <c r="E475" s="119"/>
      <c r="F475" s="119"/>
      <c r="G475" s="119"/>
      <c r="H475" s="119"/>
      <c r="I475" s="119"/>
      <c r="J475" s="119"/>
      <c r="K475" s="119"/>
      <c r="L475" s="119"/>
      <c r="M475" s="119"/>
      <c r="N475" s="119"/>
      <c r="O475" s="119"/>
      <c r="P475"/>
      <c r="Q475"/>
      <c r="R475"/>
      <c r="S475"/>
      <c r="T475"/>
      <c r="U475"/>
      <c r="V475"/>
      <c r="W475"/>
      <c r="X475"/>
      <c r="Y475"/>
    </row>
    <row r="476" spans="1:25" ht="12.75">
      <c r="A476" s="122"/>
      <c r="B476" s="119"/>
      <c r="C476" s="119"/>
      <c r="D476" s="119"/>
      <c r="E476" s="119"/>
      <c r="F476" s="119"/>
      <c r="G476" s="119"/>
      <c r="H476" s="119"/>
      <c r="I476" s="119"/>
      <c r="J476" s="119"/>
      <c r="K476" s="119"/>
      <c r="L476" s="119"/>
      <c r="M476" s="119"/>
      <c r="N476" s="119"/>
      <c r="O476" s="119"/>
      <c r="P476"/>
      <c r="Q476"/>
      <c r="R476"/>
      <c r="S476"/>
      <c r="T476"/>
      <c r="U476"/>
      <c r="V476"/>
      <c r="W476"/>
      <c r="X476"/>
      <c r="Y476"/>
    </row>
    <row r="477" spans="1:25" ht="12.75">
      <c r="A477" s="122"/>
      <c r="B477" s="119"/>
      <c r="C477" s="119"/>
      <c r="D477" s="119"/>
      <c r="E477" s="119"/>
      <c r="F477" s="119"/>
      <c r="G477" s="119"/>
      <c r="H477" s="119"/>
      <c r="I477" s="119"/>
      <c r="J477" s="119"/>
      <c r="K477" s="119"/>
      <c r="L477" s="119"/>
      <c r="M477" s="119"/>
      <c r="N477" s="119"/>
      <c r="O477" s="119"/>
      <c r="P477"/>
      <c r="Q477"/>
      <c r="R477"/>
      <c r="S477"/>
      <c r="T477"/>
      <c r="U477"/>
      <c r="V477"/>
      <c r="W477"/>
      <c r="X477"/>
      <c r="Y477"/>
    </row>
    <row r="478" spans="1:25" ht="12.75">
      <c r="A478" s="122"/>
      <c r="B478" s="119"/>
      <c r="C478" s="119"/>
      <c r="D478" s="119"/>
      <c r="E478" s="119"/>
      <c r="F478" s="119"/>
      <c r="G478" s="119"/>
      <c r="H478" s="119"/>
      <c r="I478" s="119"/>
      <c r="J478" s="119"/>
      <c r="K478" s="119"/>
      <c r="L478" s="119"/>
      <c r="M478" s="119"/>
      <c r="N478" s="119"/>
      <c r="O478" s="119"/>
      <c r="P478"/>
      <c r="Q478"/>
      <c r="R478"/>
      <c r="S478"/>
      <c r="T478"/>
      <c r="U478"/>
      <c r="V478"/>
      <c r="W478"/>
      <c r="X478"/>
      <c r="Y478"/>
    </row>
    <row r="479" spans="1:25" ht="12.75">
      <c r="A479" s="122"/>
      <c r="B479" s="119"/>
      <c r="C479" s="119"/>
      <c r="D479" s="119"/>
      <c r="E479" s="119"/>
      <c r="F479" s="119"/>
      <c r="G479" s="119"/>
      <c r="H479" s="119"/>
      <c r="I479" s="119"/>
      <c r="J479" s="119"/>
      <c r="K479" s="119"/>
      <c r="L479" s="119"/>
      <c r="M479" s="119"/>
      <c r="N479" s="119"/>
      <c r="O479" s="119"/>
      <c r="P479"/>
      <c r="Q479"/>
      <c r="R479"/>
      <c r="S479"/>
      <c r="T479"/>
      <c r="U479"/>
      <c r="V479"/>
      <c r="W479"/>
      <c r="X479"/>
      <c r="Y479"/>
    </row>
    <row r="480" spans="1:25" ht="12.75">
      <c r="A480" s="122"/>
      <c r="B480" s="119"/>
      <c r="C480" s="119"/>
      <c r="D480" s="119"/>
      <c r="E480" s="119"/>
      <c r="F480" s="119"/>
      <c r="G480" s="119"/>
      <c r="H480" s="119"/>
      <c r="I480" s="119"/>
      <c r="J480" s="119"/>
      <c r="K480" s="119"/>
      <c r="L480" s="119"/>
      <c r="M480" s="119"/>
      <c r="N480" s="119"/>
      <c r="O480" s="119"/>
      <c r="P480"/>
      <c r="Q480"/>
      <c r="R480"/>
      <c r="S480"/>
      <c r="T480"/>
      <c r="U480"/>
      <c r="V480"/>
      <c r="W480"/>
      <c r="X480"/>
      <c r="Y480"/>
    </row>
    <row r="481" spans="1:25" ht="12.75">
      <c r="A481" s="122"/>
      <c r="B481" s="119"/>
      <c r="C481" s="119"/>
      <c r="D481" s="119"/>
      <c r="E481" s="119"/>
      <c r="F481" s="119"/>
      <c r="G481" s="119"/>
      <c r="H481" s="119"/>
      <c r="I481" s="119"/>
      <c r="J481" s="119"/>
      <c r="K481" s="119"/>
      <c r="L481" s="119"/>
      <c r="M481" s="119"/>
      <c r="N481" s="119"/>
      <c r="O481" s="119"/>
      <c r="P481"/>
      <c r="Q481"/>
      <c r="R481"/>
      <c r="S481"/>
      <c r="T481"/>
      <c r="U481"/>
      <c r="V481"/>
      <c r="W481"/>
      <c r="X481"/>
      <c r="Y481"/>
    </row>
    <row r="482" spans="1:25" ht="12.75">
      <c r="A482" s="122"/>
      <c r="B482" s="119"/>
      <c r="C482" s="119"/>
      <c r="D482" s="119"/>
      <c r="E482" s="119"/>
      <c r="F482" s="119"/>
      <c r="G482" s="119"/>
      <c r="H482" s="119"/>
      <c r="I482" s="119"/>
      <c r="J482" s="119"/>
      <c r="K482" s="119"/>
      <c r="L482" s="119"/>
      <c r="M482" s="119"/>
      <c r="N482" s="119"/>
      <c r="O482" s="119"/>
      <c r="P482"/>
      <c r="Q482"/>
      <c r="R482"/>
      <c r="S482"/>
      <c r="T482"/>
      <c r="U482"/>
      <c r="V482"/>
      <c r="W482"/>
      <c r="X482"/>
      <c r="Y482"/>
    </row>
    <row r="483" spans="1:25" ht="12.75">
      <c r="A483" s="122"/>
      <c r="B483" s="119"/>
      <c r="C483" s="119"/>
      <c r="D483" s="119"/>
      <c r="E483" s="119"/>
      <c r="F483" s="119"/>
      <c r="G483" s="119"/>
      <c r="H483" s="119"/>
      <c r="I483" s="119"/>
      <c r="J483" s="119"/>
      <c r="K483" s="119"/>
      <c r="L483" s="119"/>
      <c r="M483" s="119"/>
      <c r="N483" s="119"/>
      <c r="O483" s="119"/>
      <c r="P483"/>
      <c r="Q483"/>
      <c r="R483"/>
      <c r="S483"/>
      <c r="T483"/>
      <c r="U483"/>
      <c r="V483"/>
      <c r="W483"/>
      <c r="X483"/>
      <c r="Y483"/>
    </row>
    <row r="484" spans="1:25" ht="12.75">
      <c r="A484" s="122"/>
      <c r="B484" s="119"/>
      <c r="C484" s="119"/>
      <c r="D484" s="119"/>
      <c r="E484" s="119"/>
      <c r="F484" s="119"/>
      <c r="G484" s="119"/>
      <c r="H484" s="119"/>
      <c r="I484" s="119"/>
      <c r="J484" s="119"/>
      <c r="K484" s="119"/>
      <c r="L484" s="119"/>
      <c r="M484" s="119"/>
      <c r="N484" s="119"/>
      <c r="O484" s="119"/>
      <c r="P484"/>
      <c r="Q484"/>
      <c r="R484"/>
      <c r="S484"/>
      <c r="T484"/>
      <c r="U484"/>
      <c r="V484"/>
      <c r="W484"/>
      <c r="X484"/>
      <c r="Y484"/>
    </row>
    <row r="485" spans="1:25" ht="12.75">
      <c r="A485" s="122"/>
      <c r="B485" s="119"/>
      <c r="C485" s="119"/>
      <c r="D485" s="119"/>
      <c r="E485" s="119"/>
      <c r="F485" s="119"/>
      <c r="G485" s="119"/>
      <c r="H485" s="119"/>
      <c r="I485" s="119"/>
      <c r="J485" s="119"/>
      <c r="K485" s="119"/>
      <c r="L485" s="119"/>
      <c r="M485" s="119"/>
      <c r="N485" s="119"/>
      <c r="O485" s="119"/>
      <c r="P485"/>
      <c r="Q485"/>
      <c r="R485"/>
      <c r="S485"/>
      <c r="T485"/>
      <c r="U485"/>
      <c r="V485"/>
      <c r="W485"/>
      <c r="X485"/>
      <c r="Y485"/>
    </row>
    <row r="486" spans="1:25" ht="12.75">
      <c r="A486" s="122"/>
      <c r="B486" s="119"/>
      <c r="C486" s="119"/>
      <c r="D486" s="119"/>
      <c r="E486" s="119"/>
      <c r="F486" s="119"/>
      <c r="G486" s="119"/>
      <c r="H486" s="119"/>
      <c r="I486" s="119"/>
      <c r="J486" s="119"/>
      <c r="K486" s="119"/>
      <c r="L486" s="119"/>
      <c r="M486" s="119"/>
      <c r="N486" s="119"/>
      <c r="O486" s="119"/>
      <c r="P486"/>
      <c r="Q486"/>
      <c r="R486"/>
      <c r="S486"/>
      <c r="T486"/>
      <c r="U486"/>
      <c r="V486"/>
      <c r="W486"/>
      <c r="X486"/>
      <c r="Y486"/>
    </row>
    <row r="487" spans="1:25" ht="12.75">
      <c r="A487" s="122"/>
      <c r="B487" s="119"/>
      <c r="C487" s="119"/>
      <c r="D487" s="119"/>
      <c r="E487" s="119"/>
      <c r="F487" s="119"/>
      <c r="G487" s="119"/>
      <c r="H487" s="119"/>
      <c r="I487" s="119"/>
      <c r="J487" s="119"/>
      <c r="K487" s="119"/>
      <c r="L487" s="119"/>
      <c r="M487" s="119"/>
      <c r="N487" s="119"/>
      <c r="O487" s="119"/>
      <c r="P487"/>
      <c r="Q487"/>
      <c r="R487"/>
      <c r="S487"/>
      <c r="T487"/>
      <c r="U487"/>
      <c r="V487"/>
      <c r="W487"/>
      <c r="X487"/>
      <c r="Y487"/>
    </row>
    <row r="488" spans="1:25" ht="12.75">
      <c r="A488" s="122"/>
      <c r="B488" s="119"/>
      <c r="C488" s="119"/>
      <c r="D488" s="119"/>
      <c r="E488" s="119"/>
      <c r="F488" s="119"/>
      <c r="G488" s="119"/>
      <c r="H488" s="119"/>
      <c r="I488" s="119"/>
      <c r="J488" s="119"/>
      <c r="K488" s="119"/>
      <c r="L488" s="119"/>
      <c r="M488" s="119"/>
      <c r="N488" s="119"/>
      <c r="O488" s="119"/>
      <c r="P488"/>
      <c r="Q488"/>
      <c r="R488"/>
      <c r="S488"/>
      <c r="T488"/>
      <c r="U488"/>
      <c r="V488"/>
      <c r="W488"/>
      <c r="X488"/>
      <c r="Y488"/>
    </row>
    <row r="489" spans="1:25" ht="12.75">
      <c r="A489" s="122"/>
      <c r="B489" s="119"/>
      <c r="C489" s="119"/>
      <c r="D489" s="119"/>
      <c r="E489" s="119"/>
      <c r="F489" s="119"/>
      <c r="G489" s="119"/>
      <c r="H489" s="119"/>
      <c r="I489" s="119"/>
      <c r="J489" s="119"/>
      <c r="K489" s="119"/>
      <c r="L489" s="119"/>
      <c r="M489" s="119"/>
      <c r="N489" s="119"/>
      <c r="O489" s="119"/>
      <c r="P489"/>
      <c r="Q489"/>
      <c r="R489"/>
      <c r="S489"/>
      <c r="T489"/>
      <c r="U489"/>
      <c r="V489"/>
      <c r="W489"/>
      <c r="X489"/>
      <c r="Y489"/>
    </row>
    <row r="490" spans="1:25" ht="12.75">
      <c r="A490" s="122"/>
      <c r="B490" s="119"/>
      <c r="C490" s="119"/>
      <c r="D490" s="119"/>
      <c r="E490" s="119"/>
      <c r="F490" s="119"/>
      <c r="G490" s="119"/>
      <c r="H490" s="119"/>
      <c r="I490" s="119"/>
      <c r="J490" s="119"/>
      <c r="K490" s="119"/>
      <c r="L490" s="119"/>
      <c r="M490" s="119"/>
      <c r="N490" s="119"/>
      <c r="O490" s="119"/>
      <c r="P490"/>
      <c r="Q490"/>
      <c r="R490"/>
      <c r="S490"/>
      <c r="T490"/>
      <c r="U490"/>
      <c r="V490"/>
      <c r="W490"/>
      <c r="X490"/>
      <c r="Y490"/>
    </row>
    <row r="491" spans="1:25" ht="12.75">
      <c r="A491" s="122"/>
      <c r="B491" s="119"/>
      <c r="C491" s="119"/>
      <c r="D491" s="119"/>
      <c r="E491" s="119"/>
      <c r="F491" s="119"/>
      <c r="G491" s="119"/>
      <c r="H491" s="119"/>
      <c r="I491" s="119"/>
      <c r="J491" s="119"/>
      <c r="K491" s="119"/>
      <c r="L491" s="119"/>
      <c r="M491" s="119"/>
      <c r="N491" s="119"/>
      <c r="O491" s="119"/>
      <c r="P491"/>
      <c r="Q491"/>
      <c r="R491"/>
      <c r="S491"/>
      <c r="T491"/>
      <c r="U491"/>
      <c r="V491"/>
      <c r="W491"/>
      <c r="X491"/>
      <c r="Y491"/>
    </row>
    <row r="492" spans="1:25" ht="12.75">
      <c r="A492" s="122"/>
      <c r="B492" s="119"/>
      <c r="C492" s="119"/>
      <c r="D492" s="119"/>
      <c r="E492" s="119"/>
      <c r="F492" s="119"/>
      <c r="G492" s="119"/>
      <c r="H492" s="119"/>
      <c r="I492" s="119"/>
      <c r="J492" s="119"/>
      <c r="K492" s="119"/>
      <c r="L492" s="119"/>
      <c r="M492" s="119"/>
      <c r="N492" s="119"/>
      <c r="O492" s="119"/>
      <c r="P492"/>
      <c r="Q492"/>
      <c r="R492"/>
      <c r="S492"/>
      <c r="T492"/>
      <c r="U492"/>
      <c r="V492"/>
      <c r="W492"/>
      <c r="X492"/>
      <c r="Y492"/>
    </row>
    <row r="493" spans="1:25" ht="12.75">
      <c r="A493" s="122"/>
      <c r="B493" s="119"/>
      <c r="C493" s="119"/>
      <c r="D493" s="119"/>
      <c r="E493" s="119"/>
      <c r="F493" s="119"/>
      <c r="G493" s="119"/>
      <c r="H493" s="119"/>
      <c r="I493" s="119"/>
      <c r="J493" s="119"/>
      <c r="K493" s="119"/>
      <c r="L493" s="119"/>
      <c r="M493" s="119"/>
      <c r="N493" s="119"/>
      <c r="O493" s="119"/>
      <c r="P493"/>
      <c r="Q493"/>
      <c r="R493"/>
      <c r="S493"/>
      <c r="T493"/>
      <c r="U493"/>
      <c r="V493"/>
      <c r="W493"/>
      <c r="X493"/>
      <c r="Y493"/>
    </row>
    <row r="494" spans="1:25" ht="12.75">
      <c r="A494" s="122"/>
      <c r="B494" s="119"/>
      <c r="C494" s="119"/>
      <c r="D494" s="119"/>
      <c r="E494" s="119"/>
      <c r="F494" s="119"/>
      <c r="G494" s="119"/>
      <c r="H494" s="119"/>
      <c r="I494" s="119"/>
      <c r="J494" s="119"/>
      <c r="K494" s="119"/>
      <c r="L494" s="119"/>
      <c r="M494" s="119"/>
      <c r="N494" s="119"/>
      <c r="O494" s="119"/>
      <c r="P494"/>
      <c r="Q494"/>
      <c r="R494"/>
      <c r="S494"/>
      <c r="T494"/>
      <c r="U494"/>
      <c r="V494"/>
      <c r="W494"/>
      <c r="X494"/>
      <c r="Y494"/>
    </row>
    <row r="495" spans="1:25" ht="12.75">
      <c r="A495" s="122"/>
      <c r="B495" s="119"/>
      <c r="C495" s="119"/>
      <c r="D495" s="119"/>
      <c r="E495" s="119"/>
      <c r="F495" s="119"/>
      <c r="G495" s="119"/>
      <c r="H495" s="119"/>
      <c r="I495" s="119"/>
      <c r="J495" s="119"/>
      <c r="K495" s="119"/>
      <c r="L495" s="119"/>
      <c r="M495" s="119"/>
      <c r="N495" s="119"/>
      <c r="O495" s="119"/>
      <c r="P495"/>
      <c r="Q495"/>
      <c r="R495"/>
      <c r="S495"/>
      <c r="T495"/>
      <c r="U495"/>
      <c r="V495"/>
      <c r="W495"/>
      <c r="X495"/>
      <c r="Y495"/>
    </row>
    <row r="496" spans="1:25" ht="12.75">
      <c r="A496" s="122"/>
      <c r="B496" s="119"/>
      <c r="C496" s="119"/>
      <c r="D496" s="119"/>
      <c r="E496" s="119"/>
      <c r="F496" s="119"/>
      <c r="G496" s="119"/>
      <c r="H496" s="119"/>
      <c r="I496" s="119"/>
      <c r="J496" s="119"/>
      <c r="K496" s="119"/>
      <c r="L496" s="119"/>
      <c r="M496" s="119"/>
      <c r="N496" s="119"/>
      <c r="O496" s="119"/>
      <c r="P496"/>
      <c r="Q496"/>
      <c r="R496"/>
      <c r="S496"/>
      <c r="T496"/>
      <c r="U496"/>
      <c r="V496"/>
      <c r="W496"/>
      <c r="X496"/>
      <c r="Y496"/>
    </row>
    <row r="497" spans="1:25" ht="12.75">
      <c r="A497" s="122"/>
      <c r="B497" s="119"/>
      <c r="C497" s="119"/>
      <c r="D497" s="119"/>
      <c r="E497" s="119"/>
      <c r="F497" s="119"/>
      <c r="G497" s="119"/>
      <c r="H497" s="119"/>
      <c r="I497" s="119"/>
      <c r="J497" s="119"/>
      <c r="K497" s="119"/>
      <c r="L497" s="119"/>
      <c r="M497" s="119"/>
      <c r="N497" s="119"/>
      <c r="O497" s="119"/>
      <c r="P497"/>
      <c r="Q497"/>
      <c r="R497"/>
      <c r="S497"/>
      <c r="T497"/>
      <c r="U497"/>
      <c r="V497"/>
      <c r="W497"/>
      <c r="X497"/>
      <c r="Y497"/>
    </row>
  </sheetData>
  <mergeCells count="52">
    <mergeCell ref="A1:K1"/>
    <mergeCell ref="A3:K3"/>
    <mergeCell ref="A4:K4"/>
    <mergeCell ref="A20:M20"/>
    <mergeCell ref="A22:M22"/>
    <mergeCell ref="A23:M23"/>
    <mergeCell ref="A54:I54"/>
    <mergeCell ref="A52:I52"/>
    <mergeCell ref="F24:G24"/>
    <mergeCell ref="A55:I55"/>
    <mergeCell ref="A56:I56"/>
    <mergeCell ref="A85:L85"/>
    <mergeCell ref="A87:L87"/>
    <mergeCell ref="E58:H58"/>
    <mergeCell ref="A88:L88"/>
    <mergeCell ref="A117:L117"/>
    <mergeCell ref="A119:L119"/>
    <mergeCell ref="A120:L120"/>
    <mergeCell ref="C90:L90"/>
    <mergeCell ref="A149:M149"/>
    <mergeCell ref="A151:M151"/>
    <mergeCell ref="A152:M152"/>
    <mergeCell ref="A181:M181"/>
    <mergeCell ref="C154:L154"/>
    <mergeCell ref="A247:L247"/>
    <mergeCell ref="A248:L248"/>
    <mergeCell ref="C218:L218"/>
    <mergeCell ref="A183:M183"/>
    <mergeCell ref="A184:M184"/>
    <mergeCell ref="A213:L213"/>
    <mergeCell ref="A215:L215"/>
    <mergeCell ref="C186:L186"/>
    <mergeCell ref="Q250:Z250"/>
    <mergeCell ref="A311:L311"/>
    <mergeCell ref="A312:L312"/>
    <mergeCell ref="B25:C25"/>
    <mergeCell ref="D25:E25"/>
    <mergeCell ref="F25:G25"/>
    <mergeCell ref="H25:I25"/>
    <mergeCell ref="J25:K25"/>
    <mergeCell ref="L25:M25"/>
    <mergeCell ref="B58:D58"/>
    <mergeCell ref="C122:L122"/>
    <mergeCell ref="C314:L314"/>
    <mergeCell ref="C282:L282"/>
    <mergeCell ref="C250:L250"/>
    <mergeCell ref="A277:L277"/>
    <mergeCell ref="A279:L279"/>
    <mergeCell ref="A280:L280"/>
    <mergeCell ref="A309:L309"/>
    <mergeCell ref="A216:L216"/>
    <mergeCell ref="A245:L245"/>
  </mergeCells>
  <printOptions horizontalCentered="1"/>
  <pageMargins left="0" right="0" top="1" bottom="0.5" header="0.5" footer="0.5"/>
  <pageSetup firstPageNumber="98" useFirstPageNumber="1" horizontalDpi="600" verticalDpi="600" orientation="landscape" r:id="rId1"/>
  <headerFooter alignWithMargins="0">
    <oddHeader>&amp;R&amp;"Arial,Regular"&amp;8SREB-State Data Exchange</oddHeader>
    <oddFooter>&amp;C100&amp;R&amp;"Arial,Regular"&amp;8May 2000</oddFooter>
  </headerFooter>
  <rowBreaks count="10" manualBreakCount="10">
    <brk id="19" max="12" man="1"/>
    <brk id="51" max="12" man="1"/>
    <brk id="84" max="12" man="1"/>
    <brk id="116" max="12" man="1"/>
    <brk id="148" max="12" man="1"/>
    <brk id="180" max="12" man="1"/>
    <brk id="212" max="12" man="1"/>
    <brk id="244" max="12" man="1"/>
    <brk id="276" max="12" man="1"/>
    <brk id="308" max="255" man="1"/>
  </rowBreaks>
</worksheet>
</file>

<file path=xl/worksheets/sheet2.xml><?xml version="1.0" encoding="utf-8"?>
<worksheet xmlns="http://schemas.openxmlformats.org/spreadsheetml/2006/main" xmlns:r="http://schemas.openxmlformats.org/officeDocument/2006/relationships">
  <dimension ref="A1:Y284"/>
  <sheetViews>
    <sheetView showGridLines="0" showZeros="0" zoomScale="75" zoomScaleNormal="75" workbookViewId="0" topLeftCell="A243">
      <selection activeCell="C250" sqref="C250"/>
    </sheetView>
  </sheetViews>
  <sheetFormatPr defaultColWidth="7.625" defaultRowHeight="12.75"/>
  <cols>
    <col min="1" max="1" width="12.625" style="155" customWidth="1"/>
    <col min="2" max="2" width="9.25390625" style="174" customWidth="1"/>
    <col min="3" max="4" width="9.125" style="174" customWidth="1"/>
    <col min="5" max="5" width="9.00390625" style="174" customWidth="1"/>
    <col min="6" max="6" width="8.25390625" style="174" customWidth="1"/>
    <col min="7" max="7" width="9.75390625" style="174" customWidth="1"/>
    <col min="8" max="8" width="10.375" style="174" customWidth="1"/>
    <col min="9" max="9" width="9.25390625" style="174" customWidth="1"/>
    <col min="10" max="10" width="8.75390625" style="174" customWidth="1"/>
    <col min="11" max="12" width="9.00390625" style="174" customWidth="1"/>
    <col min="13" max="13" width="8.125" style="174" customWidth="1"/>
    <col min="14" max="15" width="7.625" style="174" customWidth="1"/>
    <col min="16" max="16384" width="7.625" style="175" customWidth="1"/>
  </cols>
  <sheetData>
    <row r="1" spans="1:11" ht="18">
      <c r="A1" s="314" t="s">
        <v>624</v>
      </c>
      <c r="B1" s="314"/>
      <c r="C1" s="314"/>
      <c r="D1" s="314"/>
      <c r="E1" s="314"/>
      <c r="F1" s="314"/>
      <c r="G1" s="314"/>
      <c r="H1" s="314"/>
      <c r="I1" s="314"/>
      <c r="J1" s="314"/>
      <c r="K1" s="314"/>
    </row>
    <row r="2" spans="1:11" ht="12.75">
      <c r="A2" s="166"/>
      <c r="B2" s="166"/>
      <c r="C2" s="166"/>
      <c r="D2" s="166"/>
      <c r="E2" s="166"/>
      <c r="F2" s="166"/>
      <c r="G2" s="166"/>
      <c r="H2" s="166"/>
      <c r="I2" s="166"/>
      <c r="J2" s="166"/>
      <c r="K2" s="166"/>
    </row>
    <row r="3" spans="1:11" ht="15.75">
      <c r="A3" s="329" t="s">
        <v>572</v>
      </c>
      <c r="B3" s="329"/>
      <c r="C3" s="329"/>
      <c r="D3" s="329"/>
      <c r="E3" s="329"/>
      <c r="F3" s="329"/>
      <c r="G3" s="329"/>
      <c r="H3" s="329"/>
      <c r="I3" s="329"/>
      <c r="J3" s="329"/>
      <c r="K3" s="329"/>
    </row>
    <row r="4" spans="1:11" ht="15.75">
      <c r="A4" s="329" t="s">
        <v>201</v>
      </c>
      <c r="B4" s="329"/>
      <c r="C4" s="329"/>
      <c r="D4" s="329"/>
      <c r="E4" s="329"/>
      <c r="F4" s="329"/>
      <c r="G4" s="329"/>
      <c r="H4" s="329"/>
      <c r="I4" s="329"/>
      <c r="J4" s="329"/>
      <c r="K4" s="329"/>
    </row>
    <row r="5" spans="1:11" ht="12.75">
      <c r="A5" s="166"/>
      <c r="B5" s="166"/>
      <c r="C5" s="166"/>
      <c r="D5" s="166"/>
      <c r="E5" s="166"/>
      <c r="F5" s="166"/>
      <c r="G5" s="166"/>
      <c r="H5" s="166"/>
      <c r="I5" s="166"/>
      <c r="J5" s="166"/>
      <c r="K5" s="166"/>
    </row>
    <row r="6" spans="1:11" ht="12.75">
      <c r="A6" s="167"/>
      <c r="B6" s="199" t="s">
        <v>573</v>
      </c>
      <c r="C6" s="200"/>
      <c r="D6" s="200"/>
      <c r="E6" s="201" t="s">
        <v>574</v>
      </c>
      <c r="F6" s="201" t="s">
        <v>575</v>
      </c>
      <c r="G6" s="201" t="s">
        <v>576</v>
      </c>
      <c r="H6" s="201" t="s">
        <v>129</v>
      </c>
      <c r="I6" s="201" t="s">
        <v>577</v>
      </c>
      <c r="J6" s="202"/>
      <c r="K6" s="201" t="s">
        <v>578</v>
      </c>
    </row>
    <row r="7" spans="2:11" ht="12.75">
      <c r="B7" s="203" t="s">
        <v>579</v>
      </c>
      <c r="C7" s="204" t="s">
        <v>287</v>
      </c>
      <c r="D7" s="204" t="s">
        <v>288</v>
      </c>
      <c r="E7" s="203" t="s">
        <v>580</v>
      </c>
      <c r="F7" s="203" t="s">
        <v>579</v>
      </c>
      <c r="G7" s="203" t="s">
        <v>581</v>
      </c>
      <c r="H7" s="203" t="s">
        <v>582</v>
      </c>
      <c r="I7" s="203" t="s">
        <v>583</v>
      </c>
      <c r="J7" s="203" t="s">
        <v>294</v>
      </c>
      <c r="K7" s="203" t="s">
        <v>584</v>
      </c>
    </row>
    <row r="8" spans="1:11" ht="12.75">
      <c r="A8" s="168" t="s">
        <v>585</v>
      </c>
      <c r="B8" s="220">
        <f>+C83</f>
        <v>6240.699795943859</v>
      </c>
      <c r="C8" s="220">
        <f aca="true" t="shared" si="0" ref="C8:K8">+D83</f>
        <v>2658.2731917676047</v>
      </c>
      <c r="D8" s="220">
        <f t="shared" si="0"/>
        <v>294.17436730343</v>
      </c>
      <c r="E8" s="220">
        <f t="shared" si="0"/>
        <v>3985.5221386025564</v>
      </c>
      <c r="F8" s="220">
        <f t="shared" si="0"/>
        <v>68.17043626862625</v>
      </c>
      <c r="G8" s="220">
        <f t="shared" si="0"/>
        <v>206.29163429312914</v>
      </c>
      <c r="H8" s="220">
        <f t="shared" si="0"/>
        <v>284.49563668208503</v>
      </c>
      <c r="I8" s="220">
        <f t="shared" si="0"/>
        <v>567.7922636642454</v>
      </c>
      <c r="J8" s="220">
        <f t="shared" si="0"/>
        <v>2.9266226428571427</v>
      </c>
      <c r="K8" s="220">
        <f t="shared" si="0"/>
        <v>13294.14849559246</v>
      </c>
    </row>
    <row r="9" spans="1:11" ht="12.75">
      <c r="A9" s="169" t="s">
        <v>586</v>
      </c>
      <c r="B9" s="221">
        <f>+C110</f>
        <v>6320.996687307293</v>
      </c>
      <c r="C9" s="221">
        <f aca="true" t="shared" si="1" ref="C9:K9">+D110</f>
        <v>2869.306385073956</v>
      </c>
      <c r="D9" s="221">
        <f t="shared" si="1"/>
        <v>131.57699753046305</v>
      </c>
      <c r="E9" s="221">
        <f t="shared" si="1"/>
        <v>3492.61117182639</v>
      </c>
      <c r="F9" s="221">
        <f t="shared" si="1"/>
        <v>458.3684969205158</v>
      </c>
      <c r="G9" s="221">
        <f t="shared" si="1"/>
        <v>151.43356481854536</v>
      </c>
      <c r="H9" s="221">
        <f t="shared" si="1"/>
        <v>160.61610737757218</v>
      </c>
      <c r="I9" s="221">
        <f t="shared" si="1"/>
        <v>1309.102926849315</v>
      </c>
      <c r="J9" s="221">
        <f t="shared" si="1"/>
        <v>4089.632058028169</v>
      </c>
      <c r="K9" s="221">
        <f t="shared" si="1"/>
        <v>13174.59682272964</v>
      </c>
    </row>
    <row r="10" spans="1:11" ht="12.75">
      <c r="A10" s="169" t="s">
        <v>587</v>
      </c>
      <c r="B10" s="221">
        <f>+C136</f>
        <v>4626.039402695048</v>
      </c>
      <c r="C10" s="221">
        <f aca="true" t="shared" si="2" ref="C10:K10">+D136</f>
        <v>2652.0402260297005</v>
      </c>
      <c r="D10" s="221">
        <f t="shared" si="2"/>
        <v>189.1524984698242</v>
      </c>
      <c r="E10" s="221">
        <f t="shared" si="2"/>
        <v>3407.521365036316</v>
      </c>
      <c r="F10" s="221">
        <f t="shared" si="2"/>
        <v>93.06177041666164</v>
      </c>
      <c r="G10" s="221">
        <f t="shared" si="2"/>
        <v>119.08426510408748</v>
      </c>
      <c r="H10" s="221">
        <f t="shared" si="2"/>
        <v>338.0126874847608</v>
      </c>
      <c r="I10" s="221">
        <f t="shared" si="2"/>
        <v>453.75650781292984</v>
      </c>
      <c r="J10" s="221">
        <f t="shared" si="2"/>
        <v>414.986514768841</v>
      </c>
      <c r="K10" s="221">
        <f t="shared" si="2"/>
        <v>10806.672516401122</v>
      </c>
    </row>
    <row r="11" spans="1:11" ht="12.75">
      <c r="A11" s="169" t="s">
        <v>588</v>
      </c>
      <c r="B11" s="221">
        <f>+C162</f>
        <v>4645.53124497291</v>
      </c>
      <c r="C11" s="221">
        <f aca="true" t="shared" si="3" ref="C11:K11">+D162</f>
        <v>2996.2559680735503</v>
      </c>
      <c r="D11" s="221">
        <f t="shared" si="3"/>
        <v>107.35877753554503</v>
      </c>
      <c r="E11" s="221">
        <f t="shared" si="3"/>
        <v>3223.810066949065</v>
      </c>
      <c r="F11" s="221">
        <f t="shared" si="3"/>
        <v>95.83862523497848</v>
      </c>
      <c r="G11" s="221">
        <f t="shared" si="3"/>
        <v>188.3363276900325</v>
      </c>
      <c r="H11" s="221">
        <f t="shared" si="3"/>
        <v>247.3157388857654</v>
      </c>
      <c r="I11" s="221">
        <f t="shared" si="3"/>
        <v>766.6231270082925</v>
      </c>
      <c r="J11" s="221">
        <f t="shared" si="3"/>
        <v>320.77835843137257</v>
      </c>
      <c r="K11" s="221">
        <f t="shared" si="3"/>
        <v>11042.91961701161</v>
      </c>
    </row>
    <row r="12" spans="1:11" ht="12.75">
      <c r="A12" s="169" t="s">
        <v>589</v>
      </c>
      <c r="B12" s="221">
        <f>+C188</f>
        <v>5114.534929042994</v>
      </c>
      <c r="C12" s="221">
        <f aca="true" t="shared" si="4" ref="C12:K12">+D188</f>
        <v>2596.582275146549</v>
      </c>
      <c r="D12" s="221">
        <f t="shared" si="4"/>
        <v>174.74643707319277</v>
      </c>
      <c r="E12" s="221">
        <f t="shared" si="4"/>
        <v>3446.659358773459</v>
      </c>
      <c r="F12" s="221">
        <f t="shared" si="4"/>
        <v>139.34601373021266</v>
      </c>
      <c r="G12" s="221">
        <f t="shared" si="4"/>
        <v>149.71005166328032</v>
      </c>
      <c r="H12" s="221">
        <f t="shared" si="4"/>
        <v>267.3991356792894</v>
      </c>
      <c r="I12" s="221">
        <f t="shared" si="4"/>
        <v>616.7452472199031</v>
      </c>
      <c r="J12" s="221">
        <f t="shared" si="4"/>
        <v>898.3040024256145</v>
      </c>
      <c r="K12" s="221">
        <f t="shared" si="4"/>
        <v>11571.331069251391</v>
      </c>
    </row>
    <row r="13" spans="1:25" ht="12.75">
      <c r="A13" s="169" t="s">
        <v>590</v>
      </c>
      <c r="B13" s="221">
        <f>+C214</f>
        <v>3759.3503333947956</v>
      </c>
      <c r="C13" s="221">
        <f aca="true" t="shared" si="5" ref="C13:K13">+D214</f>
        <v>2875.0184896252827</v>
      </c>
      <c r="D13" s="221">
        <f t="shared" si="5"/>
        <v>69.88978245439469</v>
      </c>
      <c r="E13" s="221">
        <f t="shared" si="5"/>
        <v>3177.788931677314</v>
      </c>
      <c r="F13" s="221">
        <f t="shared" si="5"/>
        <v>201.51024407171076</v>
      </c>
      <c r="G13" s="221">
        <f t="shared" si="5"/>
        <v>85.50062514599256</v>
      </c>
      <c r="H13" s="221">
        <f t="shared" si="5"/>
        <v>478.124098866707</v>
      </c>
      <c r="I13" s="221">
        <f t="shared" si="5"/>
        <v>1179.2674222222222</v>
      </c>
      <c r="J13" s="221">
        <f t="shared" si="5"/>
        <v>107.68957575757575</v>
      </c>
      <c r="K13" s="221">
        <f t="shared" si="5"/>
        <v>10312.598285966424</v>
      </c>
      <c r="L13" s="180"/>
      <c r="M13" s="180"/>
      <c r="N13" s="180"/>
      <c r="O13" s="180"/>
      <c r="P13" s="180"/>
      <c r="Q13" s="180"/>
      <c r="R13" s="180"/>
      <c r="S13" s="180"/>
      <c r="T13" s="180"/>
      <c r="U13" s="180"/>
      <c r="V13" s="180"/>
      <c r="W13" s="180"/>
      <c r="X13" s="180"/>
      <c r="Y13" s="180"/>
    </row>
    <row r="14" spans="1:11" ht="12.75">
      <c r="A14" s="181" t="s">
        <v>195</v>
      </c>
      <c r="B14" s="221">
        <f>'Group Totals'!D177/'Group Totals'!C177</f>
        <v>5308.238533444298</v>
      </c>
      <c r="C14" s="221">
        <f>+'Group Totals'!F177/'Group Totals'!E177</f>
        <v>2662.597669423996</v>
      </c>
      <c r="D14" s="221">
        <f>+'Group Totals'!H177/'Group Totals'!G177</f>
        <v>191.30626712543008</v>
      </c>
      <c r="E14" s="221">
        <f>+'Group Totals'!J177/'Group Totals'!I177</f>
        <v>3529.499909549477</v>
      </c>
      <c r="F14" s="221">
        <f>+'Group Totals'!L177/'Group Totals'!K177</f>
        <v>141.67938073185525</v>
      </c>
      <c r="G14" s="221">
        <f>+'Group Totals'!N177/'Group Totals'!M177</f>
        <v>156.20725629173074</v>
      </c>
      <c r="H14" s="221">
        <f>+'Group Totals'!P177/'Group Totals'!O177</f>
        <v>274.90515167098846</v>
      </c>
      <c r="I14" s="221">
        <f>+'Group Totals'!R177/'Group Totals'!Q177</f>
        <v>636.9250436719395</v>
      </c>
      <c r="J14" s="221">
        <f>+'Group Totals'!T177/'Group Totals'!S177</f>
        <v>959.003294884669</v>
      </c>
      <c r="K14" s="221">
        <f>+'Group Totals'!V177/'Group Totals'!U177</f>
        <v>11872.384823105009</v>
      </c>
    </row>
    <row r="15" spans="1:11" ht="12.75">
      <c r="A15" s="169" t="s">
        <v>591</v>
      </c>
      <c r="B15" s="221">
        <f>+C240</f>
        <v>4384.322876526981</v>
      </c>
      <c r="C15" s="221">
        <f aca="true" t="shared" si="6" ref="C15:K15">+D240</f>
        <v>2365.1173299723887</v>
      </c>
      <c r="D15" s="221">
        <f t="shared" si="6"/>
        <v>120.01695886584695</v>
      </c>
      <c r="E15" s="221">
        <f t="shared" si="6"/>
        <v>2867.741602361158</v>
      </c>
      <c r="F15" s="221">
        <f t="shared" si="6"/>
        <v>109.19286053299103</v>
      </c>
      <c r="G15" s="221">
        <f t="shared" si="6"/>
        <v>172.53108962550039</v>
      </c>
      <c r="H15" s="221">
        <f t="shared" si="6"/>
        <v>254.47788586985263</v>
      </c>
      <c r="I15" s="221">
        <f t="shared" si="6"/>
        <v>319.2732730449827</v>
      </c>
      <c r="J15" s="221">
        <f t="shared" si="6"/>
        <v>646.2018190840653</v>
      </c>
      <c r="K15" s="221">
        <f t="shared" si="6"/>
        <v>9737.00836902656</v>
      </c>
    </row>
    <row r="16" spans="1:11" ht="12.75">
      <c r="A16" s="170" t="s">
        <v>592</v>
      </c>
      <c r="B16" s="222">
        <f>+C266</f>
        <v>4073.4729721442322</v>
      </c>
      <c r="C16" s="222">
        <f aca="true" t="shared" si="7" ref="C16:K16">+D266</f>
        <v>4435.016186196126</v>
      </c>
      <c r="D16" s="222" t="str">
        <f>IF(E266&gt;0,+E266," -")</f>
        <v> -</v>
      </c>
      <c r="E16" s="222">
        <f t="shared" si="7"/>
        <v>1706.7982023079232</v>
      </c>
      <c r="F16" s="222">
        <f t="shared" si="7"/>
        <v>61.280024898806445</v>
      </c>
      <c r="G16" s="222">
        <f t="shared" si="7"/>
        <v>0</v>
      </c>
      <c r="H16" s="222">
        <f t="shared" si="7"/>
        <v>166.04219398224475</v>
      </c>
      <c r="I16" s="222">
        <f t="shared" si="7"/>
        <v>857.9201714285715</v>
      </c>
      <c r="J16" s="222">
        <f t="shared" si="7"/>
        <v>1593.9277326132406</v>
      </c>
      <c r="K16" s="222">
        <f t="shared" si="7"/>
        <v>10582.493781070598</v>
      </c>
    </row>
    <row r="18" spans="1:15" s="183" customFormat="1" ht="18">
      <c r="A18" s="314" t="s">
        <v>625</v>
      </c>
      <c r="B18" s="314"/>
      <c r="C18" s="314"/>
      <c r="D18" s="314"/>
      <c r="E18" s="314"/>
      <c r="F18" s="314"/>
      <c r="G18" s="314"/>
      <c r="H18" s="314"/>
      <c r="I18" s="314"/>
      <c r="J18" s="314"/>
      <c r="K18" s="314"/>
      <c r="L18" s="314"/>
      <c r="M18" s="314"/>
      <c r="N18" s="165"/>
      <c r="O18" s="165"/>
    </row>
    <row r="19" spans="1:15" s="183" customFormat="1" ht="12.75">
      <c r="A19" s="165"/>
      <c r="B19" s="165"/>
      <c r="C19" s="165"/>
      <c r="D19" s="165"/>
      <c r="E19" s="165"/>
      <c r="F19" s="165"/>
      <c r="G19" s="165"/>
      <c r="H19" s="165"/>
      <c r="I19" s="165"/>
      <c r="J19" s="165"/>
      <c r="K19" s="165"/>
      <c r="L19" s="165"/>
      <c r="M19" s="165"/>
      <c r="N19" s="165"/>
      <c r="O19" s="165"/>
    </row>
    <row r="20" spans="1:15" s="183" customFormat="1" ht="15.75">
      <c r="A20" s="329" t="s">
        <v>593</v>
      </c>
      <c r="B20" s="329"/>
      <c r="C20" s="329"/>
      <c r="D20" s="329"/>
      <c r="E20" s="329"/>
      <c r="F20" s="329"/>
      <c r="G20" s="329"/>
      <c r="H20" s="329"/>
      <c r="I20" s="329"/>
      <c r="J20" s="329"/>
      <c r="K20" s="329"/>
      <c r="L20" s="329"/>
      <c r="M20" s="329"/>
      <c r="N20" s="165"/>
      <c r="O20" s="165"/>
    </row>
    <row r="21" spans="1:15" s="183" customFormat="1" ht="15.75">
      <c r="A21" s="329" t="s">
        <v>218</v>
      </c>
      <c r="B21" s="329"/>
      <c r="C21" s="329"/>
      <c r="D21" s="329"/>
      <c r="E21" s="329"/>
      <c r="F21" s="329"/>
      <c r="G21" s="329"/>
      <c r="H21" s="329"/>
      <c r="I21" s="329"/>
      <c r="J21" s="329"/>
      <c r="K21" s="329"/>
      <c r="L21" s="329"/>
      <c r="M21" s="329"/>
      <c r="N21" s="165"/>
      <c r="O21" s="165"/>
    </row>
    <row r="22" spans="1:7" ht="12.75">
      <c r="A22" s="166"/>
      <c r="B22" s="166"/>
      <c r="C22" s="166"/>
      <c r="D22" s="166"/>
      <c r="E22" s="166"/>
      <c r="F22" s="166"/>
      <c r="G22" s="166"/>
    </row>
    <row r="23" spans="1:15" ht="12.75">
      <c r="A23" s="167"/>
      <c r="B23" s="201" t="s">
        <v>594</v>
      </c>
      <c r="C23" s="205"/>
      <c r="D23" s="201" t="s">
        <v>595</v>
      </c>
      <c r="E23" s="205"/>
      <c r="F23" s="201" t="s">
        <v>596</v>
      </c>
      <c r="G23" s="205"/>
      <c r="H23" s="201" t="s">
        <v>597</v>
      </c>
      <c r="I23" s="205"/>
      <c r="J23" s="201" t="s">
        <v>598</v>
      </c>
      <c r="K23" s="205"/>
      <c r="L23" s="201" t="s">
        <v>599</v>
      </c>
      <c r="M23" s="201"/>
      <c r="N23" s="184"/>
      <c r="O23" s="185"/>
    </row>
    <row r="24" spans="2:15" ht="12.75">
      <c r="B24" s="200" t="s">
        <v>600</v>
      </c>
      <c r="C24" s="206"/>
      <c r="D24" s="200" t="s">
        <v>600</v>
      </c>
      <c r="E24" s="206"/>
      <c r="F24" s="200" t="s">
        <v>600</v>
      </c>
      <c r="G24" s="206"/>
      <c r="H24" s="200" t="s">
        <v>600</v>
      </c>
      <c r="I24" s="206"/>
      <c r="J24" s="200" t="s">
        <v>600</v>
      </c>
      <c r="K24" s="207"/>
      <c r="L24" s="200" t="s">
        <v>600</v>
      </c>
      <c r="M24" s="202"/>
      <c r="N24" s="184"/>
      <c r="O24" s="184"/>
    </row>
    <row r="25" spans="2:15" ht="12.75">
      <c r="B25" s="208" t="s">
        <v>601</v>
      </c>
      <c r="C25" s="209" t="s">
        <v>602</v>
      </c>
      <c r="D25" s="208" t="s">
        <v>601</v>
      </c>
      <c r="E25" s="209" t="s">
        <v>602</v>
      </c>
      <c r="F25" s="208" t="s">
        <v>601</v>
      </c>
      <c r="G25" s="209" t="s">
        <v>602</v>
      </c>
      <c r="H25" s="208" t="s">
        <v>601</v>
      </c>
      <c r="I25" s="209" t="s">
        <v>602</v>
      </c>
      <c r="J25" s="208" t="s">
        <v>601</v>
      </c>
      <c r="K25" s="210" t="s">
        <v>602</v>
      </c>
      <c r="L25" s="208" t="s">
        <v>601</v>
      </c>
      <c r="M25" s="211" t="s">
        <v>602</v>
      </c>
      <c r="N25" s="188"/>
      <c r="O25" s="188"/>
    </row>
    <row r="26" spans="1:15" ht="12.75">
      <c r="A26" s="169"/>
      <c r="B26" s="208" t="s">
        <v>603</v>
      </c>
      <c r="C26" s="209" t="s">
        <v>133</v>
      </c>
      <c r="D26" s="208" t="s">
        <v>603</v>
      </c>
      <c r="E26" s="209" t="s">
        <v>133</v>
      </c>
      <c r="F26" s="208" t="s">
        <v>603</v>
      </c>
      <c r="G26" s="209" t="s">
        <v>133</v>
      </c>
      <c r="H26" s="208" t="s">
        <v>603</v>
      </c>
      <c r="I26" s="209" t="s">
        <v>133</v>
      </c>
      <c r="J26" s="208" t="s">
        <v>603</v>
      </c>
      <c r="K26" s="210" t="s">
        <v>133</v>
      </c>
      <c r="L26" s="208" t="s">
        <v>603</v>
      </c>
      <c r="M26" s="211" t="s">
        <v>133</v>
      </c>
      <c r="N26" s="188"/>
      <c r="O26" s="188"/>
    </row>
    <row r="27" spans="1:15" ht="12.75">
      <c r="A27" s="167" t="s">
        <v>604</v>
      </c>
      <c r="B27" s="220">
        <f>+B83</f>
        <v>60082.07740034496</v>
      </c>
      <c r="C27" s="223">
        <f>+L83</f>
        <v>13294.14849559246</v>
      </c>
      <c r="D27" s="220">
        <f>+B110</f>
        <v>54823.151244154986</v>
      </c>
      <c r="E27" s="223">
        <f>+L110</f>
        <v>13174.59682272964</v>
      </c>
      <c r="F27" s="220">
        <f>+B136</f>
        <v>47450.90618623219</v>
      </c>
      <c r="G27" s="223">
        <f>+L136</f>
        <v>10806.672516401122</v>
      </c>
      <c r="H27" s="220">
        <f>+B162</f>
        <v>46469.56265840559</v>
      </c>
      <c r="I27" s="223">
        <f>+L162</f>
        <v>11042.91961701161</v>
      </c>
      <c r="J27" s="220">
        <f>+B188</f>
        <v>44519.878918109585</v>
      </c>
      <c r="K27" s="223">
        <f>+L188</f>
        <v>11571.331069251391</v>
      </c>
      <c r="L27" s="220">
        <f>+B214</f>
        <v>44542.03217150301</v>
      </c>
      <c r="M27" s="220">
        <f>+L214</f>
        <v>10312.598285966424</v>
      </c>
      <c r="N27" s="187"/>
      <c r="O27" s="187"/>
    </row>
    <row r="28" spans="2:15" ht="12.75">
      <c r="B28" s="221"/>
      <c r="C28" s="224"/>
      <c r="D28" s="221"/>
      <c r="E28" s="224"/>
      <c r="F28" s="221"/>
      <c r="G28" s="224"/>
      <c r="H28" s="221"/>
      <c r="I28" s="224"/>
      <c r="J28" s="221"/>
      <c r="K28" s="224"/>
      <c r="L28" s="221"/>
      <c r="M28" s="221"/>
      <c r="N28" s="187"/>
      <c r="O28" s="187"/>
    </row>
    <row r="29" spans="1:15" ht="12.75">
      <c r="A29" s="155" t="s">
        <v>605</v>
      </c>
      <c r="B29" s="221">
        <f aca="true" t="shared" si="8" ref="B29:B43">+B85</f>
        <v>54751.6176564769</v>
      </c>
      <c r="C29" s="224">
        <f>+L85</f>
        <v>11897.951576594829</v>
      </c>
      <c r="D29" s="221">
        <f aca="true" t="shared" si="9" ref="D29:D43">+B112</f>
        <v>52690.616755703704</v>
      </c>
      <c r="E29" s="224">
        <f aca="true" t="shared" si="10" ref="E29:E43">+L112</f>
        <v>10914.03488962963</v>
      </c>
      <c r="F29" s="221">
        <f aca="true" t="shared" si="11" ref="F29:F43">+B138</f>
        <v>47434.447214004285</v>
      </c>
      <c r="G29" s="224">
        <f aca="true" t="shared" si="12" ref="G29:G43">+L138</f>
        <v>9065.922765396144</v>
      </c>
      <c r="H29" s="221">
        <f aca="true" t="shared" si="13" ref="H29:H43">+B164</f>
        <v>44117.30553610644</v>
      </c>
      <c r="I29" s="224">
        <f aca="true" t="shared" si="14" ref="I29:I43">+L164</f>
        <v>10713.157506373625</v>
      </c>
      <c r="J29" s="221">
        <f aca="true" t="shared" si="15" ref="J29:J43">+B190</f>
        <v>41840.70432232432</v>
      </c>
      <c r="K29" s="224">
        <f aca="true" t="shared" si="16" ref="K29:K43">+L190</f>
        <v>7505.014613950953</v>
      </c>
      <c r="L29" s="221">
        <f aca="true" t="shared" si="17" ref="L29:L43">+B216</f>
        <v>51543.76704883116</v>
      </c>
      <c r="M29" s="221">
        <f aca="true" t="shared" si="18" ref="M29:M43">+L216</f>
        <v>8774.014788831168</v>
      </c>
      <c r="N29" s="187"/>
      <c r="O29" s="187"/>
    </row>
    <row r="30" spans="1:15" ht="12.75">
      <c r="A30" s="155" t="s">
        <v>606</v>
      </c>
      <c r="B30" s="221">
        <f t="shared" si="8"/>
        <v>54084.87429496297</v>
      </c>
      <c r="C30" s="224">
        <f aca="true" t="shared" si="19" ref="C30:C43">+L86</f>
        <v>12356.705131135803</v>
      </c>
      <c r="D30" s="221">
        <f t="shared" si="9"/>
        <v>0</v>
      </c>
      <c r="E30" s="224">
        <f t="shared" si="10"/>
        <v>0</v>
      </c>
      <c r="F30" s="221">
        <f t="shared" si="11"/>
        <v>45348.49530867298</v>
      </c>
      <c r="G30" s="224">
        <f t="shared" si="12"/>
        <v>10461.140788716624</v>
      </c>
      <c r="H30" s="221">
        <f t="shared" si="13"/>
        <v>0</v>
      </c>
      <c r="I30" s="224">
        <f t="shared" si="14"/>
        <v>0</v>
      </c>
      <c r="J30" s="221">
        <f t="shared" si="15"/>
        <v>42991.72864989011</v>
      </c>
      <c r="K30" s="224">
        <f t="shared" si="16"/>
        <v>10500.049686535089</v>
      </c>
      <c r="L30" s="221">
        <f t="shared" si="17"/>
        <v>38552.78089923875</v>
      </c>
      <c r="M30" s="221">
        <f t="shared" si="18"/>
        <v>9062.871436401383</v>
      </c>
      <c r="N30" s="187"/>
      <c r="O30" s="187"/>
    </row>
    <row r="31" spans="1:15" ht="12.75">
      <c r="A31" s="155" t="s">
        <v>607</v>
      </c>
      <c r="B31" s="221">
        <f t="shared" si="8"/>
        <v>58361.68351634005</v>
      </c>
      <c r="C31" s="224">
        <f t="shared" si="19"/>
        <v>16794.265670101096</v>
      </c>
      <c r="D31" s="221">
        <f t="shared" si="9"/>
        <v>52527.945353306764</v>
      </c>
      <c r="E31" s="224">
        <f t="shared" si="10"/>
        <v>16315.749943855686</v>
      </c>
      <c r="F31" s="221">
        <f t="shared" si="11"/>
        <v>49727.50696739615</v>
      </c>
      <c r="G31" s="224">
        <f t="shared" si="12"/>
        <v>14645.98589842837</v>
      </c>
      <c r="H31" s="221">
        <f t="shared" si="13"/>
        <v>0</v>
      </c>
      <c r="I31" s="224">
        <f t="shared" si="14"/>
        <v>0</v>
      </c>
      <c r="J31" s="221">
        <f t="shared" si="15"/>
        <v>48897.002607880306</v>
      </c>
      <c r="K31" s="224">
        <f t="shared" si="16"/>
        <v>15664.798187375887</v>
      </c>
      <c r="L31" s="221">
        <f t="shared" si="17"/>
        <v>0</v>
      </c>
      <c r="M31" s="221">
        <f t="shared" si="18"/>
        <v>0</v>
      </c>
      <c r="N31" s="187"/>
      <c r="O31" s="187"/>
    </row>
    <row r="32" spans="1:15" ht="12.75">
      <c r="A32" s="155" t="s">
        <v>608</v>
      </c>
      <c r="B32" s="221">
        <f t="shared" si="8"/>
        <v>64111.08301353509</v>
      </c>
      <c r="C32" s="224">
        <f t="shared" si="19"/>
        <v>0</v>
      </c>
      <c r="D32" s="221">
        <f t="shared" si="9"/>
        <v>74749.27057182706</v>
      </c>
      <c r="E32" s="224">
        <f t="shared" si="10"/>
        <v>0</v>
      </c>
      <c r="F32" s="221">
        <f t="shared" si="11"/>
        <v>0</v>
      </c>
      <c r="G32" s="224">
        <f t="shared" si="12"/>
        <v>0</v>
      </c>
      <c r="H32" s="221">
        <f t="shared" si="13"/>
        <v>49292.765540403525</v>
      </c>
      <c r="I32" s="224">
        <f t="shared" si="14"/>
        <v>0</v>
      </c>
      <c r="J32" s="221">
        <f t="shared" si="15"/>
        <v>48273.94230418992</v>
      </c>
      <c r="K32" s="224">
        <f t="shared" si="16"/>
        <v>0</v>
      </c>
      <c r="L32" s="221">
        <f t="shared" si="17"/>
        <v>48982.85746108014</v>
      </c>
      <c r="M32" s="221">
        <f t="shared" si="18"/>
        <v>0</v>
      </c>
      <c r="N32" s="187"/>
      <c r="O32" s="187"/>
    </row>
    <row r="33" spans="1:15" ht="12.75">
      <c r="A33" s="155" t="s">
        <v>609</v>
      </c>
      <c r="B33" s="221">
        <f t="shared" si="8"/>
        <v>60713.71036649837</v>
      </c>
      <c r="C33" s="224">
        <f t="shared" si="19"/>
        <v>12817.662891612377</v>
      </c>
      <c r="D33" s="221">
        <f t="shared" si="9"/>
        <v>54668.36540728592</v>
      </c>
      <c r="E33" s="224">
        <f t="shared" si="10"/>
        <v>12072.707323542858</v>
      </c>
      <c r="F33" s="221">
        <f t="shared" si="11"/>
        <v>48922.836634192405</v>
      </c>
      <c r="G33" s="224">
        <f t="shared" si="12"/>
        <v>13393.094559071618</v>
      </c>
      <c r="H33" s="221">
        <f t="shared" si="13"/>
        <v>42377.93769470405</v>
      </c>
      <c r="I33" s="224">
        <f t="shared" si="14"/>
        <v>11361.504672897196</v>
      </c>
      <c r="J33" s="221">
        <f t="shared" si="15"/>
        <v>45516.33300517766</v>
      </c>
      <c r="K33" s="224">
        <f t="shared" si="16"/>
        <v>9901.716084162437</v>
      </c>
      <c r="L33" s="221">
        <f t="shared" si="17"/>
        <v>43547.27279232</v>
      </c>
      <c r="M33" s="221">
        <f t="shared" si="18"/>
        <v>10839.402741599999</v>
      </c>
      <c r="N33" s="187"/>
      <c r="O33" s="187"/>
    </row>
    <row r="34" spans="1:15" ht="12.75">
      <c r="A34" s="155" t="s">
        <v>610</v>
      </c>
      <c r="B34" s="221">
        <f t="shared" si="8"/>
        <v>50954.146918038896</v>
      </c>
      <c r="C34" s="224">
        <f t="shared" si="19"/>
        <v>11327.286866996856</v>
      </c>
      <c r="D34" s="221">
        <f t="shared" si="9"/>
        <v>48116.29247104247</v>
      </c>
      <c r="E34" s="224">
        <f t="shared" si="10"/>
        <v>9855.370642628917</v>
      </c>
      <c r="F34" s="221">
        <f t="shared" si="11"/>
        <v>0</v>
      </c>
      <c r="G34" s="224">
        <f t="shared" si="12"/>
        <v>9552.579092021604</v>
      </c>
      <c r="H34" s="221">
        <f t="shared" si="13"/>
        <v>40577.52993700661</v>
      </c>
      <c r="I34" s="224">
        <f t="shared" si="14"/>
        <v>7805.246723489148</v>
      </c>
      <c r="J34" s="221">
        <f t="shared" si="15"/>
        <v>40922.621596958175</v>
      </c>
      <c r="K34" s="224">
        <f t="shared" si="16"/>
        <v>8560.390544649446</v>
      </c>
      <c r="L34" s="221">
        <f t="shared" si="17"/>
        <v>0</v>
      </c>
      <c r="M34" s="221">
        <f t="shared" si="18"/>
        <v>0</v>
      </c>
      <c r="N34" s="187"/>
      <c r="O34" s="187"/>
    </row>
    <row r="35" spans="1:15" ht="12.75">
      <c r="A35" s="155" t="s">
        <v>611</v>
      </c>
      <c r="B35" s="221">
        <f t="shared" si="8"/>
        <v>66021.47614469698</v>
      </c>
      <c r="C35" s="224">
        <f t="shared" si="19"/>
        <v>14441.478177710931</v>
      </c>
      <c r="D35" s="221">
        <f t="shared" si="9"/>
        <v>55579.06413625935</v>
      </c>
      <c r="E35" s="224">
        <f t="shared" si="10"/>
        <v>11961.674945785537</v>
      </c>
      <c r="F35" s="221">
        <f t="shared" si="11"/>
        <v>51270.597434454154</v>
      </c>
      <c r="G35" s="224">
        <f t="shared" si="12"/>
        <v>15037.662599868996</v>
      </c>
      <c r="H35" s="221">
        <f t="shared" si="13"/>
        <v>54092.98621249779</v>
      </c>
      <c r="I35" s="224">
        <f t="shared" si="14"/>
        <v>13599.134132987012</v>
      </c>
      <c r="J35" s="221">
        <f t="shared" si="15"/>
        <v>46284.99210472727</v>
      </c>
      <c r="K35" s="224">
        <f t="shared" si="16"/>
        <v>16268.212377037038</v>
      </c>
      <c r="L35" s="221">
        <f t="shared" si="17"/>
        <v>52997.7027027027</v>
      </c>
      <c r="M35" s="221">
        <f t="shared" si="18"/>
        <v>12856.891891891892</v>
      </c>
      <c r="N35" s="187"/>
      <c r="O35" s="187"/>
    </row>
    <row r="36" spans="1:15" ht="12.75">
      <c r="A36" s="155" t="s">
        <v>612</v>
      </c>
      <c r="B36" s="221">
        <f t="shared" si="8"/>
        <v>52268.201241297174</v>
      </c>
      <c r="C36" s="224">
        <f t="shared" si="19"/>
        <v>8945.78882427732</v>
      </c>
      <c r="D36" s="221">
        <f t="shared" si="9"/>
        <v>51340.19602429752</v>
      </c>
      <c r="E36" s="224">
        <f t="shared" si="10"/>
        <v>11037.357603007382</v>
      </c>
      <c r="F36" s="221">
        <f t="shared" si="11"/>
        <v>44015.09434515724</v>
      </c>
      <c r="G36" s="224">
        <f t="shared" si="12"/>
        <v>9696.758613333333</v>
      </c>
      <c r="H36" s="221">
        <f t="shared" si="13"/>
        <v>0</v>
      </c>
      <c r="I36" s="224">
        <f t="shared" si="14"/>
        <v>0</v>
      </c>
      <c r="J36" s="221">
        <f t="shared" si="15"/>
        <v>41589.67463818556</v>
      </c>
      <c r="K36" s="224">
        <f t="shared" si="16"/>
        <v>9934.391411876288</v>
      </c>
      <c r="L36" s="221">
        <f t="shared" si="17"/>
        <v>37504.708256</v>
      </c>
      <c r="M36" s="221">
        <f t="shared" si="18"/>
        <v>10345.471502545455</v>
      </c>
      <c r="N36" s="187"/>
      <c r="O36" s="187"/>
    </row>
    <row r="37" spans="1:15" ht="12.75">
      <c r="A37" s="155" t="s">
        <v>613</v>
      </c>
      <c r="B37" s="221">
        <f t="shared" si="8"/>
        <v>67727.34813054334</v>
      </c>
      <c r="C37" s="224">
        <f t="shared" si="19"/>
        <v>12954.306097055163</v>
      </c>
      <c r="D37" s="221">
        <f t="shared" si="9"/>
        <v>50616.10043386712</v>
      </c>
      <c r="E37" s="224">
        <f t="shared" si="10"/>
        <v>10428.63713798978</v>
      </c>
      <c r="F37" s="221">
        <f t="shared" si="11"/>
        <v>50848.785893718996</v>
      </c>
      <c r="G37" s="224">
        <f t="shared" si="12"/>
        <v>10563.56132231405</v>
      </c>
      <c r="H37" s="221">
        <f t="shared" si="13"/>
        <v>50154.94719324325</v>
      </c>
      <c r="I37" s="224">
        <f t="shared" si="14"/>
        <v>10124.417148202247</v>
      </c>
      <c r="J37" s="221">
        <f t="shared" si="15"/>
        <v>50943.701735724135</v>
      </c>
      <c r="K37" s="224">
        <f t="shared" si="16"/>
        <v>9409.979302325582</v>
      </c>
      <c r="L37" s="221">
        <f t="shared" si="17"/>
        <v>48647.74916336493</v>
      </c>
      <c r="M37" s="221">
        <f t="shared" si="18"/>
        <v>9142.202578979206</v>
      </c>
      <c r="N37" s="187"/>
      <c r="O37" s="187"/>
    </row>
    <row r="38" spans="1:15" ht="12.75">
      <c r="A38" s="155" t="s">
        <v>614</v>
      </c>
      <c r="B38" s="221">
        <f t="shared" si="8"/>
        <v>54147.79344713483</v>
      </c>
      <c r="C38" s="224">
        <f t="shared" si="19"/>
        <v>15165.589666193886</v>
      </c>
      <c r="D38" s="221">
        <f t="shared" si="9"/>
        <v>0</v>
      </c>
      <c r="E38" s="224">
        <f t="shared" si="10"/>
        <v>0</v>
      </c>
      <c r="F38" s="221">
        <f t="shared" si="11"/>
        <v>47814.95584415585</v>
      </c>
      <c r="G38" s="224">
        <f t="shared" si="12"/>
        <v>10465</v>
      </c>
      <c r="H38" s="221">
        <f t="shared" si="13"/>
        <v>43270.8013544018</v>
      </c>
      <c r="I38" s="224">
        <f t="shared" si="14"/>
        <v>13094.856818079332</v>
      </c>
      <c r="J38" s="221">
        <f t="shared" si="15"/>
        <v>41201.12359550562</v>
      </c>
      <c r="K38" s="224">
        <f t="shared" si="16"/>
        <v>11267.342305663084</v>
      </c>
      <c r="L38" s="221">
        <f t="shared" si="17"/>
        <v>38019.10112359551</v>
      </c>
      <c r="M38" s="221">
        <f t="shared" si="18"/>
        <v>9445.09555819608</v>
      </c>
      <c r="N38" s="187"/>
      <c r="O38" s="187"/>
    </row>
    <row r="39" spans="1:15" ht="12.75">
      <c r="A39" s="155" t="s">
        <v>615</v>
      </c>
      <c r="B39" s="221">
        <f t="shared" si="8"/>
        <v>59181.54751210937</v>
      </c>
      <c r="C39" s="224">
        <f t="shared" si="19"/>
        <v>12051.751050410156</v>
      </c>
      <c r="D39" s="221">
        <f t="shared" si="9"/>
        <v>56189.92787345612</v>
      </c>
      <c r="E39" s="224">
        <f t="shared" si="10"/>
        <v>12494.605910855906</v>
      </c>
      <c r="F39" s="221">
        <f t="shared" si="11"/>
        <v>44250.15243603306</v>
      </c>
      <c r="G39" s="224">
        <f t="shared" si="12"/>
        <v>11231.63738950413</v>
      </c>
      <c r="H39" s="221">
        <f t="shared" si="13"/>
        <v>45661.54305671586</v>
      </c>
      <c r="I39" s="224">
        <f t="shared" si="14"/>
        <v>10842.936327726435</v>
      </c>
      <c r="J39" s="221">
        <f t="shared" si="15"/>
        <v>44558.295388253966</v>
      </c>
      <c r="K39" s="224">
        <f t="shared" si="16"/>
        <v>9906.573658683545</v>
      </c>
      <c r="L39" s="221">
        <f t="shared" si="17"/>
        <v>44410.83750799283</v>
      </c>
      <c r="M39" s="221">
        <f t="shared" si="18"/>
        <v>11360.462577275986</v>
      </c>
      <c r="N39" s="187"/>
      <c r="O39" s="187"/>
    </row>
    <row r="40" spans="1:15" ht="12.75">
      <c r="A40" s="155" t="s">
        <v>616</v>
      </c>
      <c r="B40" s="221">
        <f t="shared" si="8"/>
        <v>59286.10374196377</v>
      </c>
      <c r="C40" s="224">
        <f t="shared" si="19"/>
        <v>15188.617210676835</v>
      </c>
      <c r="D40" s="221">
        <f t="shared" si="9"/>
        <v>44937.0364917232</v>
      </c>
      <c r="E40" s="224">
        <f t="shared" si="10"/>
        <v>12697.029806792963</v>
      </c>
      <c r="F40" s="221">
        <f t="shared" si="11"/>
        <v>47284.31712782514</v>
      </c>
      <c r="G40" s="224">
        <f t="shared" si="12"/>
        <v>8144.560688340135</v>
      </c>
      <c r="H40" s="221">
        <f t="shared" si="13"/>
        <v>47284.31712782514</v>
      </c>
      <c r="I40" s="224">
        <f t="shared" si="14"/>
        <v>11850.752544021856</v>
      </c>
      <c r="J40" s="221">
        <f t="shared" si="15"/>
        <v>45146.59524754386</v>
      </c>
      <c r="K40" s="224">
        <f t="shared" si="16"/>
        <v>12636.267811140351</v>
      </c>
      <c r="L40" s="221">
        <f t="shared" si="17"/>
        <v>0</v>
      </c>
      <c r="M40" s="221">
        <f t="shared" si="18"/>
        <v>0</v>
      </c>
      <c r="N40" s="187"/>
      <c r="O40" s="187"/>
    </row>
    <row r="41" spans="1:15" ht="12.75">
      <c r="A41" s="155" t="s">
        <v>617</v>
      </c>
      <c r="B41" s="221">
        <f t="shared" si="8"/>
        <v>61348.09116615711</v>
      </c>
      <c r="C41" s="224">
        <f t="shared" si="19"/>
        <v>12206.724556392694</v>
      </c>
      <c r="D41" s="221">
        <f t="shared" si="9"/>
        <v>51977.84012298232</v>
      </c>
      <c r="E41" s="224">
        <f t="shared" si="10"/>
        <v>12535.88009223674</v>
      </c>
      <c r="F41" s="221">
        <f t="shared" si="11"/>
        <v>45507.09267464241</v>
      </c>
      <c r="G41" s="224">
        <f t="shared" si="12"/>
        <v>10262.103305587996</v>
      </c>
      <c r="H41" s="221">
        <f t="shared" si="13"/>
        <v>42984.973973898304</v>
      </c>
      <c r="I41" s="224">
        <f t="shared" si="14"/>
        <v>9969.702221234867</v>
      </c>
      <c r="J41" s="221">
        <f t="shared" si="15"/>
        <v>43511.170384324316</v>
      </c>
      <c r="K41" s="224">
        <f t="shared" si="16"/>
        <v>11636.956257331012</v>
      </c>
      <c r="L41" s="221">
        <f t="shared" si="17"/>
        <v>42076.8145827615</v>
      </c>
      <c r="M41" s="221">
        <f t="shared" si="18"/>
        <v>9450.077968451884</v>
      </c>
      <c r="N41" s="187"/>
      <c r="O41" s="187"/>
    </row>
    <row r="42" spans="1:15" ht="12.75">
      <c r="A42" s="155" t="s">
        <v>618</v>
      </c>
      <c r="B42" s="221">
        <f t="shared" si="8"/>
        <v>65584.3692391085</v>
      </c>
      <c r="C42" s="224">
        <f t="shared" si="19"/>
        <v>14457.830183238353</v>
      </c>
      <c r="D42" s="221">
        <f t="shared" si="9"/>
        <v>60517.85165200602</v>
      </c>
      <c r="E42" s="224">
        <f t="shared" si="10"/>
        <v>14602.927868061724</v>
      </c>
      <c r="F42" s="221">
        <f t="shared" si="11"/>
        <v>50308.01116169246</v>
      </c>
      <c r="G42" s="224">
        <f t="shared" si="12"/>
        <v>12794.170326852425</v>
      </c>
      <c r="H42" s="221">
        <f t="shared" si="13"/>
        <v>47489.51158686389</v>
      </c>
      <c r="I42" s="224">
        <f t="shared" si="14"/>
        <v>12330.702968441816</v>
      </c>
      <c r="J42" s="221">
        <f t="shared" si="15"/>
        <v>47423.8164556962</v>
      </c>
      <c r="K42" s="224">
        <f t="shared" si="16"/>
        <v>12262.481012658227</v>
      </c>
      <c r="L42" s="221">
        <f t="shared" si="17"/>
        <v>49447.90493806763</v>
      </c>
      <c r="M42" s="221">
        <f t="shared" si="18"/>
        <v>12022.848451650485</v>
      </c>
      <c r="N42" s="187"/>
      <c r="O42" s="187"/>
    </row>
    <row r="43" spans="1:15" ht="12.75">
      <c r="A43" s="171" t="s">
        <v>619</v>
      </c>
      <c r="B43" s="222">
        <f t="shared" si="8"/>
        <v>53560.998964009494</v>
      </c>
      <c r="C43" s="225">
        <f t="shared" si="19"/>
        <v>11454.021198078291</v>
      </c>
      <c r="D43" s="222">
        <f t="shared" si="9"/>
        <v>0</v>
      </c>
      <c r="E43" s="225">
        <f t="shared" si="10"/>
        <v>0</v>
      </c>
      <c r="F43" s="222">
        <f t="shared" si="11"/>
        <v>45742.73181888412</v>
      </c>
      <c r="G43" s="225">
        <f t="shared" si="12"/>
        <v>10481.36275502146</v>
      </c>
      <c r="H43" s="222">
        <f t="shared" si="13"/>
        <v>0</v>
      </c>
      <c r="I43" s="225">
        <f t="shared" si="14"/>
        <v>0</v>
      </c>
      <c r="J43" s="222">
        <f t="shared" si="15"/>
        <v>0</v>
      </c>
      <c r="K43" s="225">
        <f t="shared" si="16"/>
        <v>0</v>
      </c>
      <c r="L43" s="222">
        <f t="shared" si="17"/>
        <v>41332.32124787027</v>
      </c>
      <c r="M43" s="222">
        <f t="shared" si="18"/>
        <v>9853.520081556757</v>
      </c>
      <c r="N43" s="187"/>
      <c r="O43" s="187"/>
    </row>
    <row r="44" spans="2:15" ht="12.75">
      <c r="B44" s="177"/>
      <c r="C44" s="192"/>
      <c r="D44" s="177"/>
      <c r="E44" s="193"/>
      <c r="F44" s="177"/>
      <c r="G44" s="193"/>
      <c r="H44" s="186"/>
      <c r="I44" s="187"/>
      <c r="J44" s="186"/>
      <c r="K44" s="187"/>
      <c r="L44" s="186"/>
      <c r="M44" s="187"/>
      <c r="N44" s="187"/>
      <c r="O44" s="187"/>
    </row>
    <row r="45" spans="1:8" ht="18">
      <c r="A45" s="314" t="s">
        <v>626</v>
      </c>
      <c r="B45" s="314"/>
      <c r="C45" s="314"/>
      <c r="D45" s="314"/>
      <c r="E45" s="314"/>
      <c r="F45" s="314"/>
      <c r="G45" s="314"/>
      <c r="H45" s="314"/>
    </row>
    <row r="46" spans="1:8" ht="12.75">
      <c r="A46" s="165"/>
      <c r="B46" s="177"/>
      <c r="C46" s="166"/>
      <c r="D46" s="166"/>
      <c r="E46" s="166"/>
      <c r="F46" s="166"/>
      <c r="G46" s="166"/>
      <c r="H46" s="166"/>
    </row>
    <row r="47" spans="1:8" ht="15.75">
      <c r="A47" s="329" t="s">
        <v>572</v>
      </c>
      <c r="B47" s="329"/>
      <c r="C47" s="329"/>
      <c r="D47" s="329"/>
      <c r="E47" s="329"/>
      <c r="F47" s="329"/>
      <c r="G47" s="329"/>
      <c r="H47" s="329"/>
    </row>
    <row r="48" spans="1:8" ht="15.75">
      <c r="A48" s="329" t="s">
        <v>620</v>
      </c>
      <c r="B48" s="329"/>
      <c r="C48" s="329"/>
      <c r="D48" s="329"/>
      <c r="E48" s="329"/>
      <c r="F48" s="329"/>
      <c r="G48" s="329"/>
      <c r="H48" s="329"/>
    </row>
    <row r="49" spans="1:8" ht="15.75">
      <c r="A49" s="329" t="s">
        <v>210</v>
      </c>
      <c r="B49" s="329"/>
      <c r="C49" s="329"/>
      <c r="D49" s="329"/>
      <c r="E49" s="329"/>
      <c r="F49" s="329"/>
      <c r="G49" s="329"/>
      <c r="H49" s="329"/>
    </row>
    <row r="50" spans="1:8" ht="12.75">
      <c r="A50" s="166"/>
      <c r="B50" s="177"/>
      <c r="C50" s="166"/>
      <c r="D50" s="166"/>
      <c r="E50" s="166"/>
      <c r="F50" s="166"/>
      <c r="G50" s="166"/>
      <c r="H50" s="166"/>
    </row>
    <row r="51" spans="1:8" ht="12.75">
      <c r="A51" s="172"/>
      <c r="B51" s="199" t="s">
        <v>591</v>
      </c>
      <c r="C51" s="201"/>
      <c r="D51" s="205"/>
      <c r="E51" s="201" t="s">
        <v>592</v>
      </c>
      <c r="F51" s="201"/>
      <c r="G51" s="201"/>
      <c r="H51" s="201"/>
    </row>
    <row r="52" spans="2:8" ht="12.75">
      <c r="B52" s="200" t="s">
        <v>600</v>
      </c>
      <c r="C52" s="202"/>
      <c r="D52" s="206"/>
      <c r="E52" s="202"/>
      <c r="F52" s="202" t="s">
        <v>600</v>
      </c>
      <c r="G52" s="202"/>
      <c r="H52" s="202"/>
    </row>
    <row r="53" spans="2:8" ht="12.75">
      <c r="B53" s="208" t="s">
        <v>601</v>
      </c>
      <c r="C53" s="212"/>
      <c r="D53" s="209" t="s">
        <v>602</v>
      </c>
      <c r="E53" s="212"/>
      <c r="F53" s="212" t="s">
        <v>601</v>
      </c>
      <c r="G53" s="212"/>
      <c r="H53" s="212" t="s">
        <v>602</v>
      </c>
    </row>
    <row r="54" spans="1:8" ht="12.75">
      <c r="A54" s="169"/>
      <c r="B54" s="208" t="s">
        <v>603</v>
      </c>
      <c r="C54" s="212"/>
      <c r="D54" s="209" t="s">
        <v>133</v>
      </c>
      <c r="E54" s="212"/>
      <c r="F54" s="212" t="s">
        <v>603</v>
      </c>
      <c r="G54" s="212"/>
      <c r="H54" s="212" t="s">
        <v>133</v>
      </c>
    </row>
    <row r="55" spans="1:8" ht="12.75">
      <c r="A55" s="167" t="s">
        <v>604</v>
      </c>
      <c r="B55" s="178">
        <f>+B240</f>
        <v>38793.44908222492</v>
      </c>
      <c r="C55" s="178"/>
      <c r="D55" s="189">
        <f>+L240</f>
        <v>9737.00836902656</v>
      </c>
      <c r="E55" s="178"/>
      <c r="F55" s="178">
        <f>+B266</f>
        <v>39191.78006906013</v>
      </c>
      <c r="G55" s="178"/>
      <c r="H55" s="178">
        <f>+L266</f>
        <v>10582.493781070598</v>
      </c>
    </row>
    <row r="56" spans="2:8" ht="12.75">
      <c r="B56" s="179"/>
      <c r="C56" s="179"/>
      <c r="D56" s="190"/>
      <c r="E56" s="179"/>
      <c r="F56" s="179"/>
      <c r="G56" s="179"/>
      <c r="H56" s="179"/>
    </row>
    <row r="57" spans="1:8" ht="12.75">
      <c r="A57" s="155" t="s">
        <v>605</v>
      </c>
      <c r="B57" s="179">
        <f aca="true" t="shared" si="20" ref="B57:B71">+B242</f>
        <v>42608.25170337282</v>
      </c>
      <c r="C57" s="179"/>
      <c r="D57" s="190">
        <f aca="true" t="shared" si="21" ref="D57:D71">+L242</f>
        <v>8055.301370206404</v>
      </c>
      <c r="E57" s="179"/>
      <c r="F57" s="179">
        <f aca="true" t="shared" si="22" ref="F57:F71">+B268</f>
        <v>45629.43716875</v>
      </c>
      <c r="G57" s="179"/>
      <c r="H57" s="179">
        <f aca="true" t="shared" si="23" ref="H57:H71">+L268</f>
        <v>7766.977290592105</v>
      </c>
    </row>
    <row r="58" spans="1:8" ht="12.75">
      <c r="A58" s="155" t="s">
        <v>606</v>
      </c>
      <c r="B58" s="179">
        <f t="shared" si="20"/>
        <v>34276.18861713733</v>
      </c>
      <c r="C58" s="179"/>
      <c r="D58" s="190">
        <f t="shared" si="21"/>
        <v>9068.46498625731</v>
      </c>
      <c r="E58" s="179"/>
      <c r="F58" s="179">
        <f t="shared" si="22"/>
        <v>0</v>
      </c>
      <c r="G58" s="179"/>
      <c r="H58" s="179">
        <f t="shared" si="23"/>
        <v>0</v>
      </c>
    </row>
    <row r="59" spans="1:8" ht="12.75">
      <c r="A59" s="155" t="s">
        <v>607</v>
      </c>
      <c r="B59" s="179">
        <f t="shared" si="20"/>
        <v>40114.17182730048</v>
      </c>
      <c r="C59" s="179"/>
      <c r="D59" s="190">
        <f t="shared" si="21"/>
        <v>13361.940611353712</v>
      </c>
      <c r="E59" s="179"/>
      <c r="F59" s="179">
        <f t="shared" si="22"/>
        <v>0</v>
      </c>
      <c r="G59" s="179"/>
      <c r="H59" s="179">
        <f t="shared" si="23"/>
        <v>0</v>
      </c>
    </row>
    <row r="60" spans="1:8" ht="12.75">
      <c r="A60" s="155" t="s">
        <v>608</v>
      </c>
      <c r="B60" s="179">
        <f t="shared" si="20"/>
        <v>42140.96129615392</v>
      </c>
      <c r="C60" s="179"/>
      <c r="D60" s="190">
        <f t="shared" si="21"/>
        <v>0</v>
      </c>
      <c r="E60" s="179"/>
      <c r="F60" s="179">
        <f t="shared" si="22"/>
        <v>40179.449234217274</v>
      </c>
      <c r="G60" s="179"/>
      <c r="H60" s="179">
        <f t="shared" si="23"/>
        <v>10833.932596086472</v>
      </c>
    </row>
    <row r="61" spans="1:8" ht="12.75">
      <c r="A61" s="155" t="s">
        <v>609</v>
      </c>
      <c r="B61" s="179">
        <f t="shared" si="20"/>
        <v>39298.85900687936</v>
      </c>
      <c r="C61" s="179"/>
      <c r="D61" s="190">
        <f t="shared" si="21"/>
        <v>0</v>
      </c>
      <c r="E61" s="179"/>
      <c r="F61" s="179">
        <f t="shared" si="22"/>
        <v>0</v>
      </c>
      <c r="G61" s="179"/>
      <c r="H61" s="179">
        <f t="shared" si="23"/>
        <v>0</v>
      </c>
    </row>
    <row r="62" spans="1:8" ht="12.75">
      <c r="A62" s="155" t="s">
        <v>610</v>
      </c>
      <c r="B62" s="179">
        <f t="shared" si="20"/>
        <v>33528</v>
      </c>
      <c r="C62" s="179"/>
      <c r="D62" s="190">
        <f t="shared" si="21"/>
        <v>6838.460104814814</v>
      </c>
      <c r="E62" s="179"/>
      <c r="F62" s="179">
        <f t="shared" si="22"/>
        <v>0</v>
      </c>
      <c r="G62" s="179"/>
      <c r="H62" s="179">
        <f t="shared" si="23"/>
        <v>0</v>
      </c>
    </row>
    <row r="63" spans="1:8" ht="12.75">
      <c r="A63" s="155" t="s">
        <v>611</v>
      </c>
      <c r="B63" s="179">
        <f t="shared" si="20"/>
        <v>48917.85001994892</v>
      </c>
      <c r="C63" s="179"/>
      <c r="D63" s="190">
        <f t="shared" si="21"/>
        <v>12082.774217496806</v>
      </c>
      <c r="E63" s="179"/>
      <c r="F63" s="179">
        <f t="shared" si="22"/>
        <v>0</v>
      </c>
      <c r="G63" s="179"/>
      <c r="H63" s="179">
        <f t="shared" si="23"/>
        <v>0</v>
      </c>
    </row>
    <row r="64" spans="1:8" ht="12.75">
      <c r="A64" s="155" t="s">
        <v>612</v>
      </c>
      <c r="B64" s="179">
        <f t="shared" si="20"/>
        <v>37853.6931639475</v>
      </c>
      <c r="C64" s="179"/>
      <c r="D64" s="190">
        <f t="shared" si="21"/>
        <v>8948.924683659137</v>
      </c>
      <c r="E64" s="179"/>
      <c r="F64" s="179">
        <f t="shared" si="22"/>
        <v>0</v>
      </c>
      <c r="G64" s="179"/>
      <c r="H64" s="179">
        <f t="shared" si="23"/>
        <v>0</v>
      </c>
    </row>
    <row r="65" spans="1:8" ht="12.75">
      <c r="A65" s="155" t="s">
        <v>613</v>
      </c>
      <c r="B65" s="179">
        <f t="shared" si="20"/>
        <v>33026.734348964535</v>
      </c>
      <c r="C65" s="179"/>
      <c r="D65" s="190">
        <f t="shared" si="21"/>
        <v>7461.695318423998</v>
      </c>
      <c r="E65" s="179"/>
      <c r="F65" s="179">
        <f t="shared" si="22"/>
        <v>0</v>
      </c>
      <c r="G65" s="179"/>
      <c r="H65" s="179">
        <f t="shared" si="23"/>
        <v>0</v>
      </c>
    </row>
    <row r="66" spans="1:8" ht="12.75">
      <c r="A66" s="155" t="s">
        <v>614</v>
      </c>
      <c r="B66" s="179">
        <f t="shared" si="20"/>
        <v>37569.023531425766</v>
      </c>
      <c r="C66" s="179"/>
      <c r="D66" s="190">
        <f t="shared" si="21"/>
        <v>10076.276952918088</v>
      </c>
      <c r="E66" s="179"/>
      <c r="F66" s="179">
        <f t="shared" si="22"/>
        <v>0</v>
      </c>
      <c r="G66" s="179"/>
      <c r="H66" s="179">
        <f t="shared" si="23"/>
        <v>0</v>
      </c>
    </row>
    <row r="67" spans="1:8" ht="12.75">
      <c r="A67" s="155" t="s">
        <v>615</v>
      </c>
      <c r="B67" s="179">
        <f t="shared" si="20"/>
        <v>35065.48564291216</v>
      </c>
      <c r="C67" s="179"/>
      <c r="D67" s="190">
        <f t="shared" si="21"/>
        <v>8520.019237720402</v>
      </c>
      <c r="E67" s="179"/>
      <c r="F67" s="179">
        <f t="shared" si="22"/>
        <v>0</v>
      </c>
      <c r="G67" s="179"/>
      <c r="H67" s="179">
        <f t="shared" si="23"/>
        <v>0</v>
      </c>
    </row>
    <row r="68" spans="1:8" ht="12.75">
      <c r="A68" s="155" t="s">
        <v>616</v>
      </c>
      <c r="B68" s="179">
        <f t="shared" si="20"/>
        <v>36189.35107010398</v>
      </c>
      <c r="C68" s="179"/>
      <c r="D68" s="190">
        <f t="shared" si="21"/>
        <v>8515.992024162737</v>
      </c>
      <c r="E68" s="179"/>
      <c r="F68" s="179">
        <f t="shared" si="22"/>
        <v>30640.25571991534</v>
      </c>
      <c r="G68" s="179"/>
      <c r="H68" s="179">
        <f t="shared" si="23"/>
        <v>11673.30522809524</v>
      </c>
    </row>
    <row r="69" spans="1:8" ht="12.75">
      <c r="A69" s="155" t="s">
        <v>617</v>
      </c>
      <c r="B69" s="179">
        <f t="shared" si="20"/>
        <v>39748.47495429616</v>
      </c>
      <c r="C69" s="179"/>
      <c r="D69" s="190">
        <f t="shared" si="21"/>
        <v>0</v>
      </c>
      <c r="E69" s="179"/>
      <c r="F69" s="179">
        <f t="shared" si="22"/>
        <v>0</v>
      </c>
      <c r="G69" s="179"/>
      <c r="H69" s="179">
        <f t="shared" si="23"/>
        <v>0</v>
      </c>
    </row>
    <row r="70" spans="1:8" ht="12.75">
      <c r="A70" s="155" t="s">
        <v>618</v>
      </c>
      <c r="B70" s="179">
        <f t="shared" si="20"/>
        <v>42388.916276525924</v>
      </c>
      <c r="C70" s="179"/>
      <c r="D70" s="190">
        <f t="shared" si="21"/>
        <v>10122.91050942246</v>
      </c>
      <c r="E70" s="179"/>
      <c r="F70" s="179">
        <f t="shared" si="22"/>
        <v>0</v>
      </c>
      <c r="G70" s="179"/>
      <c r="H70" s="179">
        <f t="shared" si="23"/>
        <v>0</v>
      </c>
    </row>
    <row r="71" spans="1:8" ht="12.75">
      <c r="A71" s="171" t="s">
        <v>619</v>
      </c>
      <c r="B71" s="182">
        <f t="shared" si="20"/>
        <v>38292.9951795671</v>
      </c>
      <c r="C71" s="182"/>
      <c r="D71" s="191">
        <f t="shared" si="21"/>
        <v>9436.731761818182</v>
      </c>
      <c r="E71" s="182"/>
      <c r="F71" s="182">
        <f t="shared" si="22"/>
        <v>0</v>
      </c>
      <c r="G71" s="182"/>
      <c r="H71" s="182">
        <f t="shared" si="23"/>
        <v>0</v>
      </c>
    </row>
    <row r="72" spans="2:8" ht="12.75">
      <c r="B72" s="177"/>
      <c r="C72" s="166"/>
      <c r="D72" s="193"/>
      <c r="E72" s="166"/>
      <c r="F72" s="166"/>
      <c r="G72" s="166"/>
      <c r="H72" s="187"/>
    </row>
    <row r="73" spans="1:3" ht="12.75">
      <c r="A73" s="173" t="s">
        <v>211</v>
      </c>
      <c r="B73" s="186"/>
      <c r="C73" s="175"/>
    </row>
    <row r="74" spans="1:3" ht="12.75">
      <c r="A74" s="173"/>
      <c r="B74" s="186"/>
      <c r="C74" s="175"/>
    </row>
    <row r="75" spans="1:15" ht="18">
      <c r="A75" s="314" t="s">
        <v>627</v>
      </c>
      <c r="B75" s="314"/>
      <c r="C75" s="314"/>
      <c r="D75" s="314"/>
      <c r="E75" s="314"/>
      <c r="F75" s="314"/>
      <c r="G75" s="314"/>
      <c r="H75" s="314"/>
      <c r="I75" s="314"/>
      <c r="J75" s="314"/>
      <c r="K75" s="314"/>
      <c r="L75" s="314"/>
      <c r="N75" s="166"/>
      <c r="O75" s="166"/>
    </row>
    <row r="76" spans="1:12" ht="12.75">
      <c r="A76" s="165"/>
      <c r="B76" s="194"/>
      <c r="C76" s="166"/>
      <c r="D76" s="166"/>
      <c r="E76" s="166"/>
      <c r="F76" s="166"/>
      <c r="G76" s="166"/>
      <c r="H76" s="166"/>
      <c r="I76" s="166"/>
      <c r="J76" s="166"/>
      <c r="K76" s="166"/>
      <c r="L76" s="166"/>
    </row>
    <row r="77" spans="1:12" ht="15.75">
      <c r="A77" s="330" t="s">
        <v>593</v>
      </c>
      <c r="B77" s="330"/>
      <c r="C77" s="330"/>
      <c r="D77" s="330"/>
      <c r="E77" s="330"/>
      <c r="F77" s="330"/>
      <c r="G77" s="330"/>
      <c r="H77" s="330"/>
      <c r="I77" s="330"/>
      <c r="J77" s="330"/>
      <c r="K77" s="330"/>
      <c r="L77" s="330"/>
    </row>
    <row r="78" spans="1:12" ht="15.75">
      <c r="A78" s="330" t="s">
        <v>202</v>
      </c>
      <c r="B78" s="330"/>
      <c r="C78" s="330"/>
      <c r="D78" s="330"/>
      <c r="E78" s="330"/>
      <c r="F78" s="330"/>
      <c r="G78" s="330"/>
      <c r="H78" s="330"/>
      <c r="I78" s="330"/>
      <c r="J78" s="330"/>
      <c r="K78" s="330"/>
      <c r="L78" s="330"/>
    </row>
    <row r="79" spans="1:7" ht="12.75">
      <c r="A79" s="166"/>
      <c r="B79" s="177"/>
      <c r="C79" s="166"/>
      <c r="D79" s="166"/>
      <c r="E79" s="166"/>
      <c r="F79" s="166"/>
      <c r="G79" s="166"/>
    </row>
    <row r="80" spans="1:12" ht="12.75">
      <c r="A80" s="167"/>
      <c r="B80" s="199" t="s">
        <v>600</v>
      </c>
      <c r="C80" s="201" t="s">
        <v>621</v>
      </c>
      <c r="D80" s="201"/>
      <c r="E80" s="201"/>
      <c r="F80" s="201"/>
      <c r="G80" s="201"/>
      <c r="H80" s="201"/>
      <c r="I80" s="201"/>
      <c r="J80" s="201"/>
      <c r="K80" s="201"/>
      <c r="L80" s="201"/>
    </row>
    <row r="81" spans="2:15" ht="12.75">
      <c r="B81" s="208" t="s">
        <v>601</v>
      </c>
      <c r="C81" s="202" t="s">
        <v>573</v>
      </c>
      <c r="D81" s="202"/>
      <c r="E81" s="202" t="s">
        <v>622</v>
      </c>
      <c r="F81" s="202" t="s">
        <v>574</v>
      </c>
      <c r="G81" s="202" t="s">
        <v>575</v>
      </c>
      <c r="H81" s="202" t="s">
        <v>576</v>
      </c>
      <c r="I81" s="202" t="s">
        <v>129</v>
      </c>
      <c r="J81" s="202" t="s">
        <v>577</v>
      </c>
      <c r="K81" s="202"/>
      <c r="L81" s="202" t="s">
        <v>602</v>
      </c>
      <c r="M81" s="166"/>
      <c r="N81" s="166"/>
      <c r="O81" s="166"/>
    </row>
    <row r="82" spans="1:15" ht="12.75">
      <c r="A82" s="171"/>
      <c r="B82" s="213" t="s">
        <v>603</v>
      </c>
      <c r="C82" s="214" t="s">
        <v>579</v>
      </c>
      <c r="D82" s="214" t="s">
        <v>287</v>
      </c>
      <c r="E82" s="214" t="s">
        <v>623</v>
      </c>
      <c r="F82" s="214" t="s">
        <v>580</v>
      </c>
      <c r="G82" s="214" t="s">
        <v>579</v>
      </c>
      <c r="H82" s="214" t="s">
        <v>581</v>
      </c>
      <c r="I82" s="214" t="s">
        <v>582</v>
      </c>
      <c r="J82" s="214" t="s">
        <v>583</v>
      </c>
      <c r="K82" s="214" t="s">
        <v>294</v>
      </c>
      <c r="L82" s="214" t="s">
        <v>584</v>
      </c>
      <c r="M82" s="166"/>
      <c r="N82" s="166"/>
      <c r="O82" s="166"/>
    </row>
    <row r="83" spans="1:15" ht="12.75">
      <c r="A83" s="155" t="s">
        <v>604</v>
      </c>
      <c r="B83" s="164">
        <v>60082.07740034496</v>
      </c>
      <c r="C83" s="196">
        <f>+'Group Totals'!D171/'Group Totals'!C171</f>
        <v>6240.699795943859</v>
      </c>
      <c r="D83" s="196">
        <f>+'Group Totals'!F171/'Group Totals'!E171</f>
        <v>2658.2731917676047</v>
      </c>
      <c r="E83" s="196">
        <f>+'Group Totals'!H171/'Group Totals'!G171</f>
        <v>294.17436730343</v>
      </c>
      <c r="F83" s="196">
        <f>+'Group Totals'!J171/'Group Totals'!I171</f>
        <v>3985.5221386025564</v>
      </c>
      <c r="G83" s="196">
        <f>+'Group Totals'!L171/'Group Totals'!K171</f>
        <v>68.17043626862625</v>
      </c>
      <c r="H83" s="196">
        <f>+'Group Totals'!N171/'Group Totals'!M171</f>
        <v>206.29163429312914</v>
      </c>
      <c r="I83" s="196">
        <f>+'Group Totals'!P171/'Group Totals'!O171</f>
        <v>284.49563668208503</v>
      </c>
      <c r="J83" s="196">
        <f>+'Group Totals'!R171/'Group Totals'!Q171</f>
        <v>567.7922636642454</v>
      </c>
      <c r="K83" s="196">
        <f>+'Group Totals'!T171/'Group Totals'!S171</f>
        <v>2.9266226428571427</v>
      </c>
      <c r="L83" s="196">
        <f>+'Group Totals'!V171/'Group Totals'!U171</f>
        <v>13294.14849559246</v>
      </c>
      <c r="M83" s="166"/>
      <c r="N83" s="166"/>
      <c r="O83" s="166"/>
    </row>
    <row r="84" spans="2:12" ht="12.75">
      <c r="B84" s="186"/>
      <c r="C84" s="196"/>
      <c r="D84" s="187"/>
      <c r="E84" s="187"/>
      <c r="F84" s="187"/>
      <c r="G84" s="187"/>
      <c r="H84" s="187"/>
      <c r="I84" s="187"/>
      <c r="J84" s="187"/>
      <c r="K84" s="187"/>
      <c r="L84" s="187"/>
    </row>
    <row r="85" spans="1:12" ht="12.75">
      <c r="A85" s="155" t="s">
        <v>605</v>
      </c>
      <c r="B85" s="164">
        <v>54751.6176564769</v>
      </c>
      <c r="C85" s="196">
        <f>+'Group Totals'!D6/'Group Totals'!C6</f>
        <v>4743.629877822957</v>
      </c>
      <c r="D85" s="196">
        <f>+'Group Totals'!F6/'Group Totals'!E6</f>
        <v>2353.2408137820516</v>
      </c>
      <c r="E85" s="196">
        <f>+'Group Totals'!H6/'Group Totals'!G6</f>
        <v>292.72605891342755</v>
      </c>
      <c r="F85" s="196">
        <f>+'Group Totals'!J6/'Group Totals'!I6</f>
        <v>4333.344283525862</v>
      </c>
      <c r="G85" s="196">
        <f>+'Group Totals'!L6/'Group Totals'!K6</f>
        <v>44.447346982758624</v>
      </c>
      <c r="H85" s="196">
        <f>+'Group Totals'!N6/'Group Totals'!M6</f>
        <v>190.75833018646776</v>
      </c>
      <c r="I85" s="196">
        <f>+'Group Totals'!P6/'Group Totals'!O6</f>
        <v>1.288927641025641</v>
      </c>
      <c r="J85" s="196">
        <f>+'Group Totals'!R6/'Group Totals'!Q6</f>
        <v>1009.322933882353</v>
      </c>
      <c r="K85" s="196"/>
      <c r="L85" s="196">
        <f>+'Group Totals'!V6/'Group Totals'!U6</f>
        <v>11897.951576594829</v>
      </c>
    </row>
    <row r="86" spans="1:12" ht="12.75">
      <c r="A86" s="155" t="s">
        <v>606</v>
      </c>
      <c r="B86" s="164">
        <v>54084.87429496297</v>
      </c>
      <c r="C86" s="196">
        <f>+'Group Totals'!D17/'Group Totals'!C17</f>
        <v>5408.517878419753</v>
      </c>
      <c r="D86" s="196">
        <f>+'Group Totals'!F17/'Group Totals'!E17</f>
        <v>2431.8432222222223</v>
      </c>
      <c r="E86" s="196">
        <f>+'Group Totals'!H17/'Group Totals'!G17</f>
        <v>113.57824301234568</v>
      </c>
      <c r="F86" s="196">
        <f>+'Group Totals'!J17/'Group Totals'!I17</f>
        <v>3867.090224148148</v>
      </c>
      <c r="G86" s="196">
        <f>+'Group Totals'!L17/'Group Totals'!K17</f>
        <v>48.67627762962963</v>
      </c>
      <c r="H86" s="196">
        <f>+'Group Totals'!N17/'Group Totals'!M17</f>
        <v>140.62120558024694</v>
      </c>
      <c r="I86" s="196">
        <f>+'Group Totals'!P17/'Group Totals'!O17</f>
        <v>97.3535653580247</v>
      </c>
      <c r="J86" s="196">
        <f>+'Group Totals'!R17/'Group Totals'!Q17</f>
        <v>249.02451476543212</v>
      </c>
      <c r="K86" s="196"/>
      <c r="L86" s="196">
        <f>+'Group Totals'!V17/'Group Totals'!U17</f>
        <v>12356.705131135803</v>
      </c>
    </row>
    <row r="87" spans="1:12" ht="12.75">
      <c r="A87" s="155" t="s">
        <v>607</v>
      </c>
      <c r="B87" s="164">
        <v>58361.68351634005</v>
      </c>
      <c r="C87" s="196">
        <f>+'Group Totals'!D28/'Group Totals'!C28</f>
        <v>9652.402180571413</v>
      </c>
      <c r="D87" s="196">
        <f>+'Group Totals'!F28/'Group Totals'!E28</f>
        <v>3108.222847637772</v>
      </c>
      <c r="E87" s="196"/>
      <c r="F87" s="196">
        <f>+'Group Totals'!J28/'Group Totals'!I28</f>
        <v>4059.749808564294</v>
      </c>
      <c r="G87" s="196">
        <f>+'Group Totals'!L28/'Group Totals'!K28</f>
        <v>18.88949161772026</v>
      </c>
      <c r="H87" s="196">
        <f>+'Group Totals'!N28/'Group Totals'!M28</f>
        <v>151.75058746236263</v>
      </c>
      <c r="I87" s="196">
        <f>+'Group Totals'!P28/'Group Totals'!O28</f>
        <v>237.81482475966436</v>
      </c>
      <c r="J87" s="196"/>
      <c r="K87" s="196"/>
      <c r="L87" s="196">
        <f>+'Group Totals'!V28/'Group Totals'!U28</f>
        <v>16794.265670101096</v>
      </c>
    </row>
    <row r="88" spans="1:12" ht="12.75">
      <c r="A88" s="155" t="s">
        <v>608</v>
      </c>
      <c r="B88" s="164">
        <v>64111.08301353509</v>
      </c>
      <c r="C88" s="196"/>
      <c r="D88" s="196"/>
      <c r="E88" s="196"/>
      <c r="F88" s="196"/>
      <c r="G88" s="196"/>
      <c r="H88" s="196"/>
      <c r="I88" s="196"/>
      <c r="J88" s="196"/>
      <c r="K88" s="196"/>
      <c r="L88" s="196"/>
    </row>
    <row r="89" spans="1:12" ht="12.75">
      <c r="A89" s="155" t="s">
        <v>609</v>
      </c>
      <c r="B89" s="164">
        <v>60713.71036649837</v>
      </c>
      <c r="C89" s="196">
        <f>+'Group Totals'!D50/'Group Totals'!C50</f>
        <v>6093.6640358305085</v>
      </c>
      <c r="D89" s="196">
        <f>+'Group Totals'!F50/'Group Totals'!E50</f>
        <v>1704.67668732899</v>
      </c>
      <c r="E89" s="196">
        <f>+'Group Totals'!H50/'Group Totals'!G50</f>
        <v>376.2230187966102</v>
      </c>
      <c r="F89" s="196">
        <f>+'Group Totals'!J50/'Group Totals'!I50</f>
        <v>4279.809342100977</v>
      </c>
      <c r="G89" s="196">
        <f>+'Group Totals'!L50/'Group Totals'!K50</f>
        <v>283.17511527687293</v>
      </c>
      <c r="H89" s="196">
        <f>+'Group Totals'!N50/'Group Totals'!M50</f>
        <v>42.19496750814333</v>
      </c>
      <c r="I89" s="196">
        <f>+'Group Totals'!P50/'Group Totals'!O50</f>
        <v>290.8143327687296</v>
      </c>
      <c r="J89" s="196"/>
      <c r="K89" s="196"/>
      <c r="L89" s="196">
        <f>+'Group Totals'!V50/'Group Totals'!U50</f>
        <v>12817.662891612377</v>
      </c>
    </row>
    <row r="90" spans="1:12" ht="12.75">
      <c r="A90" s="155" t="s">
        <v>610</v>
      </c>
      <c r="B90" s="312">
        <v>50954.146918038896</v>
      </c>
      <c r="C90" s="196">
        <f>+'Group Totals'!D61/'Group Totals'!C61</f>
        <v>8571.318520298742</v>
      </c>
      <c r="D90" s="196">
        <f>+'Group Totals'!F61/'Group Totals'!E61</f>
        <v>1952.970904738806</v>
      </c>
      <c r="E90" s="196"/>
      <c r="F90" s="196">
        <f>+'Group Totals'!J61/'Group Totals'!I61</f>
        <v>695.5577013243243</v>
      </c>
      <c r="G90" s="196"/>
      <c r="H90" s="196">
        <f>+'Group Totals'!N61/'Group Totals'!M61</f>
        <v>172.42873345132742</v>
      </c>
      <c r="I90" s="196">
        <f>+'Group Totals'!P61/'Group Totals'!O61</f>
        <v>644.1481451415094</v>
      </c>
      <c r="J90" s="196"/>
      <c r="K90" s="196"/>
      <c r="L90" s="196">
        <f>+'Group Totals'!V61/'Group Totals'!U61</f>
        <v>11327.286866996856</v>
      </c>
    </row>
    <row r="91" spans="1:12" ht="12.75">
      <c r="A91" s="155" t="s">
        <v>611</v>
      </c>
      <c r="B91" s="164">
        <v>66021.47614469698</v>
      </c>
      <c r="C91" s="196">
        <f>+'Group Totals'!D72/'Group Totals'!C72</f>
        <v>5861.247321804623</v>
      </c>
      <c r="D91" s="196">
        <f>+'Group Totals'!F72/'Group Totals'!E72</f>
        <v>3821.061675471698</v>
      </c>
      <c r="E91" s="196"/>
      <c r="F91" s="196">
        <f>+'Group Totals'!J72/'Group Totals'!I72</f>
        <v>4281.523951386647</v>
      </c>
      <c r="G91" s="196">
        <f>+'Group Totals'!L72/'Group Totals'!K72</f>
        <v>149.3925629787234</v>
      </c>
      <c r="H91" s="196"/>
      <c r="I91" s="196">
        <f>+'Group Totals'!P72/'Group Totals'!O72</f>
        <v>285.79347074101247</v>
      </c>
      <c r="J91" s="196">
        <f>+'Group Totals'!R72/'Group Totals'!Q72</f>
        <v>1333.4123212048194</v>
      </c>
      <c r="K91" s="196"/>
      <c r="L91" s="196">
        <f>+'Group Totals'!V72/'Group Totals'!U72</f>
        <v>14441.478177710931</v>
      </c>
    </row>
    <row r="92" spans="1:12" ht="12.75">
      <c r="A92" s="155" t="s">
        <v>612</v>
      </c>
      <c r="B92" s="164">
        <v>52268.201241297174</v>
      </c>
      <c r="C92" s="196">
        <f>+'Group Totals'!D83/'Group Totals'!C83</f>
        <v>4738.345980599521</v>
      </c>
      <c r="D92" s="196">
        <f>+'Group Totals'!F83/'Group Totals'!E83</f>
        <v>1635.3644683431257</v>
      </c>
      <c r="E92" s="196"/>
      <c r="F92" s="196">
        <f>+'Group Totals'!J83/'Group Totals'!I83</f>
        <v>2214.7997229847238</v>
      </c>
      <c r="G92" s="196">
        <f>+'Group Totals'!L83/'Group Totals'!K83</f>
        <v>8.389272643948296</v>
      </c>
      <c r="H92" s="196">
        <f>+'Group Totals'!N83/'Group Totals'!M83</f>
        <v>139.91746686308494</v>
      </c>
      <c r="I92" s="196">
        <f>+'Group Totals'!P83/'Group Totals'!O83</f>
        <v>250.0020270975323</v>
      </c>
      <c r="J92" s="196">
        <f>+'Group Totals'!R83/'Group Totals'!Q83</f>
        <v>883.922530105263</v>
      </c>
      <c r="K92" s="196"/>
      <c r="L92" s="196">
        <f>+'Group Totals'!V83/'Group Totals'!U83</f>
        <v>8945.78882427732</v>
      </c>
    </row>
    <row r="93" spans="1:12" ht="12.75">
      <c r="A93" s="155" t="s">
        <v>613</v>
      </c>
      <c r="B93" s="164">
        <v>67727.34813054334</v>
      </c>
      <c r="C93" s="196">
        <f>+'Group Totals'!D94/'Group Totals'!C94</f>
        <v>6122.033641715728</v>
      </c>
      <c r="D93" s="196">
        <f>+'Group Totals'!F94/'Group Totals'!E94</f>
        <v>1735</v>
      </c>
      <c r="E93" s="196">
        <f>+'Group Totals'!H94/'Group Totals'!G94</f>
        <v>353.4243061396131</v>
      </c>
      <c r="F93" s="196">
        <f>+'Group Totals'!J94/'Group Totals'!I94</f>
        <v>4608.543757776856</v>
      </c>
      <c r="G93" s="196">
        <f>+'Group Totals'!L94/'Group Totals'!K94</f>
        <v>47.41352136043135</v>
      </c>
      <c r="H93" s="196">
        <f>+'Group Totals'!N94/'Group Totals'!M94</f>
        <v>110.62759643916914</v>
      </c>
      <c r="I93" s="196">
        <f>+'Group Totals'!P94/'Group Totals'!O94</f>
        <v>169.34342596433015</v>
      </c>
      <c r="J93" s="196"/>
      <c r="K93" s="196"/>
      <c r="L93" s="196">
        <f>+'Group Totals'!V94/'Group Totals'!U94</f>
        <v>12954.306097055163</v>
      </c>
    </row>
    <row r="94" spans="1:12" ht="12.75">
      <c r="A94" s="155" t="s">
        <v>614</v>
      </c>
      <c r="B94" s="164">
        <v>54147.79344713483</v>
      </c>
      <c r="C94" s="196">
        <f>+'Group Totals'!D105/'Group Totals'!C105</f>
        <v>8660.550914508784</v>
      </c>
      <c r="D94" s="196">
        <f>+'Group Totals'!F105/'Group Totals'!E105</f>
        <v>1918.147158022121</v>
      </c>
      <c r="E94" s="196"/>
      <c r="F94" s="196">
        <f>+'Group Totals'!J105/'Group Totals'!I105</f>
        <v>3966.2930378919973</v>
      </c>
      <c r="G94" s="196">
        <f>+'Group Totals'!L105/'Group Totals'!K105</f>
        <v>70.89381319453481</v>
      </c>
      <c r="H94" s="196">
        <f>+'Group Totals'!N105/'Group Totals'!M105</f>
        <v>243.30630620689655</v>
      </c>
      <c r="I94" s="196">
        <f>+'Group Totals'!P105/'Group Totals'!O105</f>
        <v>304.9107686922576</v>
      </c>
      <c r="J94" s="196"/>
      <c r="K94" s="196">
        <f>+'Group Totals'!T105/'Group Totals'!S105</f>
        <v>2.9266226428571427</v>
      </c>
      <c r="L94" s="196">
        <f>+'Group Totals'!V105/'Group Totals'!U105</f>
        <v>15165.589666193886</v>
      </c>
    </row>
    <row r="95" spans="1:12" ht="12.75">
      <c r="A95" s="155" t="s">
        <v>615</v>
      </c>
      <c r="B95" s="164">
        <v>59181.54751210937</v>
      </c>
      <c r="C95" s="196">
        <f>+'Group Totals'!D116/'Group Totals'!C116</f>
        <v>5602.108472109375</v>
      </c>
      <c r="D95" s="196">
        <f>+'Group Totals'!F116/'Group Totals'!E116</f>
        <v>1802.2848626757814</v>
      </c>
      <c r="E95" s="196"/>
      <c r="F95" s="196">
        <f>+'Group Totals'!J116/'Group Totals'!I116</f>
        <v>4203.497566582031</v>
      </c>
      <c r="G95" s="196">
        <f>+'Group Totals'!L116/'Group Totals'!K116</f>
        <v>88.771994296875</v>
      </c>
      <c r="H95" s="196">
        <f>+'Group Totals'!N116/'Group Totals'!M116</f>
        <v>88.771994296875</v>
      </c>
      <c r="I95" s="196">
        <f>+'Group Totals'!P116/'Group Totals'!O116</f>
        <v>266.3161604492187</v>
      </c>
      <c r="J95" s="196"/>
      <c r="K95" s="196"/>
      <c r="L95" s="196">
        <f>+'Group Totals'!V116/'Group Totals'!U116</f>
        <v>12051.751050410156</v>
      </c>
    </row>
    <row r="96" spans="1:12" ht="12.75">
      <c r="A96" s="155" t="s">
        <v>616</v>
      </c>
      <c r="B96" s="164">
        <v>59286.10374196377</v>
      </c>
      <c r="C96" s="196">
        <f>+'Group Totals'!D127/'Group Totals'!C127</f>
        <v>5252.864994186852</v>
      </c>
      <c r="D96" s="196">
        <f>+'Group Totals'!F127/'Group Totals'!E127</f>
        <v>3694.5178257959965</v>
      </c>
      <c r="E96" s="196"/>
      <c r="F96" s="196">
        <f>+'Group Totals'!J127/'Group Totals'!I127</f>
        <v>4233.097300800763</v>
      </c>
      <c r="G96" s="196">
        <f>+'Group Totals'!L127/'Group Totals'!K127</f>
        <v>11.76592291706387</v>
      </c>
      <c r="H96" s="196"/>
      <c r="I96" s="196">
        <f>+'Group Totals'!P127/'Group Totals'!O127</f>
        <v>13.347515595805529</v>
      </c>
      <c r="J96" s="196"/>
      <c r="K96" s="196"/>
      <c r="L96" s="196">
        <f>+'Group Totals'!V127/'Group Totals'!U127</f>
        <v>15188.617210676835</v>
      </c>
    </row>
    <row r="97" spans="1:12" ht="12.75">
      <c r="A97" s="155" t="s">
        <v>617</v>
      </c>
      <c r="B97" s="164">
        <v>61348.09116615711</v>
      </c>
      <c r="C97" s="196">
        <f>+'Group Totals'!D138/'Group Totals'!C138</f>
        <v>4785.612759283013</v>
      </c>
      <c r="D97" s="196">
        <f>+'Group Totals'!F138/'Group Totals'!E138</f>
        <v>3058.5717109325915</v>
      </c>
      <c r="E97" s="196"/>
      <c r="F97" s="196">
        <f>+'Group Totals'!J138/'Group Totals'!I138</f>
        <v>4024.125777214612</v>
      </c>
      <c r="G97" s="196">
        <f>+'Group Totals'!L138/'Group Totals'!K138</f>
        <v>62.30612302774109</v>
      </c>
      <c r="H97" s="196">
        <f>+'Group Totals'!N138/'Group Totals'!M138</f>
        <v>585.3638299746193</v>
      </c>
      <c r="I97" s="196">
        <f>+'Group Totals'!P138/'Group Totals'!O138</f>
        <v>364.9824054249783</v>
      </c>
      <c r="J97" s="196"/>
      <c r="K97" s="196"/>
      <c r="L97" s="196">
        <f>+'Group Totals'!V138/'Group Totals'!U138</f>
        <v>12206.724556392694</v>
      </c>
    </row>
    <row r="98" spans="1:12" ht="12.75">
      <c r="A98" s="155" t="s">
        <v>618</v>
      </c>
      <c r="B98" s="164">
        <v>65584.3692391085</v>
      </c>
      <c r="C98" s="196">
        <f>+'Group Totals'!D149/'Group Totals'!C149</f>
        <v>7017.462268666972</v>
      </c>
      <c r="D98" s="196">
        <f>+'Group Totals'!F149/'Group Totals'!E149</f>
        <v>2809.5211174489336</v>
      </c>
      <c r="E98" s="196">
        <f>+'Group Totals'!H149/'Group Totals'!G149</f>
        <v>201.18709679324894</v>
      </c>
      <c r="F98" s="196">
        <f>+'Group Totals'!J149/'Group Totals'!I149</f>
        <v>3953.3252434373585</v>
      </c>
      <c r="G98" s="196">
        <f>+'Group Totals'!L149/'Group Totals'!K149</f>
        <v>28.553707874276263</v>
      </c>
      <c r="H98" s="196">
        <f>+'Group Totals'!N149/'Group Totals'!M149</f>
        <v>417.4352980895247</v>
      </c>
      <c r="I98" s="196">
        <f>+'Group Totals'!P149/'Group Totals'!O149</f>
        <v>485.6378627956989</v>
      </c>
      <c r="J98" s="196"/>
      <c r="K98" s="196"/>
      <c r="L98" s="196">
        <f>+'Group Totals'!V149/'Group Totals'!U149</f>
        <v>14457.830183238353</v>
      </c>
    </row>
    <row r="99" spans="1:12" ht="12.75">
      <c r="A99" s="171" t="s">
        <v>619</v>
      </c>
      <c r="B99" s="197">
        <v>53560.998964009494</v>
      </c>
      <c r="C99" s="217">
        <f>+'Group Totals'!D160/'Group Totals'!C160</f>
        <v>3213.6519231553975</v>
      </c>
      <c r="D99" s="217">
        <f>+'Group Totals'!F160/'Group Totals'!E160</f>
        <v>3771.943652431791</v>
      </c>
      <c r="E99" s="217"/>
      <c r="F99" s="217">
        <f>+'Group Totals'!J160/'Group Totals'!I160</f>
        <v>4097.404366049822</v>
      </c>
      <c r="G99" s="217"/>
      <c r="H99" s="217">
        <f>+'Group Totals'!N160/'Group Totals'!M160</f>
        <v>49.655967069988144</v>
      </c>
      <c r="I99" s="217">
        <f>+'Group Totals'!P160/'Group Totals'!O160</f>
        <v>321.36528937129304</v>
      </c>
      <c r="J99" s="217"/>
      <c r="K99" s="217"/>
      <c r="L99" s="217">
        <f>+'Group Totals'!V160/'Group Totals'!U160</f>
        <v>11454.021198078291</v>
      </c>
    </row>
    <row r="100" spans="2:12" ht="12.75">
      <c r="B100" s="176"/>
      <c r="C100" s="193"/>
      <c r="D100" s="193"/>
      <c r="E100" s="193"/>
      <c r="F100" s="193"/>
      <c r="G100" s="193"/>
      <c r="H100" s="187"/>
      <c r="I100" s="187"/>
      <c r="J100" s="187"/>
      <c r="K100" s="187"/>
      <c r="L100" s="187"/>
    </row>
    <row r="101" ht="12.75">
      <c r="B101" s="186"/>
    </row>
    <row r="102" spans="1:12" ht="18">
      <c r="A102" s="314" t="s">
        <v>628</v>
      </c>
      <c r="B102" s="314"/>
      <c r="C102" s="314"/>
      <c r="D102" s="314"/>
      <c r="E102" s="314"/>
      <c r="F102" s="314"/>
      <c r="G102" s="314"/>
      <c r="H102" s="314"/>
      <c r="I102" s="314"/>
      <c r="J102" s="314"/>
      <c r="K102" s="314"/>
      <c r="L102" s="314"/>
    </row>
    <row r="103" spans="1:12" ht="12.75">
      <c r="A103" s="165"/>
      <c r="B103" s="177"/>
      <c r="C103" s="166"/>
      <c r="D103" s="166"/>
      <c r="E103" s="166"/>
      <c r="F103" s="166"/>
      <c r="G103" s="166"/>
      <c r="H103" s="166"/>
      <c r="I103" s="166"/>
      <c r="J103" s="166"/>
      <c r="K103" s="166"/>
      <c r="L103" s="166"/>
    </row>
    <row r="104" spans="1:12" ht="15.75">
      <c r="A104" s="329" t="s">
        <v>593</v>
      </c>
      <c r="B104" s="329"/>
      <c r="C104" s="329"/>
      <c r="D104" s="329"/>
      <c r="E104" s="329"/>
      <c r="F104" s="329"/>
      <c r="G104" s="329"/>
      <c r="H104" s="329"/>
      <c r="I104" s="329"/>
      <c r="J104" s="329"/>
      <c r="K104" s="329"/>
      <c r="L104" s="329"/>
    </row>
    <row r="105" spans="1:12" ht="15.75">
      <c r="A105" s="329" t="s">
        <v>203</v>
      </c>
      <c r="B105" s="329"/>
      <c r="C105" s="329"/>
      <c r="D105" s="329"/>
      <c r="E105" s="329"/>
      <c r="F105" s="329"/>
      <c r="G105" s="329"/>
      <c r="H105" s="329"/>
      <c r="I105" s="329"/>
      <c r="J105" s="329"/>
      <c r="K105" s="329"/>
      <c r="L105" s="329"/>
    </row>
    <row r="106" spans="1:7" ht="12.75">
      <c r="A106" s="166"/>
      <c r="B106" s="177"/>
      <c r="C106" s="166"/>
      <c r="D106" s="166"/>
      <c r="E106" s="166"/>
      <c r="F106" s="166"/>
      <c r="G106" s="166"/>
    </row>
    <row r="107" spans="1:12" ht="12.75">
      <c r="A107" s="168"/>
      <c r="B107" s="199" t="s">
        <v>600</v>
      </c>
      <c r="C107" s="201" t="s">
        <v>621</v>
      </c>
      <c r="D107" s="201"/>
      <c r="E107" s="201"/>
      <c r="F107" s="201"/>
      <c r="G107" s="201"/>
      <c r="H107" s="201"/>
      <c r="I107" s="201"/>
      <c r="J107" s="201"/>
      <c r="K107" s="201"/>
      <c r="L107" s="201"/>
    </row>
    <row r="108" spans="2:12" ht="12.75">
      <c r="B108" s="208" t="s">
        <v>601</v>
      </c>
      <c r="C108" s="202" t="s">
        <v>573</v>
      </c>
      <c r="D108" s="202"/>
      <c r="E108" s="202" t="s">
        <v>622</v>
      </c>
      <c r="F108" s="202" t="s">
        <v>574</v>
      </c>
      <c r="G108" s="202" t="s">
        <v>575</v>
      </c>
      <c r="H108" s="202" t="s">
        <v>576</v>
      </c>
      <c r="I108" s="202" t="s">
        <v>129</v>
      </c>
      <c r="J108" s="202" t="s">
        <v>577</v>
      </c>
      <c r="K108" s="202"/>
      <c r="L108" s="202" t="s">
        <v>602</v>
      </c>
    </row>
    <row r="109" spans="1:12" ht="12.75">
      <c r="A109" s="171"/>
      <c r="B109" s="213" t="s">
        <v>603</v>
      </c>
      <c r="C109" s="214" t="s">
        <v>579</v>
      </c>
      <c r="D109" s="214" t="s">
        <v>287</v>
      </c>
      <c r="E109" s="214" t="s">
        <v>623</v>
      </c>
      <c r="F109" s="214" t="s">
        <v>580</v>
      </c>
      <c r="G109" s="214" t="s">
        <v>579</v>
      </c>
      <c r="H109" s="214" t="s">
        <v>581</v>
      </c>
      <c r="I109" s="214" t="s">
        <v>582</v>
      </c>
      <c r="J109" s="214" t="s">
        <v>583</v>
      </c>
      <c r="K109" s="214" t="s">
        <v>294</v>
      </c>
      <c r="L109" s="214" t="s">
        <v>584</v>
      </c>
    </row>
    <row r="110" spans="1:12" ht="12.75">
      <c r="A110" s="155" t="s">
        <v>604</v>
      </c>
      <c r="B110" s="162">
        <v>54823.151244154986</v>
      </c>
      <c r="C110" s="196">
        <f>+'Group Totals'!D172/'Group Totals'!C172</f>
        <v>6320.996687307293</v>
      </c>
      <c r="D110" s="196">
        <f>+'Group Totals'!F172/'Group Totals'!E172</f>
        <v>2869.306385073956</v>
      </c>
      <c r="E110" s="196">
        <f>+'Group Totals'!H172/'Group Totals'!G172</f>
        <v>131.57699753046305</v>
      </c>
      <c r="F110" s="196">
        <f>+'Group Totals'!J172/'Group Totals'!I172</f>
        <v>3492.61117182639</v>
      </c>
      <c r="G110" s="196">
        <f>+'Group Totals'!L172/'Group Totals'!K172</f>
        <v>458.3684969205158</v>
      </c>
      <c r="H110" s="196">
        <f>+'Group Totals'!N172/'Group Totals'!M172</f>
        <v>151.43356481854536</v>
      </c>
      <c r="I110" s="196">
        <f>+'Group Totals'!P172/'Group Totals'!O172</f>
        <v>160.61610737757218</v>
      </c>
      <c r="J110" s="196">
        <f>+'Group Totals'!R172/'Group Totals'!Q172</f>
        <v>1309.102926849315</v>
      </c>
      <c r="K110" s="196">
        <f>+'Group Totals'!T172/'Group Totals'!S172</f>
        <v>4089.632058028169</v>
      </c>
      <c r="L110" s="196">
        <f>+'Group Totals'!V172/'Group Totals'!U172</f>
        <v>13174.59682272964</v>
      </c>
    </row>
    <row r="111" spans="2:12" ht="12.75">
      <c r="B111" s="186"/>
      <c r="C111" s="187"/>
      <c r="D111" s="187"/>
      <c r="E111" s="187"/>
      <c r="F111" s="187"/>
      <c r="G111" s="187"/>
      <c r="H111" s="187"/>
      <c r="I111" s="187"/>
      <c r="J111" s="187"/>
      <c r="K111" s="187"/>
      <c r="L111" s="187"/>
    </row>
    <row r="112" spans="1:12" ht="12.75">
      <c r="A112" s="155" t="s">
        <v>605</v>
      </c>
      <c r="B112" s="164">
        <v>52690.616755703704</v>
      </c>
      <c r="C112" s="196">
        <f>+'Group Totals'!D7/'Group Totals'!C7</f>
        <v>4747.188918931298</v>
      </c>
      <c r="D112" s="196">
        <f>+'Group Totals'!F7/'Group Totals'!E7</f>
        <v>2098.302880740741</v>
      </c>
      <c r="E112" s="196">
        <f>+'Group Totals'!H7/'Group Totals'!G7</f>
        <v>550.5214643346008</v>
      </c>
      <c r="F112" s="196">
        <f>+'Group Totals'!J7/'Group Totals'!I7</f>
        <v>3806.857974074074</v>
      </c>
      <c r="G112" s="196">
        <f>+'Group Totals'!L7/'Group Totals'!K7</f>
        <v>28.099538935361217</v>
      </c>
      <c r="H112" s="196">
        <f>+'Group Totals'!N7/'Group Totals'!M7</f>
        <v>221.31863854406132</v>
      </c>
      <c r="I112" s="196"/>
      <c r="J112" s="196">
        <f>+'Group Totals'!R7/'Group Totals'!Q7</f>
        <v>342.838848</v>
      </c>
      <c r="K112" s="196"/>
      <c r="L112" s="196">
        <f>+'Group Totals'!V7/'Group Totals'!U7</f>
        <v>10914.03488962963</v>
      </c>
    </row>
    <row r="113" spans="1:12" ht="12.75">
      <c r="A113" s="155" t="s">
        <v>606</v>
      </c>
      <c r="B113" s="164"/>
      <c r="C113" s="196"/>
      <c r="D113" s="196"/>
      <c r="E113" s="196"/>
      <c r="F113" s="196"/>
      <c r="G113" s="196"/>
      <c r="H113" s="196"/>
      <c r="I113" s="196"/>
      <c r="J113" s="196"/>
      <c r="K113" s="196"/>
      <c r="L113" s="196">
        <f>IF('Group Totals'!U18&lt;0,'Group Totals'!V18/'Group Totals'!U18,)</f>
        <v>0</v>
      </c>
    </row>
    <row r="114" spans="1:12" ht="12.75">
      <c r="A114" s="155" t="s">
        <v>607</v>
      </c>
      <c r="B114" s="164">
        <v>52527.945353306764</v>
      </c>
      <c r="C114" s="196">
        <f>+'Group Totals'!D29/'Group Totals'!C29</f>
        <v>8874.310205271628</v>
      </c>
      <c r="D114" s="196">
        <f>+'Group Totals'!F29/'Group Totals'!E29</f>
        <v>2425.6571751181555</v>
      </c>
      <c r="E114" s="196"/>
      <c r="F114" s="196">
        <f>+'Group Totals'!J29/'Group Totals'!I29</f>
        <v>3718.1842686584105</v>
      </c>
      <c r="G114" s="196">
        <f>+'Group Totals'!L29/'Group Totals'!K29</f>
        <v>1404.2944908769505</v>
      </c>
      <c r="H114" s="196">
        <f>+'Group Totals'!N29/'Group Totals'!M29</f>
        <v>122.65806645451649</v>
      </c>
      <c r="I114" s="196">
        <f>+'Group Totals'!P29/'Group Totals'!O29</f>
        <v>158.11841742624114</v>
      </c>
      <c r="J114" s="196"/>
      <c r="K114" s="196"/>
      <c r="L114" s="196">
        <f>+'Group Totals'!V29/'Group Totals'!U29</f>
        <v>16315.749943855686</v>
      </c>
    </row>
    <row r="115" spans="1:12" ht="12.75">
      <c r="A115" s="155" t="s">
        <v>608</v>
      </c>
      <c r="B115" s="164">
        <v>74749.27057182706</v>
      </c>
      <c r="C115" s="196"/>
      <c r="D115" s="196"/>
      <c r="E115" s="196"/>
      <c r="F115" s="196"/>
      <c r="G115" s="196"/>
      <c r="H115" s="196"/>
      <c r="I115" s="196"/>
      <c r="J115" s="196"/>
      <c r="K115" s="196"/>
      <c r="L115" s="196">
        <f>IF('Group Totals'!U40&gt;0,+'Group Totals'!V40/'Group Totals'!U40,)</f>
        <v>0</v>
      </c>
    </row>
    <row r="116" spans="1:12" ht="12.75">
      <c r="A116" s="155" t="s">
        <v>609</v>
      </c>
      <c r="B116" s="164">
        <v>54668.36540728592</v>
      </c>
      <c r="C116" s="196">
        <f>+'Group Totals'!D51/'Group Totals'!C51</f>
        <v>5142.081342885715</v>
      </c>
      <c r="D116" s="196">
        <f>+'Group Totals'!F51/'Group Totals'!E51</f>
        <v>2190.927400457143</v>
      </c>
      <c r="E116" s="196">
        <f>+'Group Totals'!H51/'Group Totals'!G51</f>
        <v>156.88054797142857</v>
      </c>
      <c r="F116" s="196">
        <f>+'Group Totals'!J51/'Group Totals'!I51</f>
        <v>3910.2703905142857</v>
      </c>
      <c r="G116" s="196"/>
      <c r="H116" s="196">
        <f>+'Group Totals'!N51/'Group Totals'!M51</f>
        <v>338.4751822571429</v>
      </c>
      <c r="I116" s="196">
        <f>+'Group Totals'!P51/'Group Totals'!O51</f>
        <v>133.9431592857143</v>
      </c>
      <c r="J116" s="196">
        <f>+'Group Totals'!R51/'Group Totals'!Q51</f>
        <v>1459.2761470833332</v>
      </c>
      <c r="K116" s="196"/>
      <c r="L116" s="196">
        <f>+'Group Totals'!V51/'Group Totals'!U51</f>
        <v>12072.707323542858</v>
      </c>
    </row>
    <row r="117" spans="1:12" ht="12.75">
      <c r="A117" s="155" t="s">
        <v>610</v>
      </c>
      <c r="B117" s="164">
        <v>48116.29247104247</v>
      </c>
      <c r="C117" s="196">
        <f>+'Group Totals'!D62/'Group Totals'!C62</f>
        <v>8022.632718119313</v>
      </c>
      <c r="D117" s="196">
        <f>+'Group Totals'!F62/'Group Totals'!E62</f>
        <v>1845.5403619667945</v>
      </c>
      <c r="E117" s="196"/>
      <c r="F117" s="196">
        <f>+'Group Totals'!J62/'Group Totals'!I62</f>
        <v>637.1083525874126</v>
      </c>
      <c r="G117" s="196"/>
      <c r="H117" s="196">
        <f>+'Group Totals'!N62/'Group Totals'!M62</f>
        <v>173.10148246575343</v>
      </c>
      <c r="I117" s="196">
        <f>+'Group Totals'!P62/'Group Totals'!O62</f>
        <v>106.92213453125001</v>
      </c>
      <c r="J117" s="196"/>
      <c r="K117" s="196"/>
      <c r="L117" s="196">
        <f>+'Group Totals'!V62/'Group Totals'!U62</f>
        <v>9855.370642628917</v>
      </c>
    </row>
    <row r="118" spans="1:12" ht="12.75">
      <c r="A118" s="155" t="s">
        <v>611</v>
      </c>
      <c r="B118" s="164">
        <v>55579.06413625935</v>
      </c>
      <c r="C118" s="196">
        <f>+'Group Totals'!D73/'Group Totals'!C73</f>
        <v>3906.851269127182</v>
      </c>
      <c r="D118" s="196">
        <f>+'Group Totals'!F73/'Group Totals'!E73</f>
        <v>3876.67072319202</v>
      </c>
      <c r="E118" s="196"/>
      <c r="F118" s="196">
        <f>+'Group Totals'!J73/'Group Totals'!I73</f>
        <v>3805.770220399003</v>
      </c>
      <c r="G118" s="196">
        <f>+'Group Totals'!L73/'Group Totals'!K73</f>
        <v>127.8337650374065</v>
      </c>
      <c r="H118" s="196"/>
      <c r="I118" s="196">
        <f>+'Group Totals'!P73/'Group Totals'!O73</f>
        <v>244.5489680299252</v>
      </c>
      <c r="J118" s="196"/>
      <c r="K118" s="196"/>
      <c r="L118" s="196">
        <f>+'Group Totals'!V73/'Group Totals'!U73</f>
        <v>11961.674945785537</v>
      </c>
    </row>
    <row r="119" spans="1:12" ht="12.75">
      <c r="A119" s="155" t="s">
        <v>612</v>
      </c>
      <c r="B119" s="164">
        <v>51340.19602429752</v>
      </c>
      <c r="C119" s="196">
        <f>+'Group Totals'!D84/'Group Totals'!C84</f>
        <v>4948.580502424242</v>
      </c>
      <c r="D119" s="196">
        <f>+'Group Totals'!F84/'Group Totals'!E84</f>
        <v>1703.2810088436634</v>
      </c>
      <c r="E119" s="196"/>
      <c r="F119" s="196">
        <f>+'Group Totals'!J84/'Group Totals'!I84</f>
        <v>3785.904502195572</v>
      </c>
      <c r="G119" s="196">
        <f>+'Group Totals'!L84/'Group Totals'!K84</f>
        <v>34.10008282828283</v>
      </c>
      <c r="H119" s="196">
        <f>+'Group Totals'!N84/'Group Totals'!M84</f>
        <v>121.88609463359639</v>
      </c>
      <c r="I119" s="196">
        <f>+'Group Totals'!P84/'Group Totals'!O84</f>
        <v>321.8297486317723</v>
      </c>
      <c r="J119" s="196">
        <f>+'Group Totals'!R84/'Group Totals'!Q84</f>
        <v>1529.5871725</v>
      </c>
      <c r="K119" s="196"/>
      <c r="L119" s="196">
        <f>+'Group Totals'!V84/'Group Totals'!U84</f>
        <v>11037.357603007382</v>
      </c>
    </row>
    <row r="120" spans="1:12" ht="12.75">
      <c r="A120" s="155" t="s">
        <v>613</v>
      </c>
      <c r="B120" s="164">
        <v>50616.10043386712</v>
      </c>
      <c r="C120" s="196">
        <f>+'Group Totals'!D95/'Group Totals'!C95</f>
        <v>4561.061855670103</v>
      </c>
      <c r="D120" s="196">
        <f>+'Group Totals'!F95/'Group Totals'!E95</f>
        <v>1735</v>
      </c>
      <c r="E120" s="196">
        <f>+'Group Totals'!H95/'Group Totals'!G95</f>
        <v>264.4845360824742</v>
      </c>
      <c r="F120" s="196">
        <f>+'Group Totals'!J95/'Group Totals'!I95</f>
        <v>3744.298126064736</v>
      </c>
      <c r="G120" s="196">
        <f>+'Group Totals'!L95/'Group Totals'!K95</f>
        <v>35.43781942078365</v>
      </c>
      <c r="H120" s="196">
        <f>+'Group Totals'!N95/'Group Totals'!M95</f>
        <v>86.41666666666667</v>
      </c>
      <c r="I120" s="196">
        <f>+'Group Totals'!P95/'Group Totals'!O95</f>
        <v>126.57069846678024</v>
      </c>
      <c r="J120" s="196"/>
      <c r="K120" s="196"/>
      <c r="L120" s="196">
        <f>+'Group Totals'!V95/'Group Totals'!U95</f>
        <v>10428.63713798978</v>
      </c>
    </row>
    <row r="121" spans="1:12" ht="12.75">
      <c r="A121" s="155" t="s">
        <v>614</v>
      </c>
      <c r="B121" s="164"/>
      <c r="C121" s="196"/>
      <c r="D121" s="196"/>
      <c r="E121" s="196"/>
      <c r="F121" s="196"/>
      <c r="G121" s="196"/>
      <c r="H121" s="196"/>
      <c r="I121" s="196"/>
      <c r="J121" s="196"/>
      <c r="K121" s="196"/>
      <c r="L121" s="196"/>
    </row>
    <row r="122" spans="1:12" ht="12.75">
      <c r="A122" s="155" t="s">
        <v>615</v>
      </c>
      <c r="B122" s="164">
        <v>56189.92787345612</v>
      </c>
      <c r="C122" s="196">
        <f>+'Group Totals'!D117/'Group Totals'!C117</f>
        <v>5467.280233239436</v>
      </c>
      <c r="D122" s="196">
        <f>+'Group Totals'!F117/'Group Totals'!E117</f>
        <v>2602.793191570964</v>
      </c>
      <c r="E122" s="196">
        <f>+'Group Totals'!H117/'Group Totals'!G117</f>
        <v>36.15984502708559</v>
      </c>
      <c r="F122" s="196">
        <f>+'Group Totals'!J117/'Group Totals'!I117</f>
        <v>44.95192260021668</v>
      </c>
      <c r="G122" s="196">
        <f>+'Group Totals'!L117/'Group Totals'!K117</f>
        <v>247.23503258938246</v>
      </c>
      <c r="H122" s="196">
        <f>+'Group Totals'!N117/'Group Totals'!M117</f>
        <v>6.553627800650054</v>
      </c>
      <c r="I122" s="196"/>
      <c r="J122" s="196"/>
      <c r="K122" s="196">
        <f>+'Group Totals'!T117/'Group Totals'!S117</f>
        <v>4089.632058028169</v>
      </c>
      <c r="L122" s="196">
        <f>+'Group Totals'!V117/'Group Totals'!U117</f>
        <v>12494.605910855906</v>
      </c>
    </row>
    <row r="123" spans="1:12" ht="12.75">
      <c r="A123" s="155" t="s">
        <v>616</v>
      </c>
      <c r="B123" s="164">
        <v>44937.0364917232</v>
      </c>
      <c r="C123" s="196">
        <f>+'Group Totals'!D128/'Group Totals'!C128</f>
        <v>4494.977253261163</v>
      </c>
      <c r="D123" s="196">
        <f>+'Group Totals'!F128/'Group Totals'!E128</f>
        <v>4755.529830257104</v>
      </c>
      <c r="E123" s="196"/>
      <c r="F123" s="196">
        <f>+'Group Totals'!J128/'Group Totals'!I128</f>
        <v>3446.5227232746956</v>
      </c>
      <c r="G123" s="196">
        <f>+'Group Totals'!L128/'Group Totals'!K128</f>
        <v>0</v>
      </c>
      <c r="H123" s="196"/>
      <c r="I123" s="196"/>
      <c r="J123" s="196"/>
      <c r="K123" s="196"/>
      <c r="L123" s="196">
        <f>+'Group Totals'!V128/'Group Totals'!U128</f>
        <v>12697.029806792963</v>
      </c>
    </row>
    <row r="124" spans="1:12" ht="12.75">
      <c r="A124" s="155" t="s">
        <v>617</v>
      </c>
      <c r="B124" s="164">
        <v>51977.84012298232</v>
      </c>
      <c r="C124" s="196">
        <f>+'Group Totals'!D139/'Group Totals'!C139</f>
        <v>4226.053323029366</v>
      </c>
      <c r="D124" s="196">
        <f>+'Group Totals'!F139/'Group Totals'!E139</f>
        <v>4038.283825816485</v>
      </c>
      <c r="E124" s="196"/>
      <c r="F124" s="196">
        <f>+'Group Totals'!J139/'Group Totals'!I139</f>
        <v>4158.1491160645655</v>
      </c>
      <c r="G124" s="196">
        <f>+'Group Totals'!L139/'Group Totals'!K139</f>
        <v>61.2002200220022</v>
      </c>
      <c r="H124" s="196">
        <f>+'Group Totals'!N139/'Group Totals'!M139</f>
        <v>27.358638743455497</v>
      </c>
      <c r="I124" s="196">
        <f>+'Group Totals'!P139/'Group Totals'!O139</f>
        <v>188.77887788778878</v>
      </c>
      <c r="J124" s="196"/>
      <c r="K124" s="196"/>
      <c r="L124" s="196">
        <f>+'Group Totals'!V139/'Group Totals'!U139</f>
        <v>12535.88009223674</v>
      </c>
    </row>
    <row r="125" spans="1:12" ht="12.75">
      <c r="A125" s="155" t="s">
        <v>618</v>
      </c>
      <c r="B125" s="164">
        <v>60517.85165200602</v>
      </c>
      <c r="C125" s="196">
        <f>+'Group Totals'!D150/'Group Totals'!C150</f>
        <v>7166.330492726583</v>
      </c>
      <c r="D125" s="196">
        <f>+'Group Totals'!F150/'Group Totals'!E150</f>
        <v>3360.004397196336</v>
      </c>
      <c r="E125" s="196">
        <f>+'Group Totals'!H150/'Group Totals'!G150</f>
        <v>35.922274465306124</v>
      </c>
      <c r="F125" s="196">
        <f>+'Group Totals'!J150/'Group Totals'!I150</f>
        <v>4128.812347504705</v>
      </c>
      <c r="G125" s="196">
        <f>+'Group Totals'!L150/'Group Totals'!K150</f>
        <v>16.182277280118257</v>
      </c>
      <c r="H125" s="196">
        <f>+'Group Totals'!N150/'Group Totals'!M150</f>
        <v>297.18750553359683</v>
      </c>
      <c r="I125" s="196">
        <f>+'Group Totals'!P150/'Group Totals'!O150</f>
        <v>96.43734060606062</v>
      </c>
      <c r="J125" s="196"/>
      <c r="K125" s="196"/>
      <c r="L125" s="196">
        <f>+'Group Totals'!V150/'Group Totals'!U150</f>
        <v>14602.927868061724</v>
      </c>
    </row>
    <row r="126" spans="1:12" ht="12.75">
      <c r="A126" s="171" t="s">
        <v>619</v>
      </c>
      <c r="B126" s="197"/>
      <c r="C126" s="217"/>
      <c r="D126" s="217"/>
      <c r="E126" s="217"/>
      <c r="F126" s="217"/>
      <c r="G126" s="217"/>
      <c r="H126" s="217"/>
      <c r="I126" s="217"/>
      <c r="J126" s="217"/>
      <c r="K126" s="217"/>
      <c r="L126" s="217"/>
    </row>
    <row r="127" spans="2:7" ht="12.75">
      <c r="B127" s="176"/>
      <c r="C127" s="166"/>
      <c r="D127" s="166"/>
      <c r="E127" s="166"/>
      <c r="F127" s="166"/>
      <c r="G127" s="166"/>
    </row>
    <row r="128" spans="1:12" ht="18">
      <c r="A128" s="314" t="s">
        <v>478</v>
      </c>
      <c r="B128" s="314"/>
      <c r="C128" s="314"/>
      <c r="D128" s="314"/>
      <c r="E128" s="314"/>
      <c r="F128" s="314"/>
      <c r="G128" s="314"/>
      <c r="H128" s="314"/>
      <c r="I128" s="314"/>
      <c r="J128" s="314"/>
      <c r="K128" s="314"/>
      <c r="L128" s="314"/>
    </row>
    <row r="129" spans="1:12" ht="12.75">
      <c r="A129" s="165"/>
      <c r="B129" s="177"/>
      <c r="C129" s="166"/>
      <c r="D129" s="166"/>
      <c r="E129" s="166"/>
      <c r="F129" s="166"/>
      <c r="G129" s="166"/>
      <c r="H129" s="166"/>
      <c r="I129" s="166"/>
      <c r="J129" s="166"/>
      <c r="K129" s="166"/>
      <c r="L129" s="166"/>
    </row>
    <row r="130" spans="1:12" ht="15.75">
      <c r="A130" s="329" t="s">
        <v>593</v>
      </c>
      <c r="B130" s="329"/>
      <c r="C130" s="329"/>
      <c r="D130" s="329"/>
      <c r="E130" s="329"/>
      <c r="F130" s="329"/>
      <c r="G130" s="329"/>
      <c r="H130" s="329"/>
      <c r="I130" s="329"/>
      <c r="J130" s="329"/>
      <c r="K130" s="329"/>
      <c r="L130" s="329"/>
    </row>
    <row r="131" spans="1:12" ht="15.75">
      <c r="A131" s="329" t="s">
        <v>204</v>
      </c>
      <c r="B131" s="329"/>
      <c r="C131" s="329"/>
      <c r="D131" s="329"/>
      <c r="E131" s="329"/>
      <c r="F131" s="329"/>
      <c r="G131" s="329"/>
      <c r="H131" s="329"/>
      <c r="I131" s="329"/>
      <c r="J131" s="329"/>
      <c r="K131" s="329"/>
      <c r="L131" s="329"/>
    </row>
    <row r="132" spans="1:7" ht="12.75">
      <c r="A132" s="166"/>
      <c r="B132" s="177"/>
      <c r="C132" s="166"/>
      <c r="D132" s="166"/>
      <c r="E132" s="166"/>
      <c r="F132" s="166"/>
      <c r="G132" s="166"/>
    </row>
    <row r="133" spans="1:12" ht="12.75">
      <c r="A133" s="167"/>
      <c r="B133" s="199" t="s">
        <v>600</v>
      </c>
      <c r="C133" s="201" t="s">
        <v>621</v>
      </c>
      <c r="D133" s="201"/>
      <c r="E133" s="201"/>
      <c r="F133" s="201"/>
      <c r="G133" s="201"/>
      <c r="H133" s="201"/>
      <c r="I133" s="201"/>
      <c r="J133" s="201"/>
      <c r="K133" s="201"/>
      <c r="L133" s="201"/>
    </row>
    <row r="134" spans="2:12" ht="12.75">
      <c r="B134" s="208" t="s">
        <v>601</v>
      </c>
      <c r="C134" s="202" t="s">
        <v>573</v>
      </c>
      <c r="D134" s="202"/>
      <c r="E134" s="202" t="s">
        <v>622</v>
      </c>
      <c r="F134" s="202" t="s">
        <v>574</v>
      </c>
      <c r="G134" s="202" t="s">
        <v>575</v>
      </c>
      <c r="H134" s="202" t="s">
        <v>576</v>
      </c>
      <c r="I134" s="202" t="s">
        <v>129</v>
      </c>
      <c r="J134" s="202" t="s">
        <v>577</v>
      </c>
      <c r="K134" s="202"/>
      <c r="L134" s="202" t="s">
        <v>602</v>
      </c>
    </row>
    <row r="135" spans="1:12" ht="12.75">
      <c r="A135" s="171"/>
      <c r="B135" s="213" t="s">
        <v>603</v>
      </c>
      <c r="C135" s="214" t="s">
        <v>579</v>
      </c>
      <c r="D135" s="214" t="s">
        <v>287</v>
      </c>
      <c r="E135" s="214" t="s">
        <v>623</v>
      </c>
      <c r="F135" s="214" t="s">
        <v>580</v>
      </c>
      <c r="G135" s="214" t="s">
        <v>579</v>
      </c>
      <c r="H135" s="214" t="s">
        <v>581</v>
      </c>
      <c r="I135" s="214" t="s">
        <v>582</v>
      </c>
      <c r="J135" s="214" t="s">
        <v>583</v>
      </c>
      <c r="K135" s="214" t="s">
        <v>294</v>
      </c>
      <c r="L135" s="214" t="s">
        <v>584</v>
      </c>
    </row>
    <row r="136" spans="1:12" ht="12.75">
      <c r="A136" s="155" t="s">
        <v>604</v>
      </c>
      <c r="B136" s="162">
        <v>47450.90618623219</v>
      </c>
      <c r="C136" s="196">
        <f>+'Group Totals'!D173/'Group Totals'!C173</f>
        <v>4626.039402695048</v>
      </c>
      <c r="D136" s="196">
        <f>+'Group Totals'!F173/'Group Totals'!E173</f>
        <v>2652.0402260297005</v>
      </c>
      <c r="E136" s="196">
        <f>+'Group Totals'!H173/'Group Totals'!G173</f>
        <v>189.1524984698242</v>
      </c>
      <c r="F136" s="196">
        <f>+'Group Totals'!J173/'Group Totals'!I173</f>
        <v>3407.521365036316</v>
      </c>
      <c r="G136" s="196">
        <f>+'Group Totals'!L173/'Group Totals'!K173</f>
        <v>93.06177041666164</v>
      </c>
      <c r="H136" s="196">
        <f>+'Group Totals'!N173/'Group Totals'!M173</f>
        <v>119.08426510408748</v>
      </c>
      <c r="I136" s="196">
        <f>+'Group Totals'!P173/'Group Totals'!O173</f>
        <v>338.0126874847608</v>
      </c>
      <c r="J136" s="196">
        <f>+'Group Totals'!R173/'Group Totals'!Q173</f>
        <v>453.75650781292984</v>
      </c>
      <c r="K136" s="196">
        <f>+'Group Totals'!T173/'Group Totals'!S173</f>
        <v>414.986514768841</v>
      </c>
      <c r="L136" s="196">
        <f>+'Group Totals'!V173/'Group Totals'!U173</f>
        <v>10806.672516401122</v>
      </c>
    </row>
    <row r="137" spans="2:12" ht="12.75">
      <c r="B137" s="163"/>
      <c r="C137" s="187"/>
      <c r="D137" s="187"/>
      <c r="E137" s="187"/>
      <c r="F137" s="187"/>
      <c r="G137" s="187"/>
      <c r="H137" s="187"/>
      <c r="I137" s="187"/>
      <c r="J137" s="187"/>
      <c r="K137" s="187"/>
      <c r="L137" s="187"/>
    </row>
    <row r="138" spans="1:12" ht="12.75">
      <c r="A138" s="155" t="s">
        <v>605</v>
      </c>
      <c r="B138" s="164">
        <v>47434.447214004285</v>
      </c>
      <c r="C138" s="196">
        <f>+'Group Totals'!D8/'Group Totals'!C8</f>
        <v>2745.2343353483384</v>
      </c>
      <c r="D138" s="196">
        <f>+'Group Totals'!F8/'Group Totals'!E8</f>
        <v>2038.1346338251985</v>
      </c>
      <c r="E138" s="196">
        <f>+'Group Totals'!H8/'Group Totals'!G8</f>
        <v>311.298302942943</v>
      </c>
      <c r="F138" s="196">
        <f>+'Group Totals'!J8/'Group Totals'!I8</f>
        <v>3563.910963104925</v>
      </c>
      <c r="G138" s="196">
        <f>+'Group Totals'!L8/'Group Totals'!K8</f>
        <v>605.1406378356713</v>
      </c>
      <c r="H138" s="196">
        <f>+'Group Totals'!N8/'Group Totals'!M8</f>
        <v>185.45739944265807</v>
      </c>
      <c r="I138" s="196">
        <f>+'Group Totals'!P8/'Group Totals'!O8</f>
        <v>239.43881856540085</v>
      </c>
      <c r="J138" s="196">
        <f>+'Group Totals'!R8/'Group Totals'!Q8</f>
        <v>809.6259309433962</v>
      </c>
      <c r="K138" s="196"/>
      <c r="L138" s="196">
        <f>+'Group Totals'!V8/'Group Totals'!U8</f>
        <v>9065.922765396144</v>
      </c>
    </row>
    <row r="139" spans="1:12" ht="12.75">
      <c r="A139" s="155" t="s">
        <v>606</v>
      </c>
      <c r="B139" s="164">
        <v>45348.49530867298</v>
      </c>
      <c r="C139" s="196">
        <f>+'Group Totals'!D19/'Group Totals'!C19</f>
        <v>4494.662112730434</v>
      </c>
      <c r="D139" s="196">
        <f>+'Group Totals'!F19/'Group Totals'!E19</f>
        <v>2108.445765974955</v>
      </c>
      <c r="E139" s="196">
        <f>+'Group Totals'!H19/'Group Totals'!G19</f>
        <v>99.55358798816569</v>
      </c>
      <c r="F139" s="196">
        <f>+'Group Totals'!J19/'Group Totals'!I19</f>
        <v>3528.6789261326444</v>
      </c>
      <c r="G139" s="196">
        <f>+'Group Totals'!L19/'Group Totals'!K19</f>
        <v>59.23786968130922</v>
      </c>
      <c r="H139" s="196">
        <f>+'Group Totals'!N19/'Group Totals'!M19</f>
        <v>143.4437636521739</v>
      </c>
      <c r="I139" s="196">
        <f>+'Group Totals'!P19/'Group Totals'!O19</f>
        <v>108.86364801033592</v>
      </c>
      <c r="J139" s="196">
        <f>+'Group Totals'!R19/'Group Totals'!Q19</f>
        <v>877.2985428571428</v>
      </c>
      <c r="K139" s="196"/>
      <c r="L139" s="196">
        <f>+'Group Totals'!V19/'Group Totals'!U19</f>
        <v>10461.140788716624</v>
      </c>
    </row>
    <row r="140" spans="1:12" ht="12.75">
      <c r="A140" s="155" t="s">
        <v>607</v>
      </c>
      <c r="B140" s="164">
        <v>49727.50696739615</v>
      </c>
      <c r="C140" s="196">
        <f>+'Group Totals'!D30/'Group Totals'!C30</f>
        <v>8426.423440307253</v>
      </c>
      <c r="D140" s="196">
        <f>+'Group Totals'!F30/'Group Totals'!E30</f>
        <v>2699.0347818883247</v>
      </c>
      <c r="E140" s="196"/>
      <c r="F140" s="196">
        <f>+'Group Totals'!J30/'Group Totals'!I30</f>
        <v>3699.1021960156827</v>
      </c>
      <c r="G140" s="196">
        <f>+'Group Totals'!L30/'Group Totals'!K30</f>
        <v>31.22024987423935</v>
      </c>
      <c r="H140" s="196">
        <f>+'Group Totals'!N30/'Group Totals'!M30</f>
        <v>147.85173688401977</v>
      </c>
      <c r="I140" s="196">
        <f>+'Group Totals'!P30/'Group Totals'!O30</f>
        <v>221.5817147436677</v>
      </c>
      <c r="J140" s="196"/>
      <c r="K140" s="196"/>
      <c r="L140" s="196">
        <f>+'Group Totals'!V30/'Group Totals'!U30</f>
        <v>14645.98589842837</v>
      </c>
    </row>
    <row r="141" spans="1:12" ht="12.75">
      <c r="A141" s="155" t="s">
        <v>608</v>
      </c>
      <c r="B141" s="164"/>
      <c r="C141" s="196"/>
      <c r="D141" s="196"/>
      <c r="E141" s="196"/>
      <c r="F141" s="196"/>
      <c r="G141" s="196"/>
      <c r="H141" s="196"/>
      <c r="I141" s="196"/>
      <c r="J141" s="196"/>
      <c r="K141" s="196"/>
      <c r="L141" s="196"/>
    </row>
    <row r="142" spans="1:12" ht="12.75">
      <c r="A142" s="155" t="s">
        <v>609</v>
      </c>
      <c r="B142" s="164">
        <v>48922.836634192405</v>
      </c>
      <c r="C142" s="196">
        <f>+'Group Totals'!D52/'Group Totals'!C52</f>
        <v>6770.778370915119</v>
      </c>
      <c r="D142" s="196">
        <f>+'Group Totals'!F52/'Group Totals'!E52</f>
        <v>2358.849717944297</v>
      </c>
      <c r="E142" s="196">
        <f>+'Group Totals'!H52/'Group Totals'!G52</f>
        <v>68.91003824407376</v>
      </c>
      <c r="F142" s="196">
        <f>+'Group Totals'!J52/'Group Totals'!I52</f>
        <v>3736.512337029178</v>
      </c>
      <c r="G142" s="196">
        <f>+'Group Totals'!L52/'Group Totals'!K52</f>
        <v>107.66499794556628</v>
      </c>
      <c r="H142" s="196">
        <f>+'Group Totals'!N52/'Group Totals'!M52</f>
        <v>34.10151396551724</v>
      </c>
      <c r="I142" s="196">
        <f>+'Group Totals'!P52/'Group Totals'!O52</f>
        <v>777.3913708753315</v>
      </c>
      <c r="J142" s="196">
        <f>+'Group Totals'!R52/'Group Totals'!Q52</f>
        <v>1196.3362266666666</v>
      </c>
      <c r="K142" s="196"/>
      <c r="L142" s="196">
        <f>+'Group Totals'!V52/'Group Totals'!U52</f>
        <v>13393.094559071618</v>
      </c>
    </row>
    <row r="143" spans="1:12" ht="12.75">
      <c r="A143" s="155" t="s">
        <v>610</v>
      </c>
      <c r="B143" s="164"/>
      <c r="C143" s="196">
        <f>+'Group Totals'!D63/'Group Totals'!C63</f>
        <v>7073.1053725617285</v>
      </c>
      <c r="D143" s="196">
        <f>+'Group Totals'!F63/'Group Totals'!E63</f>
        <v>2135.2152837842955</v>
      </c>
      <c r="E143" s="196"/>
      <c r="F143" s="196">
        <f>+'Group Totals'!J63/'Group Totals'!I63</f>
        <v>396.1895440650407</v>
      </c>
      <c r="G143" s="196">
        <f>+'Group Totals'!L63/'Group Totals'!K63</f>
        <v>98.87827797040168</v>
      </c>
      <c r="H143" s="196">
        <f>+'Group Totals'!N63/'Group Totals'!M63</f>
        <v>192.9112548851455</v>
      </c>
      <c r="I143" s="196">
        <f>+'Group Totals'!P63/'Group Totals'!O63</f>
        <v>387.3334221215733</v>
      </c>
      <c r="J143" s="196">
        <f>+'Group Totals'!R63/'Group Totals'!Q63</f>
        <v>274.32263100737106</v>
      </c>
      <c r="K143" s="196">
        <f>+'Group Totals'!T63/'Group Totals'!S63</f>
        <v>548.9587890710383</v>
      </c>
      <c r="L143" s="196">
        <f>+'Group Totals'!V63/'Group Totals'!U63</f>
        <v>9552.579092021604</v>
      </c>
    </row>
    <row r="144" spans="1:12" ht="12.75">
      <c r="A144" s="155" t="s">
        <v>611</v>
      </c>
      <c r="B144" s="164">
        <v>51270.597434454154</v>
      </c>
      <c r="C144" s="196">
        <f>+'Group Totals'!D74/'Group Totals'!C74</f>
        <v>5757.685531528384</v>
      </c>
      <c r="D144" s="196">
        <f>+'Group Totals'!F74/'Group Totals'!E74</f>
        <v>4768.166458384279</v>
      </c>
      <c r="E144" s="196"/>
      <c r="F144" s="196">
        <f>+'Group Totals'!J74/'Group Totals'!I74</f>
        <v>3701.736720436681</v>
      </c>
      <c r="G144" s="196">
        <f>+'Group Totals'!L74/'Group Totals'!K74</f>
        <v>112.79354829694324</v>
      </c>
      <c r="H144" s="196"/>
      <c r="I144" s="196">
        <f>+'Group Totals'!P74/'Group Totals'!O74</f>
        <v>697.2803412227074</v>
      </c>
      <c r="J144" s="196"/>
      <c r="K144" s="196"/>
      <c r="L144" s="196">
        <f>+'Group Totals'!V74/'Group Totals'!U74</f>
        <v>15037.662599868996</v>
      </c>
    </row>
    <row r="145" spans="1:12" ht="12.75">
      <c r="A145" s="155" t="s">
        <v>612</v>
      </c>
      <c r="B145" s="164">
        <v>44015.09434515724</v>
      </c>
      <c r="C145" s="196">
        <f>+'Group Totals'!D85/'Group Totals'!C85</f>
        <v>3933.7068894827585</v>
      </c>
      <c r="D145" s="196">
        <f>+'Group Totals'!F85/'Group Totals'!E85</f>
        <v>1693.0337731034483</v>
      </c>
      <c r="E145" s="196"/>
      <c r="F145" s="196">
        <f>+'Group Totals'!J85/'Group Totals'!I85</f>
        <v>3086.448869137931</v>
      </c>
      <c r="G145" s="196">
        <f>+'Group Totals'!L85/'Group Totals'!K85</f>
        <v>67.18387988505746</v>
      </c>
      <c r="H145" s="196">
        <f>+'Group Totals'!N85/'Group Totals'!M85</f>
        <v>73.15878896551725</v>
      </c>
      <c r="I145" s="196">
        <f>+'Group Totals'!P85/'Group Totals'!O85</f>
        <v>843.2264127586208</v>
      </c>
      <c r="J145" s="196"/>
      <c r="K145" s="196"/>
      <c r="L145" s="196">
        <f>+'Group Totals'!V85/'Group Totals'!U85</f>
        <v>9696.758613333333</v>
      </c>
    </row>
    <row r="146" spans="1:12" ht="12.75">
      <c r="A146" s="155" t="s">
        <v>613</v>
      </c>
      <c r="B146" s="164">
        <v>50848.785893718996</v>
      </c>
      <c r="C146" s="196">
        <f>+'Group Totals'!D96/'Group Totals'!C96</f>
        <v>4595.177585633522</v>
      </c>
      <c r="D146" s="196">
        <f>+'Group Totals'!F96/'Group Totals'!E96</f>
        <v>1735</v>
      </c>
      <c r="E146" s="196">
        <f>+'Group Totals'!H96/'Group Totals'!G96</f>
        <v>264.7938144329897</v>
      </c>
      <c r="F146" s="196">
        <f>+'Group Totals'!J96/'Group Totals'!I96</f>
        <v>3819.3877685950415</v>
      </c>
      <c r="G146" s="196">
        <f>+'Group Totals'!L96/'Group Totals'!K96</f>
        <v>35.60628099173554</v>
      </c>
      <c r="H146" s="196">
        <f>+'Group Totals'!N96/'Group Totals'!M96</f>
        <v>81.61659663865547</v>
      </c>
      <c r="I146" s="196">
        <f>+'Group Totals'!P96/'Group Totals'!O96</f>
        <v>127.15305785123967</v>
      </c>
      <c r="J146" s="196"/>
      <c r="K146" s="196"/>
      <c r="L146" s="196">
        <f>+'Group Totals'!V96/'Group Totals'!U96</f>
        <v>10563.56132231405</v>
      </c>
    </row>
    <row r="147" spans="1:12" ht="12.75">
      <c r="A147" s="155" t="s">
        <v>614</v>
      </c>
      <c r="B147" s="164">
        <v>47814.95584415585</v>
      </c>
      <c r="C147" s="196">
        <f>+'Group Totals'!D107/'Group Totals'!C107</f>
        <v>3793</v>
      </c>
      <c r="D147" s="196">
        <f>+'Group Totals'!F107/'Group Totals'!E107</f>
        <v>2081</v>
      </c>
      <c r="E147" s="196"/>
      <c r="F147" s="196">
        <f>+'Group Totals'!J107/'Group Totals'!I107</f>
        <v>3658</v>
      </c>
      <c r="G147" s="196">
        <f>+'Group Totals'!L107/'Group Totals'!K107</f>
        <v>114</v>
      </c>
      <c r="H147" s="196">
        <f>+'Group Totals'!N107/'Group Totals'!M107</f>
        <v>374</v>
      </c>
      <c r="I147" s="196">
        <f>+'Group Totals'!P107/'Group Totals'!O107</f>
        <v>282</v>
      </c>
      <c r="J147" s="196"/>
      <c r="K147" s="196">
        <f>+'Group Totals'!T107/'Group Totals'!S107</f>
        <v>163</v>
      </c>
      <c r="L147" s="196">
        <f>+'Group Totals'!V107/'Group Totals'!U107</f>
        <v>10465</v>
      </c>
    </row>
    <row r="148" spans="1:12" ht="12.75">
      <c r="A148" s="155" t="s">
        <v>615</v>
      </c>
      <c r="B148" s="164">
        <v>44250.15243603306</v>
      </c>
      <c r="C148" s="196">
        <f>+'Group Totals'!D118/'Group Totals'!C118</f>
        <v>4305.536623801653</v>
      </c>
      <c r="D148" s="196">
        <f>+'Group Totals'!F118/'Group Totals'!E118</f>
        <v>3102.4209949586775</v>
      </c>
      <c r="E148" s="196">
        <f>+'Group Totals'!H118/'Group Totals'!G118</f>
        <v>38.61457404958677</v>
      </c>
      <c r="F148" s="196">
        <f>+'Group Totals'!J118/'Group Totals'!I118</f>
        <v>3381.801878677686</v>
      </c>
      <c r="G148" s="196">
        <f>+'Group Totals'!L118/'Group Totals'!K118</f>
        <v>88.5003717355372</v>
      </c>
      <c r="H148" s="196">
        <f>+'Group Totals'!N118/'Group Totals'!M118</f>
        <v>5.01427479338843</v>
      </c>
      <c r="I148" s="196">
        <f>+'Group Totals'!P118/'Group Totals'!O118</f>
        <v>309.7486714876033</v>
      </c>
      <c r="J148" s="196"/>
      <c r="K148" s="196"/>
      <c r="L148" s="196">
        <f>+'Group Totals'!V118/'Group Totals'!U118</f>
        <v>11231.63738950413</v>
      </c>
    </row>
    <row r="149" spans="1:12" ht="12.75">
      <c r="A149" s="155" t="s">
        <v>616</v>
      </c>
      <c r="B149" s="164">
        <v>47284.31712782514</v>
      </c>
      <c r="C149" s="196">
        <f>+'Group Totals'!D129/'Group Totals'!C129</f>
        <v>3120.9889863867857</v>
      </c>
      <c r="D149" s="196">
        <f>+'Group Totals'!F129/'Group Totals'!E129</f>
        <v>2753.2621175726745</v>
      </c>
      <c r="E149" s="196"/>
      <c r="F149" s="196">
        <f>+'Group Totals'!J129/'Group Totals'!I129</f>
        <v>2452.9421011958766</v>
      </c>
      <c r="G149" s="196">
        <f>+'Group Totals'!L129/'Group Totals'!K129</f>
        <v>480</v>
      </c>
      <c r="H149" s="196"/>
      <c r="I149" s="196"/>
      <c r="J149" s="196">
        <f>+'Group Totals'!R129/'Group Totals'!Q129</f>
        <v>467.1886899401198</v>
      </c>
      <c r="K149" s="196">
        <f>+'Group Totals'!T129/'Group Totals'!S129</f>
        <v>18.958116853932584</v>
      </c>
      <c r="L149" s="196">
        <f>+'Group Totals'!V129/'Group Totals'!U129</f>
        <v>8144.560688340135</v>
      </c>
    </row>
    <row r="150" spans="1:12" ht="12.75">
      <c r="A150" s="155" t="s">
        <v>617</v>
      </c>
      <c r="B150" s="164">
        <v>45507.09267464241</v>
      </c>
      <c r="C150" s="196">
        <f>+'Group Totals'!D140/'Group Totals'!C140</f>
        <v>3484.748656724243</v>
      </c>
      <c r="D150" s="196">
        <f>+'Group Totals'!F140/'Group Totals'!E140</f>
        <v>3296.9807884933734</v>
      </c>
      <c r="E150" s="196">
        <f>+'Group Totals'!H140/'Group Totals'!G140</f>
        <v>7.263079102040817</v>
      </c>
      <c r="F150" s="196">
        <f>+'Group Totals'!J140/'Group Totals'!I140</f>
        <v>3351.003757057663</v>
      </c>
      <c r="G150" s="196">
        <f>+'Group Totals'!L140/'Group Totals'!K140</f>
        <v>174.70411045454546</v>
      </c>
      <c r="H150" s="196">
        <f>+'Group Totals'!N140/'Group Totals'!M140</f>
        <v>30.27031417142857</v>
      </c>
      <c r="I150" s="196">
        <f>+'Group Totals'!P140/'Group Totals'!O140</f>
        <v>408.476980006993</v>
      </c>
      <c r="J150" s="196"/>
      <c r="K150" s="196">
        <f>+'Group Totals'!T140/'Group Totals'!S140</f>
        <v>1418.532786885246</v>
      </c>
      <c r="L150" s="196">
        <f>+'Group Totals'!V140/'Group Totals'!U140</f>
        <v>10262.103305587996</v>
      </c>
    </row>
    <row r="151" spans="1:12" ht="12.75">
      <c r="A151" s="155" t="s">
        <v>618</v>
      </c>
      <c r="B151" s="164">
        <v>50308.01116169246</v>
      </c>
      <c r="C151" s="196">
        <f>+'Group Totals'!D151/'Group Totals'!C151</f>
        <v>5320.819519050568</v>
      </c>
      <c r="D151" s="196">
        <f>+'Group Totals'!F151/'Group Totals'!E151</f>
        <v>3109.532892383901</v>
      </c>
      <c r="E151" s="196"/>
      <c r="F151" s="196">
        <f>+'Group Totals'!J151/'Group Totals'!I151</f>
        <v>3703.4684273271414</v>
      </c>
      <c r="G151" s="196">
        <f>+'Group Totals'!L151/'Group Totals'!K151</f>
        <v>11.933670691434468</v>
      </c>
      <c r="H151" s="196">
        <f>+'Group Totals'!N151/'Group Totals'!M151</f>
        <v>372.1178246353322</v>
      </c>
      <c r="I151" s="196">
        <f>+'Group Totals'!P151/'Group Totals'!O151</f>
        <v>187.69526485036118</v>
      </c>
      <c r="J151" s="196"/>
      <c r="K151" s="196">
        <f>+'Group Totals'!T151/'Group Totals'!S151</f>
        <v>351.4449232090762</v>
      </c>
      <c r="L151" s="196">
        <f>+'Group Totals'!V151/'Group Totals'!U151</f>
        <v>12794.170326852425</v>
      </c>
    </row>
    <row r="152" spans="1:12" ht="12.75">
      <c r="A152" s="171" t="s">
        <v>619</v>
      </c>
      <c r="B152" s="216">
        <v>45742.73181888412</v>
      </c>
      <c r="C152" s="217">
        <f>+'Group Totals'!D162/'Group Totals'!C162</f>
        <v>2744.589562660944</v>
      </c>
      <c r="D152" s="217">
        <f>+'Group Totals'!F162/'Group Totals'!E162</f>
        <v>3911.4705472103</v>
      </c>
      <c r="E152" s="217"/>
      <c r="F152" s="217">
        <f>+'Group Totals'!J162/'Group Totals'!I162</f>
        <v>3499.3504828755367</v>
      </c>
      <c r="G152" s="217"/>
      <c r="H152" s="217">
        <f>+'Group Totals'!N162/'Group Totals'!M162</f>
        <v>51.49277682403433</v>
      </c>
      <c r="I152" s="217">
        <f>+'Group Totals'!P162/'Group Totals'!O162</f>
        <v>274.45938545064377</v>
      </c>
      <c r="J152" s="217"/>
      <c r="K152" s="217"/>
      <c r="L152" s="217">
        <f>+'Group Totals'!V162/'Group Totals'!U162</f>
        <v>10481.36275502146</v>
      </c>
    </row>
    <row r="153" spans="2:12" ht="12.75">
      <c r="B153" s="215"/>
      <c r="C153" s="193"/>
      <c r="D153" s="193"/>
      <c r="E153" s="193"/>
      <c r="F153" s="193"/>
      <c r="G153" s="193"/>
      <c r="H153" s="187"/>
      <c r="I153" s="187"/>
      <c r="J153" s="187"/>
      <c r="K153" s="187"/>
      <c r="L153" s="187"/>
    </row>
    <row r="154" spans="1:12" ht="18">
      <c r="A154" s="314" t="s">
        <v>124</v>
      </c>
      <c r="B154" s="314"/>
      <c r="C154" s="314"/>
      <c r="D154" s="314"/>
      <c r="E154" s="314"/>
      <c r="F154" s="314"/>
      <c r="G154" s="314"/>
      <c r="H154" s="314"/>
      <c r="I154" s="314"/>
      <c r="J154" s="314"/>
      <c r="K154" s="314"/>
      <c r="L154" s="314"/>
    </row>
    <row r="155" spans="1:12" ht="12.75">
      <c r="A155" s="165"/>
      <c r="B155" s="177"/>
      <c r="C155" s="166"/>
      <c r="D155" s="166"/>
      <c r="E155" s="166"/>
      <c r="F155" s="166"/>
      <c r="G155" s="166"/>
      <c r="H155" s="166"/>
      <c r="I155" s="166"/>
      <c r="J155" s="166"/>
      <c r="K155" s="166"/>
      <c r="L155" s="166"/>
    </row>
    <row r="156" spans="1:12" ht="15.75">
      <c r="A156" s="330" t="s">
        <v>593</v>
      </c>
      <c r="B156" s="330"/>
      <c r="C156" s="330"/>
      <c r="D156" s="330"/>
      <c r="E156" s="330"/>
      <c r="F156" s="330"/>
      <c r="G156" s="330"/>
      <c r="H156" s="330"/>
      <c r="I156" s="330"/>
      <c r="J156" s="330"/>
      <c r="K156" s="330"/>
      <c r="L156" s="330"/>
    </row>
    <row r="157" spans="1:12" ht="15.75">
      <c r="A157" s="330" t="s">
        <v>205</v>
      </c>
      <c r="B157" s="330"/>
      <c r="C157" s="330"/>
      <c r="D157" s="330"/>
      <c r="E157" s="330"/>
      <c r="F157" s="330"/>
      <c r="G157" s="330"/>
      <c r="H157" s="330"/>
      <c r="I157" s="330"/>
      <c r="J157" s="330"/>
      <c r="K157" s="330"/>
      <c r="L157" s="330"/>
    </row>
    <row r="158" spans="1:7" ht="12.75">
      <c r="A158" s="166"/>
      <c r="B158" s="177"/>
      <c r="C158" s="166"/>
      <c r="D158" s="166"/>
      <c r="E158" s="166"/>
      <c r="F158" s="166"/>
      <c r="G158" s="166"/>
    </row>
    <row r="159" spans="1:12" ht="12.75">
      <c r="A159" s="167"/>
      <c r="B159" s="199" t="s">
        <v>600</v>
      </c>
      <c r="C159" s="201" t="s">
        <v>621</v>
      </c>
      <c r="D159" s="201"/>
      <c r="E159" s="201"/>
      <c r="F159" s="201"/>
      <c r="G159" s="201"/>
      <c r="H159" s="201"/>
      <c r="I159" s="201"/>
      <c r="J159" s="201"/>
      <c r="K159" s="201"/>
      <c r="L159" s="201"/>
    </row>
    <row r="160" spans="2:12" ht="12.75">
      <c r="B160" s="208" t="s">
        <v>601</v>
      </c>
      <c r="C160" s="202" t="s">
        <v>573</v>
      </c>
      <c r="D160" s="202"/>
      <c r="E160" s="202" t="s">
        <v>622</v>
      </c>
      <c r="F160" s="202" t="s">
        <v>574</v>
      </c>
      <c r="G160" s="202" t="s">
        <v>575</v>
      </c>
      <c r="H160" s="202" t="s">
        <v>576</v>
      </c>
      <c r="I160" s="202" t="s">
        <v>129</v>
      </c>
      <c r="J160" s="202" t="s">
        <v>577</v>
      </c>
      <c r="K160" s="202"/>
      <c r="L160" s="202" t="s">
        <v>602</v>
      </c>
    </row>
    <row r="161" spans="1:12" ht="12.75">
      <c r="A161" s="171"/>
      <c r="B161" s="213" t="s">
        <v>603</v>
      </c>
      <c r="C161" s="214" t="s">
        <v>579</v>
      </c>
      <c r="D161" s="214" t="s">
        <v>287</v>
      </c>
      <c r="E161" s="214" t="s">
        <v>623</v>
      </c>
      <c r="F161" s="214" t="s">
        <v>580</v>
      </c>
      <c r="G161" s="214" t="s">
        <v>579</v>
      </c>
      <c r="H161" s="214" t="s">
        <v>581</v>
      </c>
      <c r="I161" s="214" t="s">
        <v>582</v>
      </c>
      <c r="J161" s="214" t="s">
        <v>583</v>
      </c>
      <c r="K161" s="214" t="s">
        <v>294</v>
      </c>
      <c r="L161" s="214" t="s">
        <v>584</v>
      </c>
    </row>
    <row r="162" spans="1:12" ht="12.75">
      <c r="A162" s="155" t="s">
        <v>604</v>
      </c>
      <c r="B162" s="162">
        <v>46469.56265840559</v>
      </c>
      <c r="C162" s="196">
        <f>+'Group Totals'!D174/'Group Totals'!C174</f>
        <v>4645.53124497291</v>
      </c>
      <c r="D162" s="196">
        <f>+'Group Totals'!F174/'Group Totals'!E174</f>
        <v>2996.2559680735503</v>
      </c>
      <c r="E162" s="196">
        <f>+'Group Totals'!H174/'Group Totals'!G174</f>
        <v>107.35877753554503</v>
      </c>
      <c r="F162" s="196">
        <f>+'Group Totals'!J174/'Group Totals'!I174</f>
        <v>3223.810066949065</v>
      </c>
      <c r="G162" s="196">
        <f>+'Group Totals'!L174/'Group Totals'!K174</f>
        <v>95.83862523497848</v>
      </c>
      <c r="H162" s="196">
        <f>+'Group Totals'!N174/'Group Totals'!M174</f>
        <v>188.3363276900325</v>
      </c>
      <c r="I162" s="196">
        <f>+'Group Totals'!P174/'Group Totals'!O174</f>
        <v>247.3157388857654</v>
      </c>
      <c r="J162" s="196">
        <f>+'Group Totals'!R174/'Group Totals'!Q174</f>
        <v>766.6231270082925</v>
      </c>
      <c r="K162" s="196">
        <f>+'Group Totals'!T174/'Group Totals'!S174</f>
        <v>320.77835843137257</v>
      </c>
      <c r="L162" s="196">
        <f>+'Group Totals'!V174/'Group Totals'!U174</f>
        <v>11042.91961701161</v>
      </c>
    </row>
    <row r="163" spans="2:12" ht="12.75">
      <c r="B163" s="186"/>
      <c r="C163" s="187"/>
      <c r="D163" s="187"/>
      <c r="E163" s="187"/>
      <c r="F163" s="187"/>
      <c r="G163" s="187"/>
      <c r="H163" s="187"/>
      <c r="I163" s="187"/>
      <c r="J163" s="187"/>
      <c r="K163" s="187"/>
      <c r="L163" s="187"/>
    </row>
    <row r="164" spans="1:12" ht="12.75">
      <c r="A164" s="155" t="s">
        <v>605</v>
      </c>
      <c r="B164" s="164">
        <v>44117.30553610644</v>
      </c>
      <c r="C164" s="196">
        <f>+'Group Totals'!D9/'Group Totals'!C9</f>
        <v>2600.3364423809526</v>
      </c>
      <c r="D164" s="196">
        <f>+'Group Totals'!F9/'Group Totals'!E9</f>
        <v>1967.4212048666668</v>
      </c>
      <c r="E164" s="196">
        <f>+'Group Totals'!H9/'Group Totals'!G9</f>
        <v>134.50520560801144</v>
      </c>
      <c r="F164" s="196">
        <f>+'Group Totals'!J9/'Group Totals'!I9</f>
        <v>3300.375957787115</v>
      </c>
      <c r="G164" s="196">
        <f>+'Group Totals'!L9/'Group Totals'!K9</f>
        <v>37.216239765625005</v>
      </c>
      <c r="H164" s="196">
        <f>+'Group Totals'!N9/'Group Totals'!M9</f>
        <v>291.6820849511401</v>
      </c>
      <c r="I164" s="196"/>
      <c r="J164" s="196">
        <f>+'Group Totals'!R9/'Group Totals'!Q9</f>
        <v>645.2986953913045</v>
      </c>
      <c r="K164" s="196">
        <f>+'Group Totals'!T9/'Group Totals'!S9</f>
        <v>46.45508615853659</v>
      </c>
      <c r="L164" s="196">
        <f>+'Group Totals'!V9/'Group Totals'!U9</f>
        <v>10713.157506373625</v>
      </c>
    </row>
    <row r="165" spans="1:12" ht="12.75">
      <c r="A165" s="155" t="s">
        <v>606</v>
      </c>
      <c r="B165" s="186"/>
      <c r="C165" s="196"/>
      <c r="D165" s="196"/>
      <c r="E165" s="196"/>
      <c r="F165" s="196"/>
      <c r="G165" s="196"/>
      <c r="H165" s="196"/>
      <c r="I165" s="196"/>
      <c r="J165" s="196"/>
      <c r="K165" s="196"/>
      <c r="L165" s="196"/>
    </row>
    <row r="166" spans="1:12" ht="12.75">
      <c r="A166" s="155" t="s">
        <v>607</v>
      </c>
      <c r="B166" s="164"/>
      <c r="C166" s="196"/>
      <c r="D166" s="196"/>
      <c r="E166" s="196"/>
      <c r="F166" s="196"/>
      <c r="G166" s="196"/>
      <c r="H166" s="196"/>
      <c r="I166" s="196"/>
      <c r="J166" s="196"/>
      <c r="K166" s="196"/>
      <c r="L166" s="196"/>
    </row>
    <row r="167" spans="1:12" ht="12.75">
      <c r="A167" s="155" t="s">
        <v>608</v>
      </c>
      <c r="B167" s="164">
        <v>49292.765540403525</v>
      </c>
      <c r="C167" s="196"/>
      <c r="D167" s="196"/>
      <c r="E167" s="196"/>
      <c r="F167" s="196"/>
      <c r="G167" s="196"/>
      <c r="H167" s="196"/>
      <c r="I167" s="196"/>
      <c r="J167" s="196"/>
      <c r="K167" s="196"/>
      <c r="L167" s="196"/>
    </row>
    <row r="168" spans="1:12" ht="12.75">
      <c r="A168" s="155" t="s">
        <v>609</v>
      </c>
      <c r="B168" s="164">
        <v>42377.93769470405</v>
      </c>
      <c r="C168" s="196">
        <f>+'Group Totals'!D53/'Group Totals'!C53</f>
        <v>5865.080996884735</v>
      </c>
      <c r="D168" s="196">
        <f>+'Group Totals'!F53/'Group Totals'!E53</f>
        <v>1860</v>
      </c>
      <c r="E168" s="196"/>
      <c r="F168" s="196">
        <f>+'Group Totals'!J53/'Group Totals'!I53</f>
        <v>3241.9003115264795</v>
      </c>
      <c r="G168" s="196">
        <f>+'Group Totals'!L53/'Group Totals'!K53</f>
        <v>67.80373831775701</v>
      </c>
      <c r="H168" s="196">
        <f>+'Group Totals'!N53/'Group Totals'!M53</f>
        <v>21.601246105919003</v>
      </c>
      <c r="I168" s="196">
        <f>+'Group Totals'!P53/'Group Totals'!O53</f>
        <v>305.1183800623053</v>
      </c>
      <c r="J168" s="196"/>
      <c r="K168" s="196"/>
      <c r="L168" s="196">
        <f>+'Group Totals'!V53/'Group Totals'!U53</f>
        <v>11361.504672897196</v>
      </c>
    </row>
    <row r="169" spans="1:12" ht="12.75">
      <c r="A169" s="155" t="s">
        <v>610</v>
      </c>
      <c r="B169" s="164">
        <v>40577.52993700661</v>
      </c>
      <c r="C169" s="196">
        <f>+'Group Totals'!D64/'Group Totals'!C64</f>
        <v>5997.473606711186</v>
      </c>
      <c r="D169" s="196">
        <f>+'Group Totals'!F64/'Group Totals'!E64</f>
        <v>1815.1336765509761</v>
      </c>
      <c r="E169" s="196">
        <f>+'Group Totals'!H64/'Group Totals'!G64</f>
        <v>162.52802335260117</v>
      </c>
      <c r="F169" s="196">
        <f>+'Group Totals'!J64/'Group Totals'!I64</f>
        <v>556.395700295983</v>
      </c>
      <c r="G169" s="196"/>
      <c r="H169" s="196">
        <f>+'Group Totals'!N64/'Group Totals'!M64</f>
        <v>194.7013236231884</v>
      </c>
      <c r="I169" s="196"/>
      <c r="J169" s="196">
        <f>+'Group Totals'!R64/'Group Totals'!Q64</f>
        <v>707.4122462352941</v>
      </c>
      <c r="K169" s="196"/>
      <c r="L169" s="196">
        <f>+'Group Totals'!V64/'Group Totals'!U64</f>
        <v>7805.246723489148</v>
      </c>
    </row>
    <row r="170" spans="1:12" ht="12.75">
      <c r="A170" s="155" t="s">
        <v>611</v>
      </c>
      <c r="B170" s="164">
        <v>54092.98621249779</v>
      </c>
      <c r="C170" s="196">
        <f>+'Group Totals'!D75/'Group Totals'!C75</f>
        <v>4686.734052657753</v>
      </c>
      <c r="D170" s="196">
        <f>+'Group Totals'!F75/'Group Totals'!E75</f>
        <v>4781.282926220971</v>
      </c>
      <c r="E170" s="196"/>
      <c r="F170" s="196">
        <f>+'Group Totals'!J75/'Group Totals'!I75</f>
        <v>3792.1568053180717</v>
      </c>
      <c r="G170" s="196">
        <f>+'Group Totals'!L75/'Group Totals'!K75</f>
        <v>148.86995368699095</v>
      </c>
      <c r="H170" s="196"/>
      <c r="I170" s="196">
        <f>+'Group Totals'!P75/'Group Totals'!O75</f>
        <v>353.44104663286004</v>
      </c>
      <c r="J170" s="196">
        <f>+'Group Totals'!R75/'Group Totals'!Q75</f>
        <v>781.0880040957642</v>
      </c>
      <c r="K170" s="196"/>
      <c r="L170" s="196">
        <f>+'Group Totals'!V75/'Group Totals'!U75</f>
        <v>13599.134132987012</v>
      </c>
    </row>
    <row r="171" spans="1:12" ht="12.75">
      <c r="A171" s="155" t="s">
        <v>612</v>
      </c>
      <c r="B171" s="186"/>
      <c r="C171" s="196"/>
      <c r="D171" s="196"/>
      <c r="E171" s="196"/>
      <c r="F171" s="196"/>
      <c r="G171" s="196"/>
      <c r="H171" s="196"/>
      <c r="I171" s="196"/>
      <c r="J171" s="196"/>
      <c r="K171" s="196"/>
      <c r="L171" s="196"/>
    </row>
    <row r="172" spans="1:12" ht="12.75">
      <c r="A172" s="155" t="s">
        <v>613</v>
      </c>
      <c r="B172" s="164">
        <v>50154.94719324325</v>
      </c>
      <c r="C172" s="196">
        <f>+'Group Totals'!D97/'Group Totals'!C97</f>
        <v>4094.908093539326</v>
      </c>
      <c r="D172" s="196">
        <f>+'Group Totals'!F97/'Group Totals'!E97</f>
        <v>2236.1313492917848</v>
      </c>
      <c r="E172" s="196"/>
      <c r="F172" s="196">
        <f>+'Group Totals'!J97/'Group Totals'!I97</f>
        <v>2923.912366460674</v>
      </c>
      <c r="G172" s="196">
        <f>+'Group Totals'!L97/'Group Totals'!K97</f>
        <v>151.1894202247191</v>
      </c>
      <c r="H172" s="196">
        <f>+'Group Totals'!N97/'Group Totals'!M97</f>
        <v>307.4869500319489</v>
      </c>
      <c r="I172" s="196">
        <f>+'Group Totals'!P97/'Group Totals'!O97</f>
        <v>259.2598552247191</v>
      </c>
      <c r="J172" s="196">
        <f>+'Group Totals'!R97/'Group Totals'!Q97</f>
        <v>1393.8622128301886</v>
      </c>
      <c r="K172" s="196"/>
      <c r="L172" s="196">
        <f>+'Group Totals'!V97/'Group Totals'!U97</f>
        <v>10124.417148202247</v>
      </c>
    </row>
    <row r="173" spans="1:12" ht="12.75">
      <c r="A173" s="155" t="s">
        <v>614</v>
      </c>
      <c r="B173" s="164">
        <v>43270.8013544018</v>
      </c>
      <c r="C173" s="196">
        <f>+'Group Totals'!D108/'Group Totals'!C108</f>
        <v>6766.011046096033</v>
      </c>
      <c r="D173" s="196">
        <f>+'Group Totals'!F108/'Group Totals'!E108</f>
        <v>2115.3320286012527</v>
      </c>
      <c r="E173" s="196"/>
      <c r="F173" s="196">
        <f>+'Group Totals'!J108/'Group Totals'!I108</f>
        <v>3326.6099282254695</v>
      </c>
      <c r="G173" s="196">
        <f>+'Group Totals'!L108/'Group Totals'!K108</f>
        <v>69.4822459290188</v>
      </c>
      <c r="H173" s="196">
        <f>+'Group Totals'!N108/'Group Totals'!M108</f>
        <v>342.2373622546973</v>
      </c>
      <c r="I173" s="196">
        <f>+'Group Totals'!P108/'Group Totals'!O108</f>
        <v>321.8509650939457</v>
      </c>
      <c r="J173" s="196"/>
      <c r="K173" s="196">
        <f>+'Group Totals'!T108/'Group Totals'!S108</f>
        <v>137.5924940709812</v>
      </c>
      <c r="L173" s="196">
        <f>+'Group Totals'!V108/'Group Totals'!U108</f>
        <v>13094.856818079332</v>
      </c>
    </row>
    <row r="174" spans="1:12" ht="12.75">
      <c r="A174" s="155" t="s">
        <v>615</v>
      </c>
      <c r="B174" s="164">
        <v>45661.54305671586</v>
      </c>
      <c r="C174" s="196">
        <f>+'Group Totals'!D119/'Group Totals'!C119</f>
        <v>4420.346071719039</v>
      </c>
      <c r="D174" s="196">
        <f>+'Group Totals'!F119/'Group Totals'!E119</f>
        <v>2437.999104695009</v>
      </c>
      <c r="E174" s="196">
        <f>+'Group Totals'!H119/'Group Totals'!G119</f>
        <v>34.973922842639595</v>
      </c>
      <c r="F174" s="196">
        <f>+'Group Totals'!J119/'Group Totals'!I119</f>
        <v>3478.48781601476</v>
      </c>
      <c r="G174" s="196">
        <f>+'Group Totals'!L119/'Group Totals'!K119</f>
        <v>144.12342494464946</v>
      </c>
      <c r="H174" s="196">
        <f>+'Group Totals'!N119/'Group Totals'!M119</f>
        <v>25.836496931608135</v>
      </c>
      <c r="I174" s="196">
        <f>+'Group Totals'!P119/'Group Totals'!O119</f>
        <v>303.41559007380073</v>
      </c>
      <c r="J174" s="196"/>
      <c r="K174" s="196"/>
      <c r="L174" s="196">
        <f>+'Group Totals'!V119/'Group Totals'!U119</f>
        <v>10842.936327726435</v>
      </c>
    </row>
    <row r="175" spans="1:12" ht="12.75">
      <c r="A175" s="155" t="s">
        <v>616</v>
      </c>
      <c r="B175" s="164">
        <v>47284.31712782514</v>
      </c>
      <c r="C175" s="196">
        <f>+'Group Totals'!D130/'Group Totals'!C130</f>
        <v>4035.4479605696843</v>
      </c>
      <c r="D175" s="196">
        <f>+'Group Totals'!F130/'Group Totals'!E130</f>
        <v>3965.9698062946422</v>
      </c>
      <c r="E175" s="196"/>
      <c r="F175" s="196">
        <f>+'Group Totals'!J130/'Group Totals'!I130</f>
        <v>3592.6304198469948</v>
      </c>
      <c r="G175" s="196">
        <f>+'Group Totals'!L130/'Group Totals'!K130</f>
        <v>11.814672210526316</v>
      </c>
      <c r="H175" s="196"/>
      <c r="I175" s="196">
        <f>+'Group Totals'!P130/'Group Totals'!O130</f>
        <v>13.498553498233216</v>
      </c>
      <c r="J175" s="196">
        <f>+'Group Totals'!R130/'Group Totals'!Q130</f>
        <v>650.9131754545455</v>
      </c>
      <c r="K175" s="196"/>
      <c r="L175" s="196">
        <f>+'Group Totals'!V130/'Group Totals'!U130</f>
        <v>11850.752544021856</v>
      </c>
    </row>
    <row r="176" spans="1:12" ht="12.75">
      <c r="A176" s="155" t="s">
        <v>617</v>
      </c>
      <c r="B176" s="164">
        <v>42984.973973898304</v>
      </c>
      <c r="C176" s="196">
        <f>+'Group Totals'!D141/'Group Totals'!C141</f>
        <v>3381.8101623762377</v>
      </c>
      <c r="D176" s="196">
        <f>+'Group Totals'!F141/'Group Totals'!E141</f>
        <v>3251.3598849271843</v>
      </c>
      <c r="E176" s="196"/>
      <c r="F176" s="196">
        <f>+'Group Totals'!J141/'Group Totals'!I141</f>
        <v>3279.725836315152</v>
      </c>
      <c r="G176" s="196">
        <f>+'Group Totals'!L141/'Group Totals'!K141</f>
        <v>45.72338157635468</v>
      </c>
      <c r="H176" s="196">
        <f>+'Group Totals'!N141/'Group Totals'!M141</f>
        <v>27.074334270833333</v>
      </c>
      <c r="I176" s="196">
        <f>+'Group Totals'!P141/'Group Totals'!O141</f>
        <v>138.80665326765188</v>
      </c>
      <c r="J176" s="196"/>
      <c r="K176" s="196"/>
      <c r="L176" s="196">
        <f>+'Group Totals'!V141/'Group Totals'!U141</f>
        <v>9969.702221234867</v>
      </c>
    </row>
    <row r="177" spans="1:12" ht="12.75">
      <c r="A177" s="155" t="s">
        <v>618</v>
      </c>
      <c r="B177" s="164">
        <v>47489.51158686389</v>
      </c>
      <c r="C177" s="196">
        <f>+'Group Totals'!D152/'Group Totals'!C152</f>
        <v>5299.2971339043825</v>
      </c>
      <c r="D177" s="196">
        <f>+'Group Totals'!F152/'Group Totals'!E152</f>
        <v>3170.4593506382976</v>
      </c>
      <c r="E177" s="196"/>
      <c r="F177" s="196">
        <f>+'Group Totals'!J152/'Group Totals'!I152</f>
        <v>3404.477025443787</v>
      </c>
      <c r="G177" s="196"/>
      <c r="H177" s="196">
        <f>+'Group Totals'!N152/'Group Totals'!M152</f>
        <v>179.05531928994085</v>
      </c>
      <c r="I177" s="196">
        <f>+'Group Totals'!P152/'Group Totals'!O152</f>
        <v>65.4092024925816</v>
      </c>
      <c r="J177" s="196"/>
      <c r="K177" s="196">
        <f>+'Group Totals'!T152/'Group Totals'!S152</f>
        <v>993.9755642424242</v>
      </c>
      <c r="L177" s="196">
        <f>+'Group Totals'!V152/'Group Totals'!U152</f>
        <v>12330.702968441816</v>
      </c>
    </row>
    <row r="178" spans="1:12" ht="12.75">
      <c r="A178" s="171" t="s">
        <v>619</v>
      </c>
      <c r="B178" s="195"/>
      <c r="C178" s="217"/>
      <c r="D178" s="217"/>
      <c r="E178" s="217"/>
      <c r="F178" s="217"/>
      <c r="G178" s="217"/>
      <c r="H178" s="217"/>
      <c r="I178" s="217"/>
      <c r="J178" s="217"/>
      <c r="K178" s="217"/>
      <c r="L178" s="217"/>
    </row>
    <row r="179" spans="2:12" ht="12.75">
      <c r="B179" s="177"/>
      <c r="C179" s="193"/>
      <c r="D179" s="193"/>
      <c r="E179" s="193"/>
      <c r="F179" s="193"/>
      <c r="G179" s="193"/>
      <c r="H179" s="187"/>
      <c r="I179" s="187"/>
      <c r="J179" s="187"/>
      <c r="K179" s="187"/>
      <c r="L179" s="187"/>
    </row>
    <row r="180" spans="1:12" ht="18">
      <c r="A180" s="314" t="s">
        <v>125</v>
      </c>
      <c r="B180" s="314"/>
      <c r="C180" s="314"/>
      <c r="D180" s="314"/>
      <c r="E180" s="314"/>
      <c r="F180" s="314"/>
      <c r="G180" s="314"/>
      <c r="H180" s="314"/>
      <c r="I180" s="314"/>
      <c r="J180" s="314"/>
      <c r="K180" s="314"/>
      <c r="L180" s="314"/>
    </row>
    <row r="181" spans="1:12" ht="12.75">
      <c r="A181" s="165"/>
      <c r="B181" s="177"/>
      <c r="C181" s="166"/>
      <c r="D181" s="166"/>
      <c r="E181" s="166"/>
      <c r="F181" s="166"/>
      <c r="G181" s="166"/>
      <c r="H181" s="166"/>
      <c r="I181" s="166"/>
      <c r="J181" s="166"/>
      <c r="K181" s="166"/>
      <c r="L181" s="166"/>
    </row>
    <row r="182" spans="1:12" ht="15.75">
      <c r="A182" s="329" t="s">
        <v>593</v>
      </c>
      <c r="B182" s="329"/>
      <c r="C182" s="329"/>
      <c r="D182" s="329"/>
      <c r="E182" s="329"/>
      <c r="F182" s="329"/>
      <c r="G182" s="329"/>
      <c r="H182" s="329"/>
      <c r="I182" s="329"/>
      <c r="J182" s="329"/>
      <c r="K182" s="329"/>
      <c r="L182" s="329"/>
    </row>
    <row r="183" spans="1:12" ht="15.75">
      <c r="A183" s="329" t="s">
        <v>206</v>
      </c>
      <c r="B183" s="329"/>
      <c r="C183" s="329"/>
      <c r="D183" s="329"/>
      <c r="E183" s="329"/>
      <c r="F183" s="329"/>
      <c r="G183" s="329"/>
      <c r="H183" s="329"/>
      <c r="I183" s="329"/>
      <c r="J183" s="329"/>
      <c r="K183" s="329"/>
      <c r="L183" s="329"/>
    </row>
    <row r="184" spans="1:7" ht="12.75">
      <c r="A184" s="166"/>
      <c r="B184" s="177"/>
      <c r="C184" s="166"/>
      <c r="D184" s="166"/>
      <c r="E184" s="166"/>
      <c r="F184" s="166"/>
      <c r="G184" s="166"/>
    </row>
    <row r="185" spans="1:12" ht="12.75">
      <c r="A185" s="167"/>
      <c r="B185" s="199" t="s">
        <v>600</v>
      </c>
      <c r="C185" s="201" t="s">
        <v>621</v>
      </c>
      <c r="D185" s="201"/>
      <c r="E185" s="201"/>
      <c r="F185" s="201"/>
      <c r="G185" s="201"/>
      <c r="H185" s="201"/>
      <c r="I185" s="201"/>
      <c r="J185" s="201"/>
      <c r="K185" s="201"/>
      <c r="L185" s="201"/>
    </row>
    <row r="186" spans="2:12" ht="12.75">
      <c r="B186" s="208" t="s">
        <v>601</v>
      </c>
      <c r="C186" s="202" t="s">
        <v>573</v>
      </c>
      <c r="D186" s="202"/>
      <c r="E186" s="202" t="s">
        <v>622</v>
      </c>
      <c r="F186" s="202" t="s">
        <v>574</v>
      </c>
      <c r="G186" s="202" t="s">
        <v>575</v>
      </c>
      <c r="H186" s="202" t="s">
        <v>576</v>
      </c>
      <c r="I186" s="202" t="s">
        <v>129</v>
      </c>
      <c r="J186" s="202" t="s">
        <v>577</v>
      </c>
      <c r="K186" s="202"/>
      <c r="L186" s="202" t="s">
        <v>602</v>
      </c>
    </row>
    <row r="187" spans="1:12" ht="12.75">
      <c r="A187" s="171"/>
      <c r="B187" s="213" t="s">
        <v>603</v>
      </c>
      <c r="C187" s="214" t="s">
        <v>579</v>
      </c>
      <c r="D187" s="214" t="s">
        <v>287</v>
      </c>
      <c r="E187" s="214" t="s">
        <v>623</v>
      </c>
      <c r="F187" s="214" t="s">
        <v>580</v>
      </c>
      <c r="G187" s="214" t="s">
        <v>579</v>
      </c>
      <c r="H187" s="214" t="s">
        <v>581</v>
      </c>
      <c r="I187" s="214" t="s">
        <v>582</v>
      </c>
      <c r="J187" s="214" t="s">
        <v>583</v>
      </c>
      <c r="K187" s="214" t="s">
        <v>294</v>
      </c>
      <c r="L187" s="214" t="s">
        <v>584</v>
      </c>
    </row>
    <row r="188" spans="1:12" ht="12.75">
      <c r="A188" s="155" t="s">
        <v>604</v>
      </c>
      <c r="B188" s="162">
        <v>44519.878918109585</v>
      </c>
      <c r="C188" s="196">
        <f>+'Group Totals'!D175/'Group Totals'!C175</f>
        <v>5114.534929042994</v>
      </c>
      <c r="D188" s="196">
        <f>+'Group Totals'!F175/'Group Totals'!E175</f>
        <v>2596.582275146549</v>
      </c>
      <c r="E188" s="196">
        <f>+'Group Totals'!H175/'Group Totals'!G175</f>
        <v>174.74643707319277</v>
      </c>
      <c r="F188" s="196">
        <f>+'Group Totals'!J175/'Group Totals'!I175</f>
        <v>3446.659358773459</v>
      </c>
      <c r="G188" s="196">
        <f>+'Group Totals'!L175/'Group Totals'!K175</f>
        <v>139.34601373021266</v>
      </c>
      <c r="H188" s="196">
        <f>+'Group Totals'!N175/'Group Totals'!M175</f>
        <v>149.71005166328032</v>
      </c>
      <c r="I188" s="196">
        <f>+'Group Totals'!P175/'Group Totals'!O175</f>
        <v>267.3991356792894</v>
      </c>
      <c r="J188" s="196">
        <f>+'Group Totals'!R175/'Group Totals'!Q175</f>
        <v>616.7452472199031</v>
      </c>
      <c r="K188" s="196">
        <f>+'Group Totals'!T175/'Group Totals'!S175</f>
        <v>898.3040024256145</v>
      </c>
      <c r="L188" s="196">
        <f>+'Group Totals'!V175/'Group Totals'!U175</f>
        <v>11571.331069251391</v>
      </c>
    </row>
    <row r="189" spans="2:12" ht="12.75">
      <c r="B189" s="186"/>
      <c r="C189" s="187"/>
      <c r="D189" s="187"/>
      <c r="E189" s="187"/>
      <c r="F189" s="187"/>
      <c r="G189" s="187"/>
      <c r="H189" s="187"/>
      <c r="I189" s="187"/>
      <c r="J189" s="187"/>
      <c r="K189" s="187"/>
      <c r="L189" s="187"/>
    </row>
    <row r="190" spans="1:12" ht="12.75">
      <c r="A190" s="155" t="s">
        <v>605</v>
      </c>
      <c r="B190" s="164">
        <v>41840.70432232432</v>
      </c>
      <c r="C190" s="196">
        <f>+'Group Totals'!D10/'Group Totals'!C10</f>
        <v>2388.7493877384195</v>
      </c>
      <c r="D190" s="196">
        <f>+'Group Totals'!F10/'Group Totals'!E10</f>
        <v>1585.7380508235296</v>
      </c>
      <c r="E190" s="196">
        <f>+'Group Totals'!H10/'Group Totals'!G10</f>
        <v>162.61513679558013</v>
      </c>
      <c r="F190" s="196">
        <f>+'Group Totals'!J10/'Group Totals'!I10</f>
        <v>3111.9040070844685</v>
      </c>
      <c r="G190" s="196">
        <f>+'Group Totals'!L10/'Group Totals'!K10</f>
        <v>109.40790547619049</v>
      </c>
      <c r="H190" s="196">
        <f>+'Group Totals'!N10/'Group Totals'!M10</f>
        <v>147.44252250681197</v>
      </c>
      <c r="I190" s="196"/>
      <c r="J190" s="196">
        <f>+'Group Totals'!R10/'Group Totals'!Q10</f>
        <v>2018.89541375</v>
      </c>
      <c r="K190" s="196">
        <f>+'Group Totals'!T10/'Group Totals'!S10</f>
        <v>13.510097222222221</v>
      </c>
      <c r="L190" s="196">
        <f>+'Group Totals'!V10/'Group Totals'!U10</f>
        <v>7505.014613950953</v>
      </c>
    </row>
    <row r="191" spans="1:12" ht="12.75">
      <c r="A191" s="155" t="s">
        <v>606</v>
      </c>
      <c r="B191" s="164">
        <v>42991.72864989011</v>
      </c>
      <c r="C191" s="196">
        <f>+'Group Totals'!D21/'Group Totals'!C21</f>
        <v>4349.135418802661</v>
      </c>
      <c r="D191" s="196">
        <f>+'Group Totals'!F21/'Group Totals'!E21</f>
        <v>2376.470480921053</v>
      </c>
      <c r="E191" s="196">
        <f>+'Group Totals'!H21/'Group Totals'!G21</f>
        <v>158.3437308888889</v>
      </c>
      <c r="F191" s="196">
        <f>+'Group Totals'!J21/'Group Totals'!I21</f>
        <v>3255.6535294736846</v>
      </c>
      <c r="G191" s="196">
        <f>+'Group Totals'!L21/'Group Totals'!K21</f>
        <v>48.312383991228074</v>
      </c>
      <c r="H191" s="196">
        <f>+'Group Totals'!N21/'Group Totals'!M21</f>
        <v>149.8120348129676</v>
      </c>
      <c r="I191" s="196">
        <f>+'Group Totals'!P21/'Group Totals'!O21</f>
        <v>242.92522842857142</v>
      </c>
      <c r="J191" s="196">
        <f>+'Group Totals'!R21/'Group Totals'!Q21</f>
        <v>1420.6660294285714</v>
      </c>
      <c r="K191" s="196"/>
      <c r="L191" s="196">
        <f>+'Group Totals'!V21/'Group Totals'!U21</f>
        <v>10500.049686535089</v>
      </c>
    </row>
    <row r="192" spans="1:12" ht="12.75">
      <c r="A192" s="155" t="s">
        <v>607</v>
      </c>
      <c r="B192" s="164">
        <v>48897.002607880306</v>
      </c>
      <c r="C192" s="196">
        <f>+'Group Totals'!D32/'Group Totals'!C32</f>
        <v>7854.42248086331</v>
      </c>
      <c r="D192" s="196">
        <f>+'Group Totals'!F32/'Group Totals'!E32</f>
        <v>4120.964172907801</v>
      </c>
      <c r="E192" s="196"/>
      <c r="F192" s="196">
        <f>+'Group Totals'!J32/'Group Totals'!I32</f>
        <v>3618.0449730496457</v>
      </c>
      <c r="G192" s="196">
        <f>+'Group Totals'!L32/'Group Totals'!K32</f>
        <v>24.873614042553193</v>
      </c>
      <c r="H192" s="196">
        <f>+'Group Totals'!N32/'Group Totals'!M32</f>
        <v>117.28362014184398</v>
      </c>
      <c r="I192" s="196">
        <f>+'Group Totals'!P32/'Group Totals'!O32</f>
        <v>40.619574326241136</v>
      </c>
      <c r="J192" s="196"/>
      <c r="K192" s="196"/>
      <c r="L192" s="196">
        <f>+'Group Totals'!V32/'Group Totals'!U32</f>
        <v>15664.798187375887</v>
      </c>
    </row>
    <row r="193" spans="1:12" ht="12.75">
      <c r="A193" s="155" t="s">
        <v>608</v>
      </c>
      <c r="B193" s="164">
        <v>48273.94230418992</v>
      </c>
      <c r="C193" s="196"/>
      <c r="D193" s="196"/>
      <c r="E193" s="196"/>
      <c r="F193" s="196"/>
      <c r="G193" s="196"/>
      <c r="H193" s="196"/>
      <c r="I193" s="196"/>
      <c r="J193" s="196"/>
      <c r="K193" s="196"/>
      <c r="L193" s="196"/>
    </row>
    <row r="194" spans="1:12" ht="12.75">
      <c r="A194" s="155" t="s">
        <v>609</v>
      </c>
      <c r="B194" s="164">
        <v>45516.33300517766</v>
      </c>
      <c r="C194" s="196">
        <f>+'Group Totals'!D54/'Group Totals'!C54</f>
        <v>4756.060958223496</v>
      </c>
      <c r="D194" s="196">
        <f>+'Group Totals'!F54/'Group Totals'!E54</f>
        <v>2064.3780939086296</v>
      </c>
      <c r="E194" s="196">
        <f>+'Group Totals'!H54/'Group Totals'!G54</f>
        <v>61.70464802030457</v>
      </c>
      <c r="F194" s="196">
        <f>+'Group Totals'!J54/'Group Totals'!I54</f>
        <v>3416.2425044670053</v>
      </c>
      <c r="G194" s="196">
        <f>+'Group Totals'!L54/'Group Totals'!K54</f>
        <v>29.556986802030455</v>
      </c>
      <c r="H194" s="196">
        <f>+'Group Totals'!N54/'Group Totals'!M54</f>
        <v>16.1822761928934</v>
      </c>
      <c r="I194" s="196">
        <f>+'Group Totals'!P54/'Group Totals'!O54</f>
        <v>100.79554832487311</v>
      </c>
      <c r="J194" s="196"/>
      <c r="K194" s="196"/>
      <c r="L194" s="196">
        <f>+'Group Totals'!V54/'Group Totals'!U54</f>
        <v>9901.716084162437</v>
      </c>
    </row>
    <row r="195" spans="1:12" ht="12.75">
      <c r="A195" s="155" t="s">
        <v>610</v>
      </c>
      <c r="B195" s="164">
        <v>40922.621596958175</v>
      </c>
      <c r="C195" s="196">
        <f>+'Group Totals'!D65/'Group Totals'!C65</f>
        <v>6535.732935424355</v>
      </c>
      <c r="D195" s="196">
        <f>+'Group Totals'!F65/'Group Totals'!E65</f>
        <v>1589.7475486407766</v>
      </c>
      <c r="E195" s="196"/>
      <c r="F195" s="196">
        <f>+'Group Totals'!J65/'Group Totals'!I65</f>
        <v>564.5316294222222</v>
      </c>
      <c r="G195" s="196">
        <f>+'Group Totals'!L65/'Group Totals'!K65</f>
        <v>224.96794474820143</v>
      </c>
      <c r="H195" s="196">
        <f>+'Group Totals'!N65/'Group Totals'!M65</f>
        <v>637.3028381954888</v>
      </c>
      <c r="I195" s="196">
        <f>+'Group Totals'!P65/'Group Totals'!O65</f>
        <v>148.58432898916968</v>
      </c>
      <c r="J195" s="196">
        <f>+'Group Totals'!R65/'Group Totals'!Q65</f>
        <v>1290.4</v>
      </c>
      <c r="K195" s="196"/>
      <c r="L195" s="196">
        <f>+'Group Totals'!V65/'Group Totals'!U65</f>
        <v>8560.390544649446</v>
      </c>
    </row>
    <row r="196" spans="1:12" ht="12.75">
      <c r="A196" s="155" t="s">
        <v>611</v>
      </c>
      <c r="B196" s="164">
        <v>46284.99210472727</v>
      </c>
      <c r="C196" s="196">
        <f>+'Group Totals'!D76/'Group Totals'!C76</f>
        <v>6000.678797407408</v>
      </c>
      <c r="D196" s="196">
        <f>+'Group Totals'!F76/'Group Totals'!E76</f>
        <v>6596.504558640776</v>
      </c>
      <c r="E196" s="196"/>
      <c r="F196" s="196">
        <f>+'Group Totals'!J76/'Group Totals'!I76</f>
        <v>3828.099104259259</v>
      </c>
      <c r="G196" s="196">
        <f>+'Group Totals'!L76/'Group Totals'!K76</f>
        <v>115.67086851851852</v>
      </c>
      <c r="H196" s="196"/>
      <c r="I196" s="196"/>
      <c r="J196" s="196">
        <f>+'Group Totals'!R76/'Group Totals'!Q76</f>
        <v>1175.5</v>
      </c>
      <c r="K196" s="196"/>
      <c r="L196" s="196">
        <f>+'Group Totals'!V76/'Group Totals'!U76</f>
        <v>16268.212377037038</v>
      </c>
    </row>
    <row r="197" spans="1:12" ht="12.75">
      <c r="A197" s="155" t="s">
        <v>612</v>
      </c>
      <c r="B197" s="164">
        <v>41589.67463818556</v>
      </c>
      <c r="C197" s="196">
        <f>+'Group Totals'!D87/'Group Totals'!C87</f>
        <v>4054.988067752577</v>
      </c>
      <c r="D197" s="196">
        <f>+'Group Totals'!F87/'Group Totals'!E87</f>
        <v>2138.8806145643152</v>
      </c>
      <c r="E197" s="196"/>
      <c r="F197" s="196">
        <f>+'Group Totals'!J87/'Group Totals'!I87</f>
        <v>2969.4638551340204</v>
      </c>
      <c r="G197" s="196">
        <f>+'Group Totals'!L87/'Group Totals'!K87</f>
        <v>119.94428329896908</v>
      </c>
      <c r="H197" s="196">
        <f>+'Group Totals'!N87/'Group Totals'!M87</f>
        <v>260.28249230769234</v>
      </c>
      <c r="I197" s="196">
        <f>+'Group Totals'!P87/'Group Totals'!O87</f>
        <v>220.43458556701032</v>
      </c>
      <c r="J197" s="196">
        <f>+'Group Totals'!R87/'Group Totals'!Q87</f>
        <v>1354.7511208108108</v>
      </c>
      <c r="K197" s="196"/>
      <c r="L197" s="196">
        <f>+'Group Totals'!V87/'Group Totals'!U87</f>
        <v>9934.391411876288</v>
      </c>
    </row>
    <row r="198" spans="1:12" ht="12.75">
      <c r="A198" s="155" t="s">
        <v>613</v>
      </c>
      <c r="B198" s="164">
        <v>50943.701735724135</v>
      </c>
      <c r="C198" s="196">
        <f>+'Group Totals'!D98/'Group Totals'!C98</f>
        <v>3944.8211748837207</v>
      </c>
      <c r="D198" s="196">
        <f>+'Group Totals'!F98/'Group Totals'!E98</f>
        <v>1872.7603869767443</v>
      </c>
      <c r="E198" s="196"/>
      <c r="F198" s="196">
        <f>+'Group Totals'!J98/'Group Totals'!I98</f>
        <v>3095.171839379845</v>
      </c>
      <c r="G198" s="196">
        <f>+'Group Totals'!L98/'Group Totals'!K98</f>
        <v>33.71739379844961</v>
      </c>
      <c r="H198" s="196">
        <f>+'Group Totals'!N98/'Group Totals'!M98</f>
        <v>145.74764527131785</v>
      </c>
      <c r="I198" s="196">
        <f>+'Group Totals'!P98/'Group Totals'!O98</f>
        <v>113.28888015503877</v>
      </c>
      <c r="J198" s="196">
        <f>+'Group Totals'!R98/'Group Totals'!Q98</f>
        <v>1256.0421742857143</v>
      </c>
      <c r="K198" s="196"/>
      <c r="L198" s="196">
        <f>+'Group Totals'!V98/'Group Totals'!U98</f>
        <v>9409.979302325582</v>
      </c>
    </row>
    <row r="199" spans="1:12" ht="12.75">
      <c r="A199" s="155" t="s">
        <v>614</v>
      </c>
      <c r="B199" s="164">
        <v>41201.12359550562</v>
      </c>
      <c r="C199" s="196">
        <f>+'Group Totals'!D109/'Group Totals'!C109</f>
        <v>5439.461748100358</v>
      </c>
      <c r="D199" s="196">
        <f>+'Group Totals'!F109/'Group Totals'!E109</f>
        <v>2000.4809398924733</v>
      </c>
      <c r="E199" s="196"/>
      <c r="F199" s="196">
        <f>+'Group Totals'!J109/'Group Totals'!I109</f>
        <v>2985.7273257706092</v>
      </c>
      <c r="G199" s="196">
        <f>+'Group Totals'!L109/'Group Totals'!K109</f>
        <v>110.14629304659499</v>
      </c>
      <c r="H199" s="196">
        <f>+'Group Totals'!N109/'Group Totals'!M109</f>
        <v>369.9954041935483</v>
      </c>
      <c r="I199" s="196">
        <f>+'Group Totals'!P109/'Group Totals'!O109</f>
        <v>204.78834802867382</v>
      </c>
      <c r="J199" s="196"/>
      <c r="K199" s="196">
        <f>+'Group Totals'!T109/'Group Totals'!S109</f>
        <v>156.0449510752688</v>
      </c>
      <c r="L199" s="196">
        <f>+'Group Totals'!V109/'Group Totals'!U109</f>
        <v>11267.342305663084</v>
      </c>
    </row>
    <row r="200" spans="1:12" ht="12.75">
      <c r="A200" s="155" t="s">
        <v>615</v>
      </c>
      <c r="B200" s="164">
        <v>44558.295388253966</v>
      </c>
      <c r="C200" s="196">
        <f>+'Group Totals'!D120/'Group Totals'!C120</f>
        <v>4198.184680810126</v>
      </c>
      <c r="D200" s="196">
        <f>+'Group Totals'!F120/'Group Totals'!E120</f>
        <v>1916.1958628787877</v>
      </c>
      <c r="E200" s="196">
        <f>+'Group Totals'!H120/'Group Totals'!G120</f>
        <v>35.235013587786256</v>
      </c>
      <c r="F200" s="196">
        <f>+'Group Totals'!J120/'Group Totals'!I120</f>
        <v>3366.4252831313133</v>
      </c>
      <c r="G200" s="196">
        <f>+'Group Totals'!L120/'Group Totals'!K120</f>
        <v>95.46254308080808</v>
      </c>
      <c r="H200" s="196">
        <f>+'Group Totals'!N120/'Group Totals'!M120</f>
        <v>11.62710875318066</v>
      </c>
      <c r="I200" s="196">
        <f>+'Group Totals'!P120/'Group Totals'!O120</f>
        <v>268.6254830808081</v>
      </c>
      <c r="J200" s="196">
        <f>+'Group Totals'!R120/'Group Totals'!Q120</f>
        <v>100</v>
      </c>
      <c r="K200" s="196"/>
      <c r="L200" s="196">
        <f>+'Group Totals'!V120/'Group Totals'!U120</f>
        <v>9906.573658683545</v>
      </c>
    </row>
    <row r="201" spans="1:12" ht="12.75">
      <c r="A201" s="155" t="s">
        <v>616</v>
      </c>
      <c r="B201" s="164">
        <v>45146.59524754386</v>
      </c>
      <c r="C201" s="196">
        <f>+'Group Totals'!D131/'Group Totals'!C131</f>
        <v>4044.411839233227</v>
      </c>
      <c r="D201" s="196">
        <f>+'Group Totals'!F131/'Group Totals'!E131</f>
        <v>3480.742237017544</v>
      </c>
      <c r="E201" s="196"/>
      <c r="F201" s="196">
        <f>+'Group Totals'!J131/'Group Totals'!I131</f>
        <v>3445.7660460526317</v>
      </c>
      <c r="G201" s="196">
        <f>+'Group Totals'!L131/'Group Totals'!K131</f>
        <v>11.797047631578948</v>
      </c>
      <c r="H201" s="196"/>
      <c r="I201" s="196">
        <f>+'Group Totals'!P131/'Group Totals'!O131</f>
        <v>13.417063157894738</v>
      </c>
      <c r="J201" s="196">
        <f>+'Group Totals'!R131/'Group Totals'!Q131</f>
        <v>887.5132194117647</v>
      </c>
      <c r="K201" s="196"/>
      <c r="L201" s="196">
        <f>+'Group Totals'!V131/'Group Totals'!U131</f>
        <v>12636.267811140351</v>
      </c>
    </row>
    <row r="202" spans="1:12" ht="12.75">
      <c r="A202" s="155" t="s">
        <v>617</v>
      </c>
      <c r="B202" s="164">
        <v>43511.170384324316</v>
      </c>
      <c r="C202" s="196">
        <f>+'Group Totals'!D142/'Group Totals'!C142</f>
        <v>5133.54128526054</v>
      </c>
      <c r="D202" s="196">
        <f>+'Group Totals'!F142/'Group Totals'!E142</f>
        <v>2610.975403126008</v>
      </c>
      <c r="E202" s="196">
        <f>+'Group Totals'!H142/'Group Totals'!G142</f>
        <v>179.97613280901047</v>
      </c>
      <c r="F202" s="196">
        <f>+'Group Totals'!J142/'Group Totals'!I142</f>
        <v>3465.3957484075136</v>
      </c>
      <c r="G202" s="196">
        <f>+'Group Totals'!L142/'Group Totals'!K142</f>
        <v>142.6427394346831</v>
      </c>
      <c r="H202" s="196">
        <f>+'Group Totals'!N142/'Group Totals'!M142</f>
        <v>144.9978337205587</v>
      </c>
      <c r="I202" s="196">
        <f>+'Group Totals'!P142/'Group Totals'!O142</f>
        <v>273.03630686139763</v>
      </c>
      <c r="J202" s="196">
        <f>+'Group Totals'!R142/'Group Totals'!Q142</f>
        <v>570.5594351533779</v>
      </c>
      <c r="K202" s="196">
        <f>+'Group Totals'!T142/'Group Totals'!S142</f>
        <v>978.0952602504473</v>
      </c>
      <c r="L202" s="196">
        <f>+'Group Totals'!V142/'Group Totals'!U142</f>
        <v>11636.956257331012</v>
      </c>
    </row>
    <row r="203" spans="1:12" ht="12.75">
      <c r="A203" s="155" t="s">
        <v>618</v>
      </c>
      <c r="B203" s="164">
        <v>47423.8164556962</v>
      </c>
      <c r="C203" s="196">
        <f>+'Group Totals'!D153/'Group Totals'!C153</f>
        <v>5375.331210191082</v>
      </c>
      <c r="D203" s="196">
        <f>+'Group Totals'!F153/'Group Totals'!E153</f>
        <v>3563.917808219178</v>
      </c>
      <c r="E203" s="196"/>
      <c r="F203" s="196">
        <f>+'Group Totals'!J153/'Group Totals'!I153</f>
        <v>3627.9303797468356</v>
      </c>
      <c r="G203" s="196"/>
      <c r="H203" s="196"/>
      <c r="I203" s="196"/>
      <c r="J203" s="196"/>
      <c r="K203" s="196"/>
      <c r="L203" s="196">
        <f>+'Group Totals'!V153/'Group Totals'!U153</f>
        <v>12262.481012658227</v>
      </c>
    </row>
    <row r="204" spans="1:12" ht="12.75">
      <c r="A204" s="171" t="s">
        <v>619</v>
      </c>
      <c r="B204" s="197"/>
      <c r="C204" s="217"/>
      <c r="D204" s="217"/>
      <c r="E204" s="217"/>
      <c r="F204" s="217"/>
      <c r="G204" s="217"/>
      <c r="H204" s="217"/>
      <c r="I204" s="217"/>
      <c r="J204" s="217"/>
      <c r="K204" s="217"/>
      <c r="L204" s="217"/>
    </row>
    <row r="205" spans="2:12" ht="12.75">
      <c r="B205" s="176"/>
      <c r="C205" s="193"/>
      <c r="D205" s="193"/>
      <c r="E205" s="193"/>
      <c r="F205" s="193"/>
      <c r="G205" s="193"/>
      <c r="H205" s="187"/>
      <c r="I205" s="187"/>
      <c r="J205" s="187"/>
      <c r="K205" s="187"/>
      <c r="L205" s="187"/>
    </row>
    <row r="206" spans="1:12" ht="18">
      <c r="A206" s="314" t="s">
        <v>126</v>
      </c>
      <c r="B206" s="314"/>
      <c r="C206" s="314"/>
      <c r="D206" s="314"/>
      <c r="E206" s="314"/>
      <c r="F206" s="314"/>
      <c r="G206" s="314"/>
      <c r="H206" s="314"/>
      <c r="I206" s="314"/>
      <c r="J206" s="314"/>
      <c r="K206" s="314"/>
      <c r="L206" s="314"/>
    </row>
    <row r="207" spans="1:12" ht="12.75">
      <c r="A207" s="165"/>
      <c r="B207" s="177"/>
      <c r="C207" s="166"/>
      <c r="D207" s="166"/>
      <c r="E207" s="166"/>
      <c r="F207" s="166"/>
      <c r="G207" s="166"/>
      <c r="H207" s="166"/>
      <c r="I207" s="166"/>
      <c r="J207" s="166"/>
      <c r="K207" s="166"/>
      <c r="L207" s="166"/>
    </row>
    <row r="208" spans="1:12" ht="15.75">
      <c r="A208" s="218" t="s">
        <v>593</v>
      </c>
      <c r="B208" s="219"/>
      <c r="C208" s="219"/>
      <c r="D208" s="219"/>
      <c r="E208" s="219"/>
      <c r="F208" s="219"/>
      <c r="G208" s="219"/>
      <c r="H208" s="219"/>
      <c r="I208" s="219"/>
      <c r="J208" s="219"/>
      <c r="K208" s="219"/>
      <c r="L208" s="198"/>
    </row>
    <row r="209" spans="1:12" ht="15.75">
      <c r="A209" s="218" t="s">
        <v>207</v>
      </c>
      <c r="B209" s="219"/>
      <c r="C209" s="219"/>
      <c r="D209" s="219"/>
      <c r="E209" s="219"/>
      <c r="F209" s="219"/>
      <c r="G209" s="219"/>
      <c r="H209" s="219"/>
      <c r="I209" s="219"/>
      <c r="J209" s="219"/>
      <c r="K209" s="219"/>
      <c r="L209" s="198"/>
    </row>
    <row r="210" spans="1:7" ht="12.75">
      <c r="A210" s="166"/>
      <c r="B210" s="177"/>
      <c r="C210" s="166"/>
      <c r="D210" s="166"/>
      <c r="E210" s="166"/>
      <c r="F210" s="166"/>
      <c r="G210" s="166"/>
    </row>
    <row r="211" spans="1:12" ht="12.75">
      <c r="A211" s="167"/>
      <c r="B211" s="199" t="s">
        <v>600</v>
      </c>
      <c r="C211" s="201" t="s">
        <v>621</v>
      </c>
      <c r="D211" s="201"/>
      <c r="E211" s="201"/>
      <c r="F211" s="201"/>
      <c r="G211" s="201"/>
      <c r="H211" s="201"/>
      <c r="I211" s="201"/>
      <c r="J211" s="201"/>
      <c r="K211" s="201"/>
      <c r="L211" s="201"/>
    </row>
    <row r="212" spans="2:12" ht="12.75">
      <c r="B212" s="208" t="s">
        <v>601</v>
      </c>
      <c r="C212" s="202" t="s">
        <v>573</v>
      </c>
      <c r="D212" s="202"/>
      <c r="E212" s="202" t="s">
        <v>622</v>
      </c>
      <c r="F212" s="202" t="s">
        <v>574</v>
      </c>
      <c r="G212" s="202" t="s">
        <v>575</v>
      </c>
      <c r="H212" s="202" t="s">
        <v>576</v>
      </c>
      <c r="I212" s="202" t="s">
        <v>129</v>
      </c>
      <c r="J212" s="202" t="s">
        <v>577</v>
      </c>
      <c r="K212" s="202"/>
      <c r="L212" s="202" t="s">
        <v>602</v>
      </c>
    </row>
    <row r="213" spans="1:12" ht="12.75">
      <c r="A213" s="171"/>
      <c r="B213" s="213" t="s">
        <v>603</v>
      </c>
      <c r="C213" s="214" t="s">
        <v>579</v>
      </c>
      <c r="D213" s="214" t="s">
        <v>287</v>
      </c>
      <c r="E213" s="214" t="s">
        <v>623</v>
      </c>
      <c r="F213" s="214" t="s">
        <v>580</v>
      </c>
      <c r="G213" s="214" t="s">
        <v>579</v>
      </c>
      <c r="H213" s="214" t="s">
        <v>581</v>
      </c>
      <c r="I213" s="214" t="s">
        <v>582</v>
      </c>
      <c r="J213" s="214" t="s">
        <v>583</v>
      </c>
      <c r="K213" s="214" t="s">
        <v>294</v>
      </c>
      <c r="L213" s="214" t="s">
        <v>584</v>
      </c>
    </row>
    <row r="214" spans="1:12" ht="12.75">
      <c r="A214" s="155" t="s">
        <v>604</v>
      </c>
      <c r="B214" s="162">
        <v>44542.03217150301</v>
      </c>
      <c r="C214" s="196">
        <f>+'Group Totals'!D176/'Group Totals'!C176</f>
        <v>3759.3503333947956</v>
      </c>
      <c r="D214" s="196">
        <f>+'Group Totals'!F176/'Group Totals'!E176</f>
        <v>2875.0184896252827</v>
      </c>
      <c r="E214" s="196">
        <f>+'Group Totals'!H176/'Group Totals'!G176</f>
        <v>69.88978245439469</v>
      </c>
      <c r="F214" s="196">
        <f>+'Group Totals'!J176/'Group Totals'!I176</f>
        <v>3177.788931677314</v>
      </c>
      <c r="G214" s="196">
        <f>+'Group Totals'!L176/'Group Totals'!K176</f>
        <v>201.51024407171076</v>
      </c>
      <c r="H214" s="196">
        <f>+'Group Totals'!N176/'Group Totals'!M176</f>
        <v>85.50062514599256</v>
      </c>
      <c r="I214" s="196">
        <f>+'Group Totals'!P176/'Group Totals'!O176</f>
        <v>478.124098866707</v>
      </c>
      <c r="J214" s="196">
        <f>+'Group Totals'!R176/'Group Totals'!Q176</f>
        <v>1179.2674222222222</v>
      </c>
      <c r="K214" s="196">
        <f>+'Group Totals'!T176/'Group Totals'!S176</f>
        <v>107.68957575757575</v>
      </c>
      <c r="L214" s="196">
        <f>+'Group Totals'!V176/'Group Totals'!U176</f>
        <v>10312.598285966424</v>
      </c>
    </row>
    <row r="215" spans="2:12" ht="12.75">
      <c r="B215" s="186"/>
      <c r="C215" s="187"/>
      <c r="D215" s="187"/>
      <c r="E215" s="187"/>
      <c r="F215" s="187"/>
      <c r="G215" s="187"/>
      <c r="H215" s="187"/>
      <c r="I215" s="187"/>
      <c r="J215" s="187"/>
      <c r="K215" s="187"/>
      <c r="L215" s="187"/>
    </row>
    <row r="216" spans="1:12" ht="12.75">
      <c r="A216" s="155" t="s">
        <v>605</v>
      </c>
      <c r="B216" s="164">
        <v>51543.76704883116</v>
      </c>
      <c r="C216" s="196">
        <f>+'Group Totals'!D11/'Group Totals'!C11</f>
        <v>2077.210891168831</v>
      </c>
      <c r="D216" s="196">
        <f>+'Group Totals'!F11/'Group Totals'!E11</f>
        <v>2648.995948051948</v>
      </c>
      <c r="E216" s="196"/>
      <c r="F216" s="196">
        <f>+'Group Totals'!J11/'Group Totals'!I11</f>
        <v>3918.9118457142854</v>
      </c>
      <c r="G216" s="196"/>
      <c r="H216" s="196"/>
      <c r="I216" s="196"/>
      <c r="J216" s="196">
        <f>+'Group Totals'!R11/'Group Totals'!Q11</f>
        <v>2481.25</v>
      </c>
      <c r="K216" s="196"/>
      <c r="L216" s="196">
        <f>+'Group Totals'!V11/'Group Totals'!U11</f>
        <v>8774.014788831168</v>
      </c>
    </row>
    <row r="217" spans="1:12" ht="12.75">
      <c r="A217" s="155" t="s">
        <v>606</v>
      </c>
      <c r="B217" s="164">
        <v>38552.78089923875</v>
      </c>
      <c r="C217" s="196">
        <f>+'Group Totals'!D22/'Group Totals'!C22</f>
        <v>3985.002855294118</v>
      </c>
      <c r="D217" s="196">
        <f>+'Group Totals'!F22/'Group Totals'!E22</f>
        <v>2190.95490352518</v>
      </c>
      <c r="E217" s="196">
        <f>+'Group Totals'!H22/'Group Totals'!G22</f>
        <v>37.234019930795846</v>
      </c>
      <c r="F217" s="196">
        <f>+'Group Totals'!J22/'Group Totals'!I22</f>
        <v>2533.881359238754</v>
      </c>
      <c r="G217" s="196">
        <f>+'Group Totals'!L22/'Group Totals'!K22</f>
        <v>209.55919993079584</v>
      </c>
      <c r="H217" s="196">
        <f>+'Group Totals'!N22/'Group Totals'!M22</f>
        <v>104.04460553633218</v>
      </c>
      <c r="I217" s="196">
        <f>+'Group Totals'!P22/'Group Totals'!O22</f>
        <v>67.84292323232323</v>
      </c>
      <c r="J217" s="196">
        <f>+'Group Totals'!R22/'Group Totals'!Q22</f>
        <v>807.2724</v>
      </c>
      <c r="K217" s="196"/>
      <c r="L217" s="196">
        <f>+'Group Totals'!V22/'Group Totals'!U22</f>
        <v>9062.871436401383</v>
      </c>
    </row>
    <row r="218" spans="1:12" ht="12.75">
      <c r="A218" s="155" t="s">
        <v>607</v>
      </c>
      <c r="B218" s="164"/>
      <c r="C218" s="196"/>
      <c r="D218" s="196"/>
      <c r="E218" s="196"/>
      <c r="F218" s="196"/>
      <c r="G218" s="196"/>
      <c r="H218" s="196"/>
      <c r="I218" s="196"/>
      <c r="J218" s="196"/>
      <c r="K218" s="196"/>
      <c r="L218" s="196"/>
    </row>
    <row r="219" spans="1:12" ht="12.75">
      <c r="A219" s="155" t="s">
        <v>608</v>
      </c>
      <c r="B219" s="164">
        <v>48982.85746108014</v>
      </c>
      <c r="C219" s="196"/>
      <c r="D219" s="196"/>
      <c r="E219" s="196"/>
      <c r="F219" s="196"/>
      <c r="G219" s="196"/>
      <c r="H219" s="196"/>
      <c r="I219" s="196"/>
      <c r="J219" s="196"/>
      <c r="K219" s="196"/>
      <c r="L219" s="196"/>
    </row>
    <row r="220" spans="1:12" ht="12.75">
      <c r="A220" s="155" t="s">
        <v>609</v>
      </c>
      <c r="B220" s="164">
        <v>43547.27279232</v>
      </c>
      <c r="C220" s="196">
        <f>+'Group Totals'!D55/'Group Totals'!C55</f>
        <v>5866.70639712</v>
      </c>
      <c r="D220" s="196">
        <f>+'Group Totals'!F55/'Group Totals'!E55</f>
        <v>1692.26649184</v>
      </c>
      <c r="E220" s="196"/>
      <c r="F220" s="196">
        <f>+'Group Totals'!J55/'Group Totals'!I55</f>
        <v>3242.81240592</v>
      </c>
      <c r="G220" s="196" t="e">
        <f>+'Group Totals'!L55/'Group Totals'!K55</f>
        <v>#DIV/0!</v>
      </c>
      <c r="H220" s="196">
        <f>+'Group Totals'!N55/'Group Totals'!M55</f>
        <v>37.61744672</v>
      </c>
      <c r="I220" s="196"/>
      <c r="J220" s="196"/>
      <c r="K220" s="196"/>
      <c r="L220" s="196">
        <f>+'Group Totals'!V55/'Group Totals'!U55</f>
        <v>10839.402741599999</v>
      </c>
    </row>
    <row r="221" spans="1:12" ht="12.75">
      <c r="A221" s="155" t="s">
        <v>610</v>
      </c>
      <c r="B221" s="164"/>
      <c r="C221" s="196"/>
      <c r="D221" s="196"/>
      <c r="E221" s="196"/>
      <c r="F221" s="196"/>
      <c r="G221" s="196"/>
      <c r="H221" s="196"/>
      <c r="I221" s="196"/>
      <c r="J221" s="196"/>
      <c r="K221" s="196"/>
      <c r="L221" s="196"/>
    </row>
    <row r="222" spans="1:12" ht="12.75">
      <c r="A222" s="155" t="s">
        <v>611</v>
      </c>
      <c r="B222" s="164">
        <v>52997.7027027027</v>
      </c>
      <c r="C222" s="196">
        <f>+'Group Totals'!D77/'Group Totals'!C77</f>
        <v>4945.407407407408</v>
      </c>
      <c r="D222" s="196">
        <f>+'Group Totals'!F77/'Group Totals'!E77</f>
        <v>3844.6936936936936</v>
      </c>
      <c r="E222" s="196"/>
      <c r="F222" s="196">
        <f>+'Group Totals'!J77/'Group Totals'!I77</f>
        <v>3849.1801801801803</v>
      </c>
      <c r="G222" s="196">
        <f>+'Group Totals'!L77/'Group Totals'!K77</f>
        <v>121.89189189189189</v>
      </c>
      <c r="H222" s="196"/>
      <c r="I222" s="196">
        <f>+'Group Totals'!P77/'Group Totals'!O77</f>
        <v>229.3783783783784</v>
      </c>
      <c r="J222" s="196"/>
      <c r="K222" s="196"/>
      <c r="L222" s="196">
        <f>+'Group Totals'!V77/'Group Totals'!U77</f>
        <v>12856.891891891892</v>
      </c>
    </row>
    <row r="223" spans="1:12" ht="12.75">
      <c r="A223" s="155" t="s">
        <v>612</v>
      </c>
      <c r="B223" s="164">
        <v>37504.708256</v>
      </c>
      <c r="C223" s="196">
        <f>+'Group Totals'!D88/'Group Totals'!C88</f>
        <v>3667.942834</v>
      </c>
      <c r="D223" s="196">
        <f>+'Group Totals'!F88/'Group Totals'!E88</f>
        <v>2802.6825367272727</v>
      </c>
      <c r="E223" s="196"/>
      <c r="F223" s="196">
        <f>+'Group Totals'!J88/'Group Totals'!I88</f>
        <v>2877.9205503636363</v>
      </c>
      <c r="G223" s="196">
        <f>+'Group Totals'!L88/'Group Totals'!K88</f>
        <v>376.1975061818182</v>
      </c>
      <c r="H223" s="196">
        <f>+'Group Totals'!N88/'Group Totals'!M88</f>
        <v>75.24545163636364</v>
      </c>
      <c r="I223" s="196">
        <f>+'Group Totals'!P88/'Group Totals'!O88</f>
        <v>545.4826236363637</v>
      </c>
      <c r="J223" s="196"/>
      <c r="K223" s="196"/>
      <c r="L223" s="196">
        <f>+'Group Totals'!V88/'Group Totals'!U88</f>
        <v>10345.471502545455</v>
      </c>
    </row>
    <row r="224" spans="1:12" ht="12.75">
      <c r="A224" s="155" t="s">
        <v>613</v>
      </c>
      <c r="B224" s="164">
        <v>48647.74916336493</v>
      </c>
      <c r="C224" s="196">
        <f>+'Group Totals'!D99/'Group Totals'!C99</f>
        <v>3544.16329489603</v>
      </c>
      <c r="D224" s="196">
        <f>+'Group Totals'!F99/'Group Totals'!E99</f>
        <v>2227.7473665784496</v>
      </c>
      <c r="E224" s="196"/>
      <c r="F224" s="196">
        <f>+'Group Totals'!J99/'Group Totals'!I99</f>
        <v>2780.804094971644</v>
      </c>
      <c r="G224" s="196">
        <f>+'Group Totals'!L99/'Group Totals'!K99</f>
        <v>173.01768975425333</v>
      </c>
      <c r="H224" s="196">
        <f>+'Group Totals'!N99/'Group Totals'!M99</f>
        <v>51.99414979206049</v>
      </c>
      <c r="I224" s="196">
        <f>+'Group Totals'!P99/'Group Totals'!O99</f>
        <v>367.20737406427224</v>
      </c>
      <c r="J224" s="196"/>
      <c r="K224" s="196"/>
      <c r="L224" s="196">
        <f>+'Group Totals'!V99/'Group Totals'!U99</f>
        <v>9142.202578979206</v>
      </c>
    </row>
    <row r="225" spans="1:12" ht="12.75">
      <c r="A225" s="155" t="s">
        <v>614</v>
      </c>
      <c r="B225" s="164">
        <v>38019.10112359551</v>
      </c>
      <c r="C225" s="196">
        <f>+'Group Totals'!D110/'Group Totals'!C110</f>
        <v>4048.647670588235</v>
      </c>
      <c r="D225" s="196">
        <f>+'Group Totals'!F110/'Group Totals'!E110</f>
        <v>1985.533509882353</v>
      </c>
      <c r="E225" s="196"/>
      <c r="F225" s="196">
        <f>+'Group Totals'!J110/'Group Totals'!I110</f>
        <v>2811.201674666667</v>
      </c>
      <c r="G225" s="196">
        <f>+'Group Totals'!L110/'Group Totals'!K110</f>
        <v>144.98852298039216</v>
      </c>
      <c r="H225" s="196">
        <f>+'Group Totals'!N110/'Group Totals'!M110</f>
        <v>203.09898470588234</v>
      </c>
      <c r="I225" s="196">
        <f>+'Group Totals'!P110/'Group Totals'!O110</f>
        <v>168.33147090196078</v>
      </c>
      <c r="J225" s="196"/>
      <c r="K225" s="196">
        <f>+'Group Totals'!T110/'Group Totals'!S110</f>
        <v>107.68957575757575</v>
      </c>
      <c r="L225" s="196">
        <f>+'Group Totals'!V110/'Group Totals'!U110</f>
        <v>9445.09555819608</v>
      </c>
    </row>
    <row r="226" spans="1:12" ht="12.75">
      <c r="A226" s="155" t="s">
        <v>615</v>
      </c>
      <c r="B226" s="164">
        <v>44410.83750799283</v>
      </c>
      <c r="C226" s="196">
        <f>+'Group Totals'!D121/'Group Totals'!C121</f>
        <v>4377.370536881721</v>
      </c>
      <c r="D226" s="196">
        <f>+'Group Totals'!F121/'Group Totals'!E121</f>
        <v>1947.8462988065098</v>
      </c>
      <c r="E226" s="196">
        <f>+'Group Totals'!H121/'Group Totals'!G121</f>
        <v>35.191583140495865</v>
      </c>
      <c r="F226" s="196">
        <f>+'Group Totals'!J121/'Group Totals'!I121</f>
        <v>3500.4456806810035</v>
      </c>
      <c r="G226" s="196">
        <f>+'Group Totals'!L121/'Group Totals'!K121</f>
        <v>234.44651996415772</v>
      </c>
      <c r="H226" s="196">
        <f>+'Group Totals'!N121/'Group Totals'!M121</f>
        <v>70.43817566137567</v>
      </c>
      <c r="I226" s="196">
        <f>+'Group Totals'!P121/'Group Totals'!O121</f>
        <v>1262.460027562724</v>
      </c>
      <c r="J226" s="196"/>
      <c r="K226" s="196"/>
      <c r="L226" s="196">
        <f>+'Group Totals'!V121/'Group Totals'!U121</f>
        <v>11360.462577275986</v>
      </c>
    </row>
    <row r="227" spans="1:12" ht="12.75">
      <c r="A227" s="155" t="s">
        <v>616</v>
      </c>
      <c r="B227" s="164"/>
      <c r="C227" s="196"/>
      <c r="D227" s="196"/>
      <c r="E227" s="196"/>
      <c r="F227" s="196"/>
      <c r="G227" s="196"/>
      <c r="H227" s="196"/>
      <c r="I227" s="196"/>
      <c r="J227" s="196"/>
      <c r="K227" s="196"/>
      <c r="L227" s="196"/>
    </row>
    <row r="228" spans="1:12" ht="12.75">
      <c r="A228" s="155" t="s">
        <v>617</v>
      </c>
      <c r="B228" s="164">
        <v>42076.8145827615</v>
      </c>
      <c r="C228" s="196">
        <f>+'Group Totals'!D143/'Group Totals'!C143</f>
        <v>3245.949908284519</v>
      </c>
      <c r="D228" s="196">
        <f>+'Group Totals'!F143/'Group Totals'!E143</f>
        <v>2958.314246527197</v>
      </c>
      <c r="E228" s="196"/>
      <c r="F228" s="196">
        <f>+'Group Totals'!J143/'Group Totals'!I143</f>
        <v>3182.0926748117154</v>
      </c>
      <c r="G228" s="196">
        <f>+'Group Totals'!L143/'Group Totals'!K143</f>
        <v>44.04071931034483</v>
      </c>
      <c r="H228" s="196"/>
      <c r="I228" s="196">
        <f>+'Group Totals'!P143/'Group Totals'!O143</f>
        <v>218.5343182758621</v>
      </c>
      <c r="J228" s="196"/>
      <c r="K228" s="196"/>
      <c r="L228" s="196">
        <f>+'Group Totals'!V143/'Group Totals'!U143</f>
        <v>9450.077968451884</v>
      </c>
    </row>
    <row r="229" spans="1:12" ht="12.75">
      <c r="A229" s="155" t="s">
        <v>618</v>
      </c>
      <c r="B229" s="164">
        <v>49447.90493806763</v>
      </c>
      <c r="C229" s="196">
        <f>+'Group Totals'!D154/'Group Totals'!C154</f>
        <v>5280.984369126214</v>
      </c>
      <c r="D229" s="196">
        <f>+'Group Totals'!F154/'Group Totals'!E154</f>
        <v>3363.6740478961037</v>
      </c>
      <c r="E229" s="196">
        <f>+'Group Totals'!H154/'Group Totals'!G154</f>
        <v>140.54261917098447</v>
      </c>
      <c r="F229" s="196">
        <f>+'Group Totals'!J154/'Group Totals'!I154</f>
        <v>3447.0815209708735</v>
      </c>
      <c r="G229" s="196"/>
      <c r="H229" s="196">
        <f>+'Group Totals'!N154/'Group Totals'!M154</f>
        <v>172.24966546341463</v>
      </c>
      <c r="I229" s="196"/>
      <c r="J229" s="196"/>
      <c r="K229" s="196"/>
      <c r="L229" s="196">
        <f>+'Group Totals'!V154/'Group Totals'!U154</f>
        <v>12022.848451650485</v>
      </c>
    </row>
    <row r="230" spans="1:12" ht="12.75">
      <c r="A230" s="171" t="s">
        <v>619</v>
      </c>
      <c r="B230" s="197">
        <v>41332.32124787027</v>
      </c>
      <c r="C230" s="217">
        <f>+'Group Totals'!D165/'Group Totals'!C165</f>
        <v>2480.3586222918916</v>
      </c>
      <c r="D230" s="217">
        <f>+'Group Totals'!F165/'Group Totals'!E165</f>
        <v>3911.1789729729735</v>
      </c>
      <c r="E230" s="217"/>
      <c r="F230" s="217">
        <f>+'Group Totals'!J165/'Group Totals'!I165</f>
        <v>3162.4577053405405</v>
      </c>
      <c r="G230" s="217"/>
      <c r="H230" s="217">
        <f>+'Group Totals'!N165/'Group Totals'!M165</f>
        <v>51.488938378378386</v>
      </c>
      <c r="I230" s="217">
        <f>+'Group Totals'!P165/'Group Totals'!O165</f>
        <v>248.03584257297297</v>
      </c>
      <c r="J230" s="217"/>
      <c r="K230" s="217"/>
      <c r="L230" s="217">
        <f>+'Group Totals'!V165/'Group Totals'!U165</f>
        <v>9853.520081556757</v>
      </c>
    </row>
    <row r="231" spans="1:12" ht="12.75">
      <c r="A231" s="166"/>
      <c r="B231" s="176"/>
      <c r="C231" s="166"/>
      <c r="D231" s="166"/>
      <c r="E231" s="166"/>
      <c r="F231" s="166"/>
      <c r="G231" s="166"/>
      <c r="H231" s="166"/>
      <c r="I231" s="166"/>
      <c r="J231" s="166"/>
      <c r="K231" s="166"/>
      <c r="L231" s="166"/>
    </row>
    <row r="232" spans="1:12" ht="18">
      <c r="A232" s="314" t="s">
        <v>127</v>
      </c>
      <c r="B232" s="314"/>
      <c r="C232" s="314"/>
      <c r="D232" s="314"/>
      <c r="E232" s="314"/>
      <c r="F232" s="314"/>
      <c r="G232" s="314"/>
      <c r="H232" s="314"/>
      <c r="I232" s="314"/>
      <c r="J232" s="314"/>
      <c r="K232" s="314"/>
      <c r="L232" s="314"/>
    </row>
    <row r="233" spans="1:12" ht="12.75">
      <c r="A233" s="165"/>
      <c r="B233" s="177"/>
      <c r="C233" s="166"/>
      <c r="D233" s="166"/>
      <c r="E233" s="166"/>
      <c r="F233" s="166"/>
      <c r="G233" s="166"/>
      <c r="H233" s="166"/>
      <c r="I233" s="166"/>
      <c r="J233" s="166"/>
      <c r="K233" s="166"/>
      <c r="L233" s="166"/>
    </row>
    <row r="234" spans="1:12" ht="15.75">
      <c r="A234" s="329" t="s">
        <v>593</v>
      </c>
      <c r="B234" s="329"/>
      <c r="C234" s="329"/>
      <c r="D234" s="329"/>
      <c r="E234" s="329"/>
      <c r="F234" s="329"/>
      <c r="G234" s="329"/>
      <c r="H234" s="329"/>
      <c r="I234" s="329"/>
      <c r="J234" s="329"/>
      <c r="K234" s="329"/>
      <c r="L234" s="329"/>
    </row>
    <row r="235" spans="1:12" ht="15.75">
      <c r="A235" s="329" t="s">
        <v>208</v>
      </c>
      <c r="B235" s="329"/>
      <c r="C235" s="329"/>
      <c r="D235" s="329"/>
      <c r="E235" s="329"/>
      <c r="F235" s="329"/>
      <c r="G235" s="329"/>
      <c r="H235" s="329"/>
      <c r="I235" s="329"/>
      <c r="J235" s="329"/>
      <c r="K235" s="329"/>
      <c r="L235" s="329"/>
    </row>
    <row r="236" spans="1:7" ht="12.75">
      <c r="A236" s="166"/>
      <c r="B236" s="177"/>
      <c r="C236" s="166"/>
      <c r="D236" s="166"/>
      <c r="E236" s="166"/>
      <c r="F236" s="166"/>
      <c r="G236" s="166"/>
    </row>
    <row r="237" spans="1:12" ht="12.75">
      <c r="A237" s="167"/>
      <c r="B237" s="199" t="s">
        <v>600</v>
      </c>
      <c r="C237" s="201" t="s">
        <v>621</v>
      </c>
      <c r="D237" s="201"/>
      <c r="E237" s="201"/>
      <c r="F237" s="201"/>
      <c r="G237" s="201"/>
      <c r="H237" s="201"/>
      <c r="I237" s="201"/>
      <c r="J237" s="201"/>
      <c r="K237" s="201"/>
      <c r="L237" s="201"/>
    </row>
    <row r="238" spans="2:12" ht="12.75">
      <c r="B238" s="208" t="s">
        <v>601</v>
      </c>
      <c r="C238" s="202" t="s">
        <v>573</v>
      </c>
      <c r="D238" s="202"/>
      <c r="E238" s="202" t="s">
        <v>622</v>
      </c>
      <c r="F238" s="202" t="s">
        <v>574</v>
      </c>
      <c r="G238" s="202" t="s">
        <v>575</v>
      </c>
      <c r="H238" s="202" t="s">
        <v>576</v>
      </c>
      <c r="I238" s="202" t="s">
        <v>129</v>
      </c>
      <c r="J238" s="202" t="s">
        <v>577</v>
      </c>
      <c r="K238" s="202"/>
      <c r="L238" s="202" t="s">
        <v>602</v>
      </c>
    </row>
    <row r="239" spans="1:12" ht="12.75">
      <c r="A239" s="171"/>
      <c r="B239" s="213" t="s">
        <v>603</v>
      </c>
      <c r="C239" s="214" t="s">
        <v>579</v>
      </c>
      <c r="D239" s="214" t="s">
        <v>287</v>
      </c>
      <c r="E239" s="214" t="s">
        <v>623</v>
      </c>
      <c r="F239" s="214" t="s">
        <v>580</v>
      </c>
      <c r="G239" s="214" t="s">
        <v>579</v>
      </c>
      <c r="H239" s="214" t="s">
        <v>581</v>
      </c>
      <c r="I239" s="214" t="s">
        <v>582</v>
      </c>
      <c r="J239" s="214" t="s">
        <v>583</v>
      </c>
      <c r="K239" s="214" t="s">
        <v>294</v>
      </c>
      <c r="L239" s="214" t="s">
        <v>584</v>
      </c>
    </row>
    <row r="240" spans="1:12" ht="12.75">
      <c r="A240" s="155" t="s">
        <v>604</v>
      </c>
      <c r="B240" s="162">
        <v>38793.44908222492</v>
      </c>
      <c r="C240" s="196">
        <f>+'Group Totals'!D178/'Group Totals'!C178</f>
        <v>4384.322876526981</v>
      </c>
      <c r="D240" s="196">
        <f>+'Group Totals'!F178/'Group Totals'!E178</f>
        <v>2365.1173299723887</v>
      </c>
      <c r="E240" s="196">
        <f>+'Group Totals'!H178/'Group Totals'!G178</f>
        <v>120.01695886584695</v>
      </c>
      <c r="F240" s="196">
        <f>+'Group Totals'!J178/'Group Totals'!I178</f>
        <v>2867.741602361158</v>
      </c>
      <c r="G240" s="196">
        <f>+'Group Totals'!L178/'Group Totals'!K178</f>
        <v>109.19286053299103</v>
      </c>
      <c r="H240" s="196">
        <f>+'Group Totals'!N178/'Group Totals'!M178</f>
        <v>172.53108962550039</v>
      </c>
      <c r="I240" s="196">
        <f>+'Group Totals'!P178/'Group Totals'!O178</f>
        <v>254.47788586985263</v>
      </c>
      <c r="J240" s="196">
        <f>+'Group Totals'!R178/'Group Totals'!Q178</f>
        <v>319.2732730449827</v>
      </c>
      <c r="K240" s="196">
        <f>+'Group Totals'!T178/'Group Totals'!S178</f>
        <v>646.2018190840653</v>
      </c>
      <c r="L240" s="196">
        <f>+'Group Totals'!V178/'Group Totals'!U178</f>
        <v>9737.00836902656</v>
      </c>
    </row>
    <row r="241" spans="2:12" ht="12.75">
      <c r="B241" s="186"/>
      <c r="C241" s="187"/>
      <c r="D241" s="187"/>
      <c r="E241" s="187"/>
      <c r="F241" s="187"/>
      <c r="G241" s="187"/>
      <c r="H241" s="187"/>
      <c r="I241" s="187"/>
      <c r="J241" s="187"/>
      <c r="K241" s="187"/>
      <c r="L241" s="187"/>
    </row>
    <row r="242" spans="1:12" ht="12.75">
      <c r="A242" s="155" t="s">
        <v>605</v>
      </c>
      <c r="B242" s="164">
        <v>42608.25170337282</v>
      </c>
      <c r="C242" s="196">
        <f>+'Group Totals'!D13/'Group Totals'!C13</f>
        <v>1709.9611217765441</v>
      </c>
      <c r="D242" s="196">
        <f>+'Group Totals'!F13/'Group Totals'!E13</f>
        <v>2676.7224076433117</v>
      </c>
      <c r="E242" s="196"/>
      <c r="F242" s="196">
        <f>+'Group Totals'!J13/'Group Totals'!I13</f>
        <v>3245.917343733519</v>
      </c>
      <c r="G242" s="196">
        <f>+'Group Totals'!L13/'Group Totals'!K13</f>
        <v>48.46474238331678</v>
      </c>
      <c r="H242" s="196"/>
      <c r="I242" s="196"/>
      <c r="J242" s="196">
        <f>+'Group Totals'!R13/'Group Totals'!Q13</f>
        <v>500.2126403619909</v>
      </c>
      <c r="K242" s="196">
        <f>+'Group Totals'!T13/'Group Totals'!S13</f>
        <v>1009.5187944715447</v>
      </c>
      <c r="L242" s="196">
        <f>+'Group Totals'!V13/'Group Totals'!U13</f>
        <v>8055.301370206404</v>
      </c>
    </row>
    <row r="243" spans="1:12" ht="12.75">
      <c r="A243" s="155" t="s">
        <v>606</v>
      </c>
      <c r="B243" s="164">
        <v>34276.18861713733</v>
      </c>
      <c r="C243" s="196">
        <f>+'Group Totals'!D24/'Group Totals'!C24</f>
        <v>3588.283042747036</v>
      </c>
      <c r="D243" s="196">
        <f>+'Group Totals'!F24/'Group Totals'!E24</f>
        <v>2610.6052091528927</v>
      </c>
      <c r="E243" s="196">
        <f>+'Group Totals'!H24/'Group Totals'!G24</f>
        <v>164.53256574496643</v>
      </c>
      <c r="F243" s="196">
        <f>+'Group Totals'!J24/'Group Totals'!I24</f>
        <v>2538.3566202144248</v>
      </c>
      <c r="G243" s="196">
        <f>+'Group Totals'!L24/'Group Totals'!K24</f>
        <v>175.52598551075266</v>
      </c>
      <c r="H243" s="196">
        <f>+'Group Totals'!N24/'Group Totals'!M24</f>
        <v>117.67404113402061</v>
      </c>
      <c r="I243" s="196">
        <f>+'Group Totals'!P24/'Group Totals'!O24</f>
        <v>179.05828214876033</v>
      </c>
      <c r="J243" s="196">
        <f>+'Group Totals'!R24/'Group Totals'!Q24</f>
        <v>350.803342303665</v>
      </c>
      <c r="K243" s="196"/>
      <c r="L243" s="196">
        <f>+'Group Totals'!V24/'Group Totals'!U24</f>
        <v>9068.46498625731</v>
      </c>
    </row>
    <row r="244" spans="1:12" ht="12.75">
      <c r="A244" s="155" t="s">
        <v>607</v>
      </c>
      <c r="B244" s="164">
        <v>40114.17182730048</v>
      </c>
      <c r="C244" s="196">
        <f>+'Group Totals'!D35/'Group Totals'!C35</f>
        <v>7011.594495807353</v>
      </c>
      <c r="D244" s="196">
        <f>+'Group Totals'!F35/'Group Totals'!E35</f>
        <v>2491.1283977900553</v>
      </c>
      <c r="E244" s="196">
        <f>+'Group Totals'!H35/'Group Totals'!G35</f>
        <v>152.72671941570297</v>
      </c>
      <c r="F244" s="196">
        <f>+'Group Totals'!J35/'Group Totals'!I35</f>
        <v>3217.048689956332</v>
      </c>
      <c r="G244" s="196">
        <f>+'Group Totals'!L35/'Group Totals'!K35</f>
        <v>125.12613041408854</v>
      </c>
      <c r="H244" s="196">
        <f>+'Group Totals'!N35/'Group Totals'!M35</f>
        <v>150.47175851817974</v>
      </c>
      <c r="I244" s="196">
        <f>+'Group Totals'!P35/'Group Totals'!O35</f>
        <v>429.5247989276139</v>
      </c>
      <c r="J244" s="196">
        <f>+'Group Totals'!R35/'Group Totals'!Q35</f>
        <v>151.1213282247765</v>
      </c>
      <c r="K244" s="196">
        <f>+'Group Totals'!T35/'Group Totals'!S35</f>
        <v>1540.0701754385964</v>
      </c>
      <c r="L244" s="196">
        <f>+'Group Totals'!V35/'Group Totals'!U35</f>
        <v>13361.940611353712</v>
      </c>
    </row>
    <row r="245" spans="1:12" ht="12.75">
      <c r="A245" s="155" t="s">
        <v>608</v>
      </c>
      <c r="B245" s="164">
        <v>42140.96129615392</v>
      </c>
      <c r="C245" s="196"/>
      <c r="D245" s="196"/>
      <c r="E245" s="196"/>
      <c r="F245" s="196"/>
      <c r="G245" s="196"/>
      <c r="H245" s="196"/>
      <c r="I245" s="196"/>
      <c r="J245" s="196"/>
      <c r="K245" s="196"/>
      <c r="L245" s="196"/>
    </row>
    <row r="246" spans="1:12" ht="12.75">
      <c r="A246" s="155" t="s">
        <v>609</v>
      </c>
      <c r="B246" s="164">
        <v>39298.85900687936</v>
      </c>
      <c r="C246" s="196"/>
      <c r="D246" s="196"/>
      <c r="E246" s="196"/>
      <c r="F246" s="196"/>
      <c r="G246" s="196"/>
      <c r="H246" s="196"/>
      <c r="I246" s="196"/>
      <c r="J246" s="196"/>
      <c r="K246" s="196"/>
      <c r="L246" s="196"/>
    </row>
    <row r="247" spans="1:12" ht="12.75">
      <c r="A247" s="155" t="s">
        <v>610</v>
      </c>
      <c r="B247" s="164">
        <v>33528</v>
      </c>
      <c r="C247" s="196">
        <f>+'Group Totals'!D68/'Group Totals'!C68</f>
        <v>5175.950727580246</v>
      </c>
      <c r="D247" s="196">
        <f>+'Group Totals'!F68/'Group Totals'!E68</f>
        <v>1571.8401687188018</v>
      </c>
      <c r="E247" s="196"/>
      <c r="F247" s="196">
        <f>+'Group Totals'!J68/'Group Totals'!I68</f>
        <v>395.98132036036037</v>
      </c>
      <c r="G247" s="196">
        <f>+'Group Totals'!L68/'Group Totals'!K68</f>
        <v>486.08760237288135</v>
      </c>
      <c r="H247" s="196">
        <f>+'Group Totals'!N68/'Group Totals'!M68</f>
        <v>834.984198152174</v>
      </c>
      <c r="I247" s="196">
        <f>+'Group Totals'!P68/'Group Totals'!O68</f>
        <v>224.497732685422</v>
      </c>
      <c r="J247" s="196"/>
      <c r="K247" s="196"/>
      <c r="L247" s="196">
        <f>+'Group Totals'!V68/'Group Totals'!U68</f>
        <v>6838.460104814814</v>
      </c>
    </row>
    <row r="248" spans="1:12" ht="12.75">
      <c r="A248" s="155" t="s">
        <v>611</v>
      </c>
      <c r="B248" s="164">
        <v>48917.85001994892</v>
      </c>
      <c r="C248" s="196">
        <f>+'Group Totals'!D79/'Group Totals'!C79</f>
        <v>5094.240644022346</v>
      </c>
      <c r="D248" s="196">
        <f>+'Group Totals'!F79/'Group Totals'!E79</f>
        <v>3527.433394111819</v>
      </c>
      <c r="E248" s="196">
        <f>+'Group Totals'!H79/'Group Totals'!G79</f>
        <v>140.61805735166425</v>
      </c>
      <c r="F248" s="196">
        <f>+'Group Totals'!J79/'Group Totals'!I79</f>
        <v>3618.331299706258</v>
      </c>
      <c r="G248" s="196">
        <f>+'Group Totals'!L79/'Group Totals'!K79</f>
        <v>249.98792431034485</v>
      </c>
      <c r="H248" s="196">
        <f>+'Group Totals'!N79/'Group Totals'!M79</f>
        <v>365.213614627782</v>
      </c>
      <c r="I248" s="196">
        <f>+'Group Totals'!P79/'Group Totals'!O79</f>
        <v>140.53634799245995</v>
      </c>
      <c r="J248" s="196">
        <f>+'Group Totals'!R79/'Group Totals'!Q79</f>
        <v>815.1772407407407</v>
      </c>
      <c r="K248" s="196">
        <f>+'Group Totals'!T79/'Group Totals'!S79</f>
        <v>53.712952</v>
      </c>
      <c r="L248" s="196">
        <f>+'Group Totals'!V79/'Group Totals'!U79</f>
        <v>12082.774217496806</v>
      </c>
    </row>
    <row r="249" spans="1:12" ht="12.75">
      <c r="A249" s="155" t="s">
        <v>612</v>
      </c>
      <c r="B249" s="164">
        <v>37853.6931639475</v>
      </c>
      <c r="C249" s="196">
        <f>+'Group Totals'!D90/'Group Totals'!C90</f>
        <v>3731.152564204875</v>
      </c>
      <c r="D249" s="196">
        <f>+'Group Totals'!F90/'Group Totals'!E90</f>
        <v>1963.159528740774</v>
      </c>
      <c r="E249" s="196"/>
      <c r="F249" s="196">
        <f>+'Group Totals'!J90/'Group Totals'!I90</f>
        <v>2927.5193588727357</v>
      </c>
      <c r="G249" s="196">
        <f>+'Group Totals'!L90/'Group Totals'!K90</f>
        <v>30.614490628494742</v>
      </c>
      <c r="H249" s="196">
        <f>+'Group Totals'!N90/'Group Totals'!M90</f>
        <v>38.26333502124805</v>
      </c>
      <c r="I249" s="196">
        <f>+'Group Totals'!P90/'Group Totals'!O90</f>
        <v>259.41452513531647</v>
      </c>
      <c r="J249" s="196"/>
      <c r="K249" s="196">
        <f>IF('Group Totals'!S90&gt;0,+'Group Totals'!T90/'Group Totals'!S90,)</f>
        <v>0</v>
      </c>
      <c r="L249" s="196">
        <f>+'Group Totals'!V90/'Group Totals'!U90</f>
        <v>8948.924683659137</v>
      </c>
    </row>
    <row r="250" spans="1:12" ht="12.75">
      <c r="A250" s="155" t="s">
        <v>613</v>
      </c>
      <c r="B250" s="164">
        <v>33026.734348964535</v>
      </c>
      <c r="C250" s="196">
        <f>+'Group Totals'!D101/'Group Totals'!C101</f>
        <v>3692.5517727916776</v>
      </c>
      <c r="D250" s="196">
        <f>+'Group Totals'!F101/'Group Totals'!E101</f>
        <v>1480.650157208448</v>
      </c>
      <c r="E250" s="196">
        <f>+'Group Totals'!H101/'Group Totals'!G101</f>
        <v>85.39617578947369</v>
      </c>
      <c r="F250" s="196">
        <f>+'Group Totals'!J101/'Group Totals'!I101</f>
        <v>2608.340001215941</v>
      </c>
      <c r="G250" s="196">
        <f>+'Group Totals'!L101/'Group Totals'!K101</f>
        <v>221.21894905982907</v>
      </c>
      <c r="H250" s="196">
        <f>+'Group Totals'!N101/'Group Totals'!M101</f>
        <v>328.06806318027213</v>
      </c>
      <c r="I250" s="196">
        <f>+'Group Totals'!P101/'Group Totals'!O101</f>
        <v>112.38386670886075</v>
      </c>
      <c r="J250" s="196"/>
      <c r="K250" s="196">
        <f>+'Group Totals'!T101/'Group Totals'!S101</f>
        <v>331.7880832512315</v>
      </c>
      <c r="L250" s="196">
        <f>+'Group Totals'!V101/'Group Totals'!U101</f>
        <v>7461.695318423998</v>
      </c>
    </row>
    <row r="251" spans="1:12" ht="12.75">
      <c r="A251" s="155" t="s">
        <v>614</v>
      </c>
      <c r="B251" s="164">
        <v>37569.023531425766</v>
      </c>
      <c r="C251" s="196">
        <f>+'Group Totals'!D112/'Group Totals'!C112</f>
        <v>4055.7265198805453</v>
      </c>
      <c r="D251" s="196">
        <f>+'Group Totals'!F112/'Group Totals'!E112</f>
        <v>2145.1108849658704</v>
      </c>
      <c r="E251" s="196"/>
      <c r="F251" s="196">
        <f>+'Group Totals'!J112/'Group Totals'!I112</f>
        <v>2866.538290204778</v>
      </c>
      <c r="G251" s="196">
        <f>+'Group Totals'!L112/'Group Totals'!K112</f>
        <v>177.02624672686233</v>
      </c>
      <c r="H251" s="196">
        <f>+'Group Totals'!N112/'Group Totals'!M112</f>
        <v>304.1759160068259</v>
      </c>
      <c r="I251" s="196">
        <f>+'Group Totals'!P112/'Group Totals'!O112</f>
        <v>181.46460631025417</v>
      </c>
      <c r="J251" s="196"/>
      <c r="K251" s="196">
        <f>+'Group Totals'!T112/'Group Totals'!S112</f>
        <v>550.054484137931</v>
      </c>
      <c r="L251" s="196">
        <f>+'Group Totals'!V112/'Group Totals'!U112</f>
        <v>10076.276952918088</v>
      </c>
    </row>
    <row r="252" spans="1:12" ht="12.75">
      <c r="A252" s="155" t="s">
        <v>615</v>
      </c>
      <c r="B252" s="164">
        <v>35065.48564291216</v>
      </c>
      <c r="C252" s="196">
        <f>+'Group Totals'!D123/'Group Totals'!C123</f>
        <v>3358.1230393324936</v>
      </c>
      <c r="D252" s="196">
        <f>+'Group Totals'!F123/'Group Totals'!E123</f>
        <v>2175.8413325153374</v>
      </c>
      <c r="E252" s="196">
        <f>+'Group Totals'!H123/'Group Totals'!G123</f>
        <v>42.577412116679135</v>
      </c>
      <c r="F252" s="196">
        <f>+'Group Totals'!J123/'Group Totals'!I123</f>
        <v>2691.140354738806</v>
      </c>
      <c r="G252" s="196">
        <f>+'Group Totals'!L123/'Group Totals'!K123</f>
        <v>68.01068957947257</v>
      </c>
      <c r="H252" s="196">
        <f>+'Group Totals'!N123/'Group Totals'!M123</f>
        <v>39.29271198492462</v>
      </c>
      <c r="I252" s="196">
        <f>+'Group Totals'!P123/'Group Totals'!O123</f>
        <v>128.6986274126871</v>
      </c>
      <c r="J252" s="196"/>
      <c r="K252" s="196">
        <f>+'Group Totals'!T123/'Group Totals'!S123</f>
        <v>2142.530612244898</v>
      </c>
      <c r="L252" s="196">
        <f>+'Group Totals'!V123/'Group Totals'!U123</f>
        <v>8520.019237720402</v>
      </c>
    </row>
    <row r="253" spans="1:12" ht="12.75">
      <c r="A253" s="155" t="s">
        <v>616</v>
      </c>
      <c r="B253" s="164">
        <v>36189.35107010398</v>
      </c>
      <c r="C253" s="196">
        <f>+'Group Totals'!D134/'Group Totals'!C134</f>
        <v>2906.30412593482</v>
      </c>
      <c r="D253" s="196">
        <f>+'Group Totals'!F134/'Group Totals'!E134</f>
        <v>3235.27650470336</v>
      </c>
      <c r="E253" s="196"/>
      <c r="F253" s="196">
        <f>+'Group Totals'!J134/'Group Totals'!I134</f>
        <v>2634.9078717347547</v>
      </c>
      <c r="G253" s="196">
        <f>+'Group Totals'!L134/'Group Totals'!K134</f>
        <v>166.8143423868313</v>
      </c>
      <c r="H253" s="196">
        <f>+'Group Totals'!N134/'Group Totals'!M134</f>
        <v>76.43957378881987</v>
      </c>
      <c r="I253" s="196">
        <f>+'Group Totals'!P134/'Group Totals'!O134</f>
        <v>312.5</v>
      </c>
      <c r="J253" s="196">
        <f>+'Group Totals'!R134/'Group Totals'!Q134</f>
        <v>342.46866472573845</v>
      </c>
      <c r="K253" s="196">
        <f>+'Group Totals'!T134/'Group Totals'!S134</f>
        <v>714.7337816733068</v>
      </c>
      <c r="L253" s="196">
        <f>+'Group Totals'!V134/'Group Totals'!U134</f>
        <v>8515.992024162737</v>
      </c>
    </row>
    <row r="254" spans="1:12" ht="12.75">
      <c r="A254" s="155" t="s">
        <v>617</v>
      </c>
      <c r="B254" s="164">
        <v>39748.47495429616</v>
      </c>
      <c r="C254" s="196"/>
      <c r="D254" s="196"/>
      <c r="E254" s="196"/>
      <c r="F254" s="196"/>
      <c r="G254" s="196"/>
      <c r="H254" s="196"/>
      <c r="I254" s="196"/>
      <c r="J254" s="196"/>
      <c r="K254" s="196"/>
      <c r="L254" s="196"/>
    </row>
    <row r="255" spans="1:12" ht="12.75">
      <c r="A255" s="155" t="s">
        <v>618</v>
      </c>
      <c r="B255" s="164">
        <v>42388.916276525924</v>
      </c>
      <c r="C255" s="196">
        <f>+'Group Totals'!D156/'Group Totals'!C156</f>
        <v>4446.7497129518715</v>
      </c>
      <c r="D255" s="196">
        <f>+'Group Totals'!F156/'Group Totals'!E156</f>
        <v>3066.4559259100643</v>
      </c>
      <c r="E255" s="196"/>
      <c r="F255" s="196">
        <f>+'Group Totals'!J156/'Group Totals'!I156</f>
        <v>2612.9845025668446</v>
      </c>
      <c r="G255" s="196"/>
      <c r="H255" s="196"/>
      <c r="I255" s="196"/>
      <c r="J255" s="196"/>
      <c r="K255" s="196"/>
      <c r="L255" s="196">
        <f>+'Group Totals'!V156/'Group Totals'!U156</f>
        <v>10122.91050942246</v>
      </c>
    </row>
    <row r="256" spans="1:12" ht="12.75">
      <c r="A256" s="171" t="s">
        <v>619</v>
      </c>
      <c r="B256" s="197">
        <v>38292.9951795671</v>
      </c>
      <c r="C256" s="217">
        <f>+'Group Totals'!D167/'Group Totals'!C167</f>
        <v>2297.5936895238096</v>
      </c>
      <c r="D256" s="217">
        <f>+'Group Totals'!F167/'Group Totals'!E167</f>
        <v>3928.2366969696964</v>
      </c>
      <c r="E256" s="217"/>
      <c r="F256" s="217">
        <f>+'Group Totals'!J167/'Group Totals'!I167</f>
        <v>2929.4315015584416</v>
      </c>
      <c r="G256" s="217"/>
      <c r="H256" s="217">
        <f>+'Group Totals'!N167/'Group Totals'!M167</f>
        <v>51.71349575757576</v>
      </c>
      <c r="I256" s="217">
        <f>+'Group Totals'!P167/'Group Totals'!O167</f>
        <v>229.75637800865803</v>
      </c>
      <c r="J256" s="217"/>
      <c r="K256" s="217"/>
      <c r="L256" s="217">
        <f>+'Group Totals'!V167/'Group Totals'!U167</f>
        <v>9436.731761818182</v>
      </c>
    </row>
    <row r="257" spans="2:12" ht="12.75">
      <c r="B257" s="176"/>
      <c r="C257" s="166"/>
      <c r="D257" s="166"/>
      <c r="E257" s="166"/>
      <c r="F257" s="166"/>
      <c r="G257" s="166"/>
      <c r="H257" s="166"/>
      <c r="I257" s="166"/>
      <c r="J257" s="166"/>
      <c r="K257" s="166"/>
      <c r="L257" s="166"/>
    </row>
    <row r="258" spans="1:12" ht="18">
      <c r="A258" s="314" t="s">
        <v>128</v>
      </c>
      <c r="B258" s="314"/>
      <c r="C258" s="314"/>
      <c r="D258" s="314"/>
      <c r="E258" s="314"/>
      <c r="F258" s="314"/>
      <c r="G258" s="314"/>
      <c r="H258" s="314"/>
      <c r="I258" s="314"/>
      <c r="J258" s="314"/>
      <c r="K258" s="314"/>
      <c r="L258" s="314"/>
    </row>
    <row r="259" spans="1:12" ht="12.75">
      <c r="A259" s="165"/>
      <c r="B259" s="177"/>
      <c r="C259" s="166"/>
      <c r="D259" s="166"/>
      <c r="E259" s="166"/>
      <c r="F259" s="166"/>
      <c r="G259" s="166"/>
      <c r="H259" s="166"/>
      <c r="I259" s="166"/>
      <c r="J259" s="166"/>
      <c r="K259" s="166"/>
      <c r="L259" s="166"/>
    </row>
    <row r="260" spans="1:12" ht="15.75">
      <c r="A260" s="329" t="s">
        <v>593</v>
      </c>
      <c r="B260" s="329"/>
      <c r="C260" s="329"/>
      <c r="D260" s="329"/>
      <c r="E260" s="329"/>
      <c r="F260" s="329"/>
      <c r="G260" s="329"/>
      <c r="H260" s="329"/>
      <c r="I260" s="329"/>
      <c r="J260" s="329"/>
      <c r="K260" s="329"/>
      <c r="L260" s="329"/>
    </row>
    <row r="261" spans="1:12" ht="15.75">
      <c r="A261" s="329" t="s">
        <v>209</v>
      </c>
      <c r="B261" s="329"/>
      <c r="C261" s="329"/>
      <c r="D261" s="329"/>
      <c r="E261" s="329"/>
      <c r="F261" s="329"/>
      <c r="G261" s="329"/>
      <c r="H261" s="329"/>
      <c r="I261" s="329"/>
      <c r="J261" s="329"/>
      <c r="K261" s="329"/>
      <c r="L261" s="329"/>
    </row>
    <row r="262" spans="1:7" ht="12.75">
      <c r="A262" s="166"/>
      <c r="B262" s="177"/>
      <c r="C262" s="166"/>
      <c r="D262" s="166"/>
      <c r="E262" s="166"/>
      <c r="F262" s="166"/>
      <c r="G262" s="166"/>
    </row>
    <row r="263" spans="1:12" ht="12.75">
      <c r="A263" s="167"/>
      <c r="B263" s="199" t="s">
        <v>600</v>
      </c>
      <c r="C263" s="201" t="s">
        <v>621</v>
      </c>
      <c r="D263" s="201"/>
      <c r="E263" s="201"/>
      <c r="F263" s="201"/>
      <c r="G263" s="201"/>
      <c r="H263" s="201"/>
      <c r="I263" s="201"/>
      <c r="J263" s="201"/>
      <c r="K263" s="201"/>
      <c r="L263" s="201"/>
    </row>
    <row r="264" spans="2:12" ht="12.75">
      <c r="B264" s="208" t="s">
        <v>601</v>
      </c>
      <c r="C264" s="202" t="s">
        <v>573</v>
      </c>
      <c r="D264" s="202"/>
      <c r="E264" s="202" t="s">
        <v>622</v>
      </c>
      <c r="F264" s="202" t="s">
        <v>574</v>
      </c>
      <c r="G264" s="202" t="s">
        <v>575</v>
      </c>
      <c r="H264" s="202" t="s">
        <v>576</v>
      </c>
      <c r="I264" s="202" t="s">
        <v>129</v>
      </c>
      <c r="J264" s="202" t="s">
        <v>577</v>
      </c>
      <c r="K264" s="202"/>
      <c r="L264" s="202" t="s">
        <v>602</v>
      </c>
    </row>
    <row r="265" spans="1:12" ht="12.75">
      <c r="A265" s="171"/>
      <c r="B265" s="213" t="s">
        <v>603</v>
      </c>
      <c r="C265" s="214" t="s">
        <v>579</v>
      </c>
      <c r="D265" s="214" t="s">
        <v>287</v>
      </c>
      <c r="E265" s="214" t="s">
        <v>623</v>
      </c>
      <c r="F265" s="214" t="s">
        <v>580</v>
      </c>
      <c r="G265" s="214" t="s">
        <v>579</v>
      </c>
      <c r="H265" s="214" t="s">
        <v>581</v>
      </c>
      <c r="I265" s="214" t="s">
        <v>582</v>
      </c>
      <c r="J265" s="214" t="s">
        <v>583</v>
      </c>
      <c r="K265" s="214" t="s">
        <v>294</v>
      </c>
      <c r="L265" s="214" t="s">
        <v>584</v>
      </c>
    </row>
    <row r="266" spans="1:12" ht="12.75">
      <c r="A266" s="155" t="s">
        <v>604</v>
      </c>
      <c r="B266" s="162">
        <v>39191.78006906013</v>
      </c>
      <c r="C266" s="196">
        <f>+'Group Totals'!D179/'Group Totals'!C179</f>
        <v>4073.4729721442322</v>
      </c>
      <c r="D266" s="196">
        <f>+'Group Totals'!F179/'Group Totals'!E179</f>
        <v>4435.016186196126</v>
      </c>
      <c r="E266" s="196"/>
      <c r="F266" s="196">
        <f>+'Group Totals'!J179/'Group Totals'!I179</f>
        <v>1706.7982023079232</v>
      </c>
      <c r="G266" s="196">
        <f>+'Group Totals'!L179/'Group Totals'!K179</f>
        <v>61.280024898806445</v>
      </c>
      <c r="H266" s="196"/>
      <c r="I266" s="196">
        <f>+'Group Totals'!P179/'Group Totals'!O179</f>
        <v>166.04219398224475</v>
      </c>
      <c r="J266" s="196">
        <f>+'Group Totals'!R179/'Group Totals'!Q179</f>
        <v>857.9201714285715</v>
      </c>
      <c r="K266" s="196">
        <f>+'Group Totals'!T179/'Group Totals'!S179</f>
        <v>1593.9277326132406</v>
      </c>
      <c r="L266" s="196">
        <f>+'Group Totals'!V179/'Group Totals'!U179</f>
        <v>10582.493781070598</v>
      </c>
    </row>
    <row r="267" spans="2:12" ht="12.75">
      <c r="B267" s="163"/>
      <c r="C267" s="187"/>
      <c r="D267" s="187"/>
      <c r="E267" s="187"/>
      <c r="F267" s="187"/>
      <c r="G267" s="187"/>
      <c r="H267" s="187"/>
      <c r="I267" s="187"/>
      <c r="J267" s="187"/>
      <c r="K267" s="187"/>
      <c r="L267" s="187"/>
    </row>
    <row r="268" spans="1:12" ht="12.75">
      <c r="A268" s="155" t="s">
        <v>605</v>
      </c>
      <c r="B268" s="164">
        <v>45629.43716875</v>
      </c>
      <c r="C268" s="196">
        <f>+'Group Totals'!D14/'Group Totals'!C14</f>
        <v>1838.8529796710527</v>
      </c>
      <c r="D268" s="196">
        <f>+'Group Totals'!F14/'Group Totals'!E14</f>
        <v>2352.807532894737</v>
      </c>
      <c r="E268" s="196"/>
      <c r="F268" s="196">
        <f>+'Group Totals'!J14/'Group Totals'!I14</f>
        <v>3490.6365754605267</v>
      </c>
      <c r="G268" s="196">
        <f>+'Group Totals'!L14/'Group Totals'!K14</f>
        <v>85.2077778125</v>
      </c>
      <c r="H268" s="196"/>
      <c r="I268" s="196"/>
      <c r="J268" s="196">
        <f>+'Group Totals'!R14/'Group Totals'!Q14</f>
        <v>857.9201714285715</v>
      </c>
      <c r="K268" s="196">
        <f>+'Group Totals'!T14/'Group Totals'!S14</f>
        <v>241.24621714285715</v>
      </c>
      <c r="L268" s="196">
        <f>+'Group Totals'!V14/'Group Totals'!U14</f>
        <v>7766.977290592105</v>
      </c>
    </row>
    <row r="269" spans="1:12" ht="12.75">
      <c r="A269" s="155" t="s">
        <v>606</v>
      </c>
      <c r="B269" s="164"/>
      <c r="C269" s="196"/>
      <c r="D269" s="196"/>
      <c r="E269" s="196"/>
      <c r="F269" s="196"/>
      <c r="G269" s="196"/>
      <c r="H269" s="196"/>
      <c r="I269" s="196"/>
      <c r="J269" s="196"/>
      <c r="K269" s="196"/>
      <c r="L269" s="196"/>
    </row>
    <row r="270" spans="1:12" ht="12.75">
      <c r="A270" s="155" t="s">
        <v>607</v>
      </c>
      <c r="B270" s="164"/>
      <c r="C270" s="196"/>
      <c r="D270" s="196"/>
      <c r="E270" s="196"/>
      <c r="F270" s="196"/>
      <c r="G270" s="196"/>
      <c r="H270" s="196"/>
      <c r="I270" s="196"/>
      <c r="J270" s="196"/>
      <c r="K270" s="196"/>
      <c r="L270" s="196"/>
    </row>
    <row r="271" spans="1:12" ht="12.75">
      <c r="A271" s="155" t="s">
        <v>608</v>
      </c>
      <c r="B271" s="164">
        <v>40179.449234217274</v>
      </c>
      <c r="C271" s="196">
        <f>+'Group Totals'!D47/'Group Totals'!C47</f>
        <v>4896.693117992793</v>
      </c>
      <c r="D271" s="196">
        <f>+'Group Totals'!F47/'Group Totals'!E47</f>
        <v>4705.576525359665</v>
      </c>
      <c r="E271" s="196"/>
      <c r="F271" s="196">
        <f>+'Group Totals'!J47/'Group Totals'!I47</f>
        <v>796.2851241893541</v>
      </c>
      <c r="G271" s="196">
        <f>+'Group Totals'!L47/'Group Totals'!K47</f>
        <v>39.929948027901084</v>
      </c>
      <c r="H271" s="196"/>
      <c r="I271" s="196">
        <f>+'Group Totals'!P47/'Group Totals'!O47</f>
        <v>166.04219398224475</v>
      </c>
      <c r="J271" s="196"/>
      <c r="K271" s="196">
        <f>+'Group Totals'!T47/'Group Totals'!S47</f>
        <v>3874.4311725581397</v>
      </c>
      <c r="L271" s="196">
        <f>+'Group Totals'!V47/'Group Totals'!U47</f>
        <v>10833.932596086472</v>
      </c>
    </row>
    <row r="272" spans="1:12" ht="12.75">
      <c r="A272" s="155" t="s">
        <v>609</v>
      </c>
      <c r="B272" s="164"/>
      <c r="C272" s="196"/>
      <c r="D272" s="196"/>
      <c r="E272" s="196"/>
      <c r="F272" s="196"/>
      <c r="G272" s="196"/>
      <c r="H272" s="196"/>
      <c r="I272" s="196"/>
      <c r="J272" s="196"/>
      <c r="K272" s="196"/>
      <c r="L272" s="196"/>
    </row>
    <row r="273" spans="1:12" ht="12.75">
      <c r="A273" s="155" t="s">
        <v>610</v>
      </c>
      <c r="B273" s="164"/>
      <c r="C273" s="196"/>
      <c r="D273" s="196"/>
      <c r="E273" s="196"/>
      <c r="F273" s="196"/>
      <c r="G273" s="196"/>
      <c r="H273" s="196"/>
      <c r="I273" s="196"/>
      <c r="J273" s="196"/>
      <c r="K273" s="196"/>
      <c r="L273" s="196"/>
    </row>
    <row r="274" spans="1:12" ht="12.75">
      <c r="A274" s="155" t="s">
        <v>611</v>
      </c>
      <c r="B274" s="164"/>
      <c r="C274" s="196"/>
      <c r="D274" s="196"/>
      <c r="E274" s="196"/>
      <c r="F274" s="196"/>
      <c r="G274" s="196"/>
      <c r="H274" s="196"/>
      <c r="I274" s="196"/>
      <c r="J274" s="196"/>
      <c r="K274" s="196"/>
      <c r="L274" s="196"/>
    </row>
    <row r="275" spans="1:12" ht="12.75">
      <c r="A275" s="155" t="s">
        <v>612</v>
      </c>
      <c r="B275" s="164"/>
      <c r="C275" s="196"/>
      <c r="D275" s="196"/>
      <c r="E275" s="196"/>
      <c r="F275" s="196"/>
      <c r="G275" s="196"/>
      <c r="H275" s="196"/>
      <c r="I275" s="196"/>
      <c r="J275" s="196"/>
      <c r="K275" s="196"/>
      <c r="L275" s="196"/>
    </row>
    <row r="276" spans="1:12" ht="12.75">
      <c r="A276" s="155" t="s">
        <v>613</v>
      </c>
      <c r="B276" s="164"/>
      <c r="C276" s="196"/>
      <c r="D276" s="196"/>
      <c r="E276" s="196"/>
      <c r="F276" s="196"/>
      <c r="G276" s="196"/>
      <c r="H276" s="196"/>
      <c r="I276" s="196"/>
      <c r="J276" s="196"/>
      <c r="K276" s="196"/>
      <c r="L276" s="196"/>
    </row>
    <row r="277" spans="1:12" ht="12.75">
      <c r="A277" s="155" t="s">
        <v>614</v>
      </c>
      <c r="B277" s="164"/>
      <c r="C277" s="196"/>
      <c r="D277" s="196"/>
      <c r="E277" s="196"/>
      <c r="F277" s="196"/>
      <c r="G277" s="196"/>
      <c r="H277" s="196"/>
      <c r="I277" s="196"/>
      <c r="J277" s="196"/>
      <c r="K277" s="196"/>
      <c r="L277" s="196"/>
    </row>
    <row r="278" spans="1:12" ht="12.75">
      <c r="A278" s="155" t="s">
        <v>615</v>
      </c>
      <c r="B278" s="164"/>
      <c r="C278" s="196"/>
      <c r="D278" s="196"/>
      <c r="E278" s="196"/>
      <c r="F278" s="196"/>
      <c r="G278" s="196"/>
      <c r="H278" s="196"/>
      <c r="I278" s="196"/>
      <c r="J278" s="196"/>
      <c r="K278" s="196"/>
      <c r="L278" s="196"/>
    </row>
    <row r="279" spans="1:12" ht="12.75">
      <c r="A279" s="155" t="s">
        <v>616</v>
      </c>
      <c r="B279" s="164">
        <v>30640.25571991534</v>
      </c>
      <c r="C279" s="196">
        <f>+'Group Totals'!D135/'Group Totals'!C135</f>
        <v>2590.1163220952385</v>
      </c>
      <c r="D279" s="196">
        <f>+'Group Totals'!F135/'Group Totals'!E135</f>
        <v>4945.574724095238</v>
      </c>
      <c r="E279" s="196"/>
      <c r="F279" s="196">
        <f>+'Group Totals'!J135/'Group Totals'!I135</f>
        <v>3470.1935871428573</v>
      </c>
      <c r="G279" s="196">
        <f>+'Group Totals'!L135/'Group Totals'!K135</f>
        <v>245.29864936708861</v>
      </c>
      <c r="H279" s="196"/>
      <c r="I279" s="196"/>
      <c r="J279" s="196"/>
      <c r="K279" s="196">
        <f>+'Group Totals'!T135/'Group Totals'!S135</f>
        <v>631.7910046391753</v>
      </c>
      <c r="L279" s="196">
        <f>+'Group Totals'!V135/'Group Totals'!U135</f>
        <v>11673.30522809524</v>
      </c>
    </row>
    <row r="280" spans="1:12" ht="12.75">
      <c r="A280" s="155" t="s">
        <v>617</v>
      </c>
      <c r="B280" s="186"/>
      <c r="C280" s="196"/>
      <c r="D280" s="196"/>
      <c r="E280" s="196"/>
      <c r="F280" s="196"/>
      <c r="G280" s="196"/>
      <c r="H280" s="196"/>
      <c r="I280" s="196"/>
      <c r="J280" s="196"/>
      <c r="K280" s="196"/>
      <c r="L280" s="196"/>
    </row>
    <row r="281" spans="1:12" ht="12.75">
      <c r="A281" s="155" t="s">
        <v>618</v>
      </c>
      <c r="B281" s="186"/>
      <c r="C281" s="196"/>
      <c r="D281" s="196"/>
      <c r="E281" s="196"/>
      <c r="F281" s="196"/>
      <c r="G281" s="196"/>
      <c r="H281" s="196"/>
      <c r="I281" s="196"/>
      <c r="J281" s="196"/>
      <c r="K281" s="196"/>
      <c r="L281" s="196"/>
    </row>
    <row r="282" spans="1:12" ht="12.75">
      <c r="A282" s="171" t="s">
        <v>619</v>
      </c>
      <c r="B282" s="195"/>
      <c r="C282" s="217"/>
      <c r="D282" s="217"/>
      <c r="E282" s="217"/>
      <c r="F282" s="217"/>
      <c r="G282" s="217"/>
      <c r="H282" s="217"/>
      <c r="I282" s="217"/>
      <c r="J282" s="217"/>
      <c r="K282" s="217"/>
      <c r="L282" s="217"/>
    </row>
    <row r="283" spans="2:12" ht="12.75">
      <c r="B283" s="177"/>
      <c r="C283" s="193"/>
      <c r="D283" s="193"/>
      <c r="E283" s="193"/>
      <c r="F283" s="193"/>
      <c r="G283" s="193"/>
      <c r="H283" s="187"/>
      <c r="I283" s="187"/>
      <c r="J283" s="187"/>
      <c r="K283" s="187"/>
      <c r="L283" s="187"/>
    </row>
    <row r="284" spans="2:12" ht="12.75">
      <c r="B284" s="177"/>
      <c r="C284" s="166"/>
      <c r="D284" s="166"/>
      <c r="E284" s="166"/>
      <c r="F284" s="166"/>
      <c r="G284" s="166"/>
      <c r="H284" s="166"/>
      <c r="I284" s="166"/>
      <c r="J284" s="166"/>
      <c r="K284" s="166"/>
      <c r="L284" s="166"/>
    </row>
  </sheetData>
  <mergeCells count="32">
    <mergeCell ref="A235:L235"/>
    <mergeCell ref="A258:L258"/>
    <mergeCell ref="A260:L260"/>
    <mergeCell ref="A261:L261"/>
    <mergeCell ref="A206:L206"/>
    <mergeCell ref="A232:L232"/>
    <mergeCell ref="A234:L234"/>
    <mergeCell ref="A157:L157"/>
    <mergeCell ref="A180:L180"/>
    <mergeCell ref="A182:L182"/>
    <mergeCell ref="A183:L183"/>
    <mergeCell ref="A130:L130"/>
    <mergeCell ref="A131:L131"/>
    <mergeCell ref="A154:L154"/>
    <mergeCell ref="A156:L156"/>
    <mergeCell ref="A102:L102"/>
    <mergeCell ref="A104:L104"/>
    <mergeCell ref="A105:L105"/>
    <mergeCell ref="A128:L128"/>
    <mergeCell ref="A49:H49"/>
    <mergeCell ref="A75:L75"/>
    <mergeCell ref="A77:L77"/>
    <mergeCell ref="A78:L78"/>
    <mergeCell ref="A47:H47"/>
    <mergeCell ref="A48:H48"/>
    <mergeCell ref="A18:M18"/>
    <mergeCell ref="A20:M20"/>
    <mergeCell ref="A21:M21"/>
    <mergeCell ref="A1:K1"/>
    <mergeCell ref="A3:K3"/>
    <mergeCell ref="A4:K4"/>
    <mergeCell ref="A45:H45"/>
  </mergeCells>
  <printOptions horizontalCentered="1"/>
  <pageMargins left="0.5" right="0.5" top="1" bottom="0.5" header="0.75" footer="0.5"/>
  <pageSetup horizontalDpi="300" verticalDpi="300" orientation="landscape" r:id="rId1"/>
  <headerFooter alignWithMargins="0">
    <oddHeader>&amp;R&amp;"Arial,Regular"&amp;8SREB-State Data Exchange</oddHeader>
    <oddFooter>&amp;R&amp;"Arial,Regular"&amp;8September 1999</oddFooter>
  </headerFooter>
</worksheet>
</file>

<file path=xl/worksheets/sheet3.xml><?xml version="1.0" encoding="utf-8"?>
<worksheet xmlns="http://schemas.openxmlformats.org/spreadsheetml/2006/main" xmlns:r="http://schemas.openxmlformats.org/officeDocument/2006/relationships">
  <dimension ref="A1:W179"/>
  <sheetViews>
    <sheetView zoomScale="75" zoomScaleNormal="75" workbookViewId="0" topLeftCell="A1">
      <pane xSplit="2" ySplit="4" topLeftCell="Q59" activePane="bottomRight" state="frozen"/>
      <selection pane="topLeft" activeCell="A1" sqref="A1"/>
      <selection pane="topRight" activeCell="C1" sqref="C1"/>
      <selection pane="bottomLeft" activeCell="A5" sqref="A5"/>
      <selection pane="bottomRight" activeCell="V61" sqref="V61"/>
    </sheetView>
  </sheetViews>
  <sheetFormatPr defaultColWidth="9.00390625" defaultRowHeight="12.75"/>
  <cols>
    <col min="3" max="3" width="9.00390625" style="0" bestFit="1" customWidth="1"/>
    <col min="4" max="4" width="14.00390625" style="0" bestFit="1" customWidth="1"/>
    <col min="5" max="5" width="9.00390625" style="0" bestFit="1" customWidth="1"/>
    <col min="6" max="6" width="14.00390625" style="0" bestFit="1" customWidth="1"/>
    <col min="7" max="7" width="9.00390625" style="0" bestFit="1" customWidth="1"/>
    <col min="8" max="8" width="12.00390625" style="0" bestFit="1" customWidth="1"/>
    <col min="9" max="9" width="9.00390625" style="0" bestFit="1" customWidth="1"/>
    <col min="10" max="10" width="14.00390625" style="0" bestFit="1" customWidth="1"/>
    <col min="11" max="11" width="9.00390625" style="0" bestFit="1" customWidth="1"/>
    <col min="12" max="12" width="12.00390625" style="0" bestFit="1" customWidth="1"/>
    <col min="13" max="13" width="8.375" style="0" bestFit="1" customWidth="1"/>
    <col min="14" max="14" width="12.00390625" style="0" bestFit="1" customWidth="1"/>
    <col min="15" max="15" width="9.00390625" style="0" bestFit="1" customWidth="1"/>
    <col min="16" max="16" width="13.00390625" style="0" bestFit="1" customWidth="1"/>
    <col min="17" max="17" width="8.00390625" style="0" bestFit="1" customWidth="1"/>
    <col min="18" max="18" width="12.00390625" style="0" bestFit="1" customWidth="1"/>
    <col min="19" max="19" width="8.00390625" style="0" bestFit="1" customWidth="1"/>
    <col min="20" max="20" width="12.00390625" style="0" bestFit="1" customWidth="1"/>
    <col min="21" max="21" width="9.00390625" style="0" bestFit="1" customWidth="1"/>
    <col min="22" max="22" width="14.00390625" style="0" bestFit="1" customWidth="1"/>
  </cols>
  <sheetData>
    <row r="1" ht="12.75">
      <c r="A1" s="99" t="s">
        <v>188</v>
      </c>
    </row>
    <row r="2" spans="1:2" ht="12.75">
      <c r="A2" s="100"/>
      <c r="B2" s="100"/>
    </row>
    <row r="3" spans="3:22" ht="12.75">
      <c r="C3" s="53" t="s">
        <v>286</v>
      </c>
      <c r="D3" s="53"/>
      <c r="E3" s="53" t="s">
        <v>287</v>
      </c>
      <c r="F3" s="53"/>
      <c r="G3" s="53" t="s">
        <v>288</v>
      </c>
      <c r="H3" s="53"/>
      <c r="I3" s="53" t="s">
        <v>289</v>
      </c>
      <c r="J3" s="53"/>
      <c r="K3" s="53" t="s">
        <v>290</v>
      </c>
      <c r="L3" s="53"/>
      <c r="M3" s="53" t="s">
        <v>291</v>
      </c>
      <c r="N3" s="53"/>
      <c r="O3" s="53" t="s">
        <v>292</v>
      </c>
      <c r="P3" s="53"/>
      <c r="Q3" s="53" t="s">
        <v>293</v>
      </c>
      <c r="R3" s="53"/>
      <c r="S3" s="53" t="s">
        <v>294</v>
      </c>
      <c r="T3" s="53"/>
      <c r="U3" s="53" t="s">
        <v>295</v>
      </c>
      <c r="V3" s="53"/>
    </row>
    <row r="4" spans="3:22" ht="12.75">
      <c r="C4" s="55" t="s">
        <v>299</v>
      </c>
      <c r="D4" s="55" t="s">
        <v>300</v>
      </c>
      <c r="E4" s="55" t="s">
        <v>299</v>
      </c>
      <c r="F4" s="55" t="s">
        <v>300</v>
      </c>
      <c r="G4" s="55" t="s">
        <v>299</v>
      </c>
      <c r="H4" s="55" t="s">
        <v>300</v>
      </c>
      <c r="I4" s="55" t="s">
        <v>299</v>
      </c>
      <c r="J4" s="55" t="s">
        <v>300</v>
      </c>
      <c r="K4" s="55" t="s">
        <v>299</v>
      </c>
      <c r="L4" s="55" t="s">
        <v>300</v>
      </c>
      <c r="M4" s="55" t="s">
        <v>299</v>
      </c>
      <c r="N4" s="55" t="s">
        <v>300</v>
      </c>
      <c r="O4" s="55" t="s">
        <v>299</v>
      </c>
      <c r="P4" s="55" t="s">
        <v>300</v>
      </c>
      <c r="Q4" s="55" t="s">
        <v>299</v>
      </c>
      <c r="R4" s="55" t="s">
        <v>300</v>
      </c>
      <c r="S4" s="55" t="s">
        <v>299</v>
      </c>
      <c r="T4" s="55" t="s">
        <v>300</v>
      </c>
      <c r="U4" s="55" t="s">
        <v>299</v>
      </c>
      <c r="V4" s="55" t="s">
        <v>300</v>
      </c>
    </row>
    <row r="5" spans="1:2" ht="12.75">
      <c r="A5" s="148" t="s">
        <v>122</v>
      </c>
      <c r="B5" s="99"/>
    </row>
    <row r="6" spans="1:22" ht="12.75">
      <c r="A6" s="99"/>
      <c r="B6" s="99" t="s">
        <v>189</v>
      </c>
      <c r="C6" s="96">
        <f>SUM('Combined Benf Data'!E5:E7)</f>
        <v>2361</v>
      </c>
      <c r="D6" s="96">
        <f>SUM('Combined Benf Data'!F5:F7)</f>
        <v>11199710.14154</v>
      </c>
      <c r="E6" s="96">
        <f>SUM('Combined Benf Data'!G5:G7)</f>
        <v>2184</v>
      </c>
      <c r="F6" s="96">
        <f>SUM('Combined Benf Data'!H5:H7)</f>
        <v>5139477.9373</v>
      </c>
      <c r="G6" s="96">
        <f>SUM('Combined Benf Data'!I5:I7)</f>
        <v>2264</v>
      </c>
      <c r="H6" s="96">
        <f>SUM('Combined Benf Data'!J5:J7)</f>
        <v>662731.79738</v>
      </c>
      <c r="I6" s="96">
        <f>SUM('Combined Benf Data'!K5:K7)</f>
        <v>2320</v>
      </c>
      <c r="J6" s="96">
        <f>SUM('Combined Benf Data'!L5:L7)</f>
        <v>10053358.73778</v>
      </c>
      <c r="K6" s="96">
        <f>SUM('Combined Benf Data'!M5:M7)</f>
        <v>2320</v>
      </c>
      <c r="L6" s="96">
        <f>SUM('Combined Benf Data'!N5:N7)</f>
        <v>103117.845</v>
      </c>
      <c r="M6" s="96">
        <f>SUM('Combined Benf Data'!O5:O7)</f>
        <v>1877</v>
      </c>
      <c r="N6" s="96">
        <f>SUM('Combined Benf Data'!P5:P7)</f>
        <v>358053.38576</v>
      </c>
      <c r="O6" s="96">
        <f>SUM('Combined Benf Data'!Q5:Q7)</f>
        <v>780</v>
      </c>
      <c r="P6" s="96">
        <f>SUM('Combined Benf Data'!R5:R7)</f>
        <v>1005.36356</v>
      </c>
      <c r="Q6" s="96">
        <f>SUM('Combined Benf Data'!S5:S7)</f>
        <v>85</v>
      </c>
      <c r="R6" s="96">
        <f>SUM('Combined Benf Data'!T5:T7)</f>
        <v>85792.44938</v>
      </c>
      <c r="S6" s="96">
        <f>SUM('Combined Benf Data'!U5:U7)</f>
        <v>0</v>
      </c>
      <c r="T6" s="96">
        <f>SUM('Combined Benf Data'!V5:V7)</f>
        <v>0</v>
      </c>
      <c r="U6" s="96">
        <f>SUM('Combined Benf Data'!W5:W7)</f>
        <v>2320</v>
      </c>
      <c r="V6" s="96">
        <f>SUM('Combined Benf Data'!X5:X7)</f>
        <v>27603247.657700002</v>
      </c>
    </row>
    <row r="7" spans="1:22" ht="12.75">
      <c r="A7" s="99"/>
      <c r="B7" s="99" t="s">
        <v>190</v>
      </c>
      <c r="C7" s="96">
        <f>+'Combined Benf Data'!E8</f>
        <v>262</v>
      </c>
      <c r="D7" s="96">
        <f>+'Combined Benf Data'!F8</f>
        <v>1243763.49676</v>
      </c>
      <c r="E7" s="96">
        <f>+'Combined Benf Data'!G8</f>
        <v>216</v>
      </c>
      <c r="F7" s="96">
        <f>+'Combined Benf Data'!H8</f>
        <v>453233.42224</v>
      </c>
      <c r="G7" s="96">
        <f>+'Combined Benf Data'!I8</f>
        <v>263</v>
      </c>
      <c r="H7" s="96">
        <f>+'Combined Benf Data'!J8</f>
        <v>144787.14512</v>
      </c>
      <c r="I7" s="96">
        <f>+'Combined Benf Data'!K8</f>
        <v>270</v>
      </c>
      <c r="J7" s="96">
        <f>+'Combined Benf Data'!L8</f>
        <v>1027851.6529999999</v>
      </c>
      <c r="K7" s="96">
        <f>+'Combined Benf Data'!M8</f>
        <v>263</v>
      </c>
      <c r="L7" s="96">
        <f>+'Combined Benf Data'!N8</f>
        <v>7390.17874</v>
      </c>
      <c r="M7" s="96">
        <f>+'Combined Benf Data'!O8</f>
        <v>261</v>
      </c>
      <c r="N7" s="96">
        <f>+'Combined Benf Data'!P8</f>
        <v>57764.16466</v>
      </c>
      <c r="O7" s="96">
        <f>+'Combined Benf Data'!Q8</f>
        <v>0</v>
      </c>
      <c r="P7" s="96">
        <f>+'Combined Benf Data'!R8</f>
        <v>0</v>
      </c>
      <c r="Q7" s="96">
        <f>+'Combined Benf Data'!S8</f>
        <v>35</v>
      </c>
      <c r="R7" s="96">
        <f>+'Combined Benf Data'!T8</f>
        <v>11999.35968</v>
      </c>
      <c r="S7" s="96">
        <f>+'Combined Benf Data'!U8</f>
        <v>0</v>
      </c>
      <c r="T7" s="96">
        <f>+'Combined Benf Data'!V8</f>
        <v>0</v>
      </c>
      <c r="U7" s="96">
        <f>+'Combined Benf Data'!W8</f>
        <v>270</v>
      </c>
      <c r="V7" s="96">
        <f>+'Combined Benf Data'!X8</f>
        <v>2946789.4202</v>
      </c>
    </row>
    <row r="8" spans="1:22" ht="12.75">
      <c r="A8" s="99"/>
      <c r="B8" s="99" t="s">
        <v>191</v>
      </c>
      <c r="C8" s="96">
        <f>SUM('Combined Benf Data'!E9:E11)</f>
        <v>933</v>
      </c>
      <c r="D8" s="96">
        <f>SUM('Combined Benf Data'!F9:F11)</f>
        <v>2561303.63488</v>
      </c>
      <c r="E8" s="96">
        <f>SUM('Combined Benf Data'!G9:G11)</f>
        <v>881</v>
      </c>
      <c r="F8" s="96">
        <f>SUM('Combined Benf Data'!H9:H11)</f>
        <v>1795596.6124</v>
      </c>
      <c r="G8" s="96">
        <f>SUM('Combined Benf Data'!I9:I11)</f>
        <v>666</v>
      </c>
      <c r="H8" s="96">
        <f>SUM('Combined Benf Data'!J9:J11)</f>
        <v>207324.66976000002</v>
      </c>
      <c r="I8" s="96">
        <f>SUM('Combined Benf Data'!K9:K11)</f>
        <v>934</v>
      </c>
      <c r="J8" s="96">
        <f>SUM('Combined Benf Data'!L9:L11)</f>
        <v>3328692.83954</v>
      </c>
      <c r="K8" s="96">
        <f>SUM('Combined Benf Data'!M9:M11)</f>
        <v>499</v>
      </c>
      <c r="L8" s="96">
        <f>SUM('Combined Benf Data'!N9:N11)</f>
        <v>301965.17828</v>
      </c>
      <c r="M8" s="96">
        <f>SUM('Combined Benf Data'!O9:O11)</f>
        <v>933</v>
      </c>
      <c r="N8" s="96">
        <f>SUM('Combined Benf Data'!P9:P11)</f>
        <v>173031.75368</v>
      </c>
      <c r="O8" s="96">
        <f>SUM('Combined Benf Data'!Q9:Q11)</f>
        <v>237</v>
      </c>
      <c r="P8" s="96">
        <f>SUM('Combined Benf Data'!R9:R11)</f>
        <v>56747</v>
      </c>
      <c r="Q8" s="96">
        <f>SUM('Combined Benf Data'!S9:S11)</f>
        <v>53</v>
      </c>
      <c r="R8" s="96">
        <f>SUM('Combined Benf Data'!T9:T11)</f>
        <v>42910.17434</v>
      </c>
      <c r="S8" s="96">
        <f>SUM('Combined Benf Data'!U9:U11)</f>
        <v>0</v>
      </c>
      <c r="T8" s="96">
        <f>SUM('Combined Benf Data'!V9:V11)</f>
        <v>0</v>
      </c>
      <c r="U8" s="96">
        <f>SUM('Combined Benf Data'!W9:W11)</f>
        <v>934</v>
      </c>
      <c r="V8" s="96">
        <f>SUM('Combined Benf Data'!X9:X11)</f>
        <v>8467571.862879999</v>
      </c>
    </row>
    <row r="9" spans="1:22" ht="12.75">
      <c r="A9" s="99"/>
      <c r="B9" s="99" t="s">
        <v>192</v>
      </c>
      <c r="C9" s="96">
        <f>SUM('Combined Benf Data'!E12:E15)</f>
        <v>714</v>
      </c>
      <c r="D9" s="96">
        <f>SUM('Combined Benf Data'!F12:F15)</f>
        <v>1856640.21986</v>
      </c>
      <c r="E9" s="96">
        <f>SUM('Combined Benf Data'!G12:G15)</f>
        <v>600</v>
      </c>
      <c r="F9" s="96">
        <f>SUM('Combined Benf Data'!H12:H15)</f>
        <v>1180452.72292</v>
      </c>
      <c r="G9" s="96">
        <f>SUM('Combined Benf Data'!I12:I15)</f>
        <v>699</v>
      </c>
      <c r="H9" s="96">
        <f>SUM('Combined Benf Data'!J12:J15)</f>
        <v>94019.13872</v>
      </c>
      <c r="I9" s="96">
        <f>SUM('Combined Benf Data'!K12:K15)</f>
        <v>714</v>
      </c>
      <c r="J9" s="96">
        <f>SUM('Combined Benf Data'!L12:L15)</f>
        <v>2356468.43386</v>
      </c>
      <c r="K9" s="96">
        <f>SUM('Combined Benf Data'!M12:M15)</f>
        <v>512</v>
      </c>
      <c r="L9" s="96">
        <f>SUM('Combined Benf Data'!N12:N15)</f>
        <v>19054.714760000003</v>
      </c>
      <c r="M9" s="96">
        <f>SUM('Combined Benf Data'!O12:O15)</f>
        <v>614</v>
      </c>
      <c r="N9" s="96">
        <f>SUM('Combined Benf Data'!P12:P15)</f>
        <v>179092.80016</v>
      </c>
      <c r="O9" s="96">
        <f>SUM('Combined Benf Data'!Q12:Q15)</f>
        <v>0</v>
      </c>
      <c r="P9" s="96">
        <f>SUM('Combined Benf Data'!R12:R15)</f>
        <v>0</v>
      </c>
      <c r="Q9" s="96">
        <f>SUM('Combined Benf Data'!S12:S15)</f>
        <v>230</v>
      </c>
      <c r="R9" s="96">
        <f>SUM('Combined Benf Data'!T12:T15)</f>
        <v>148418.69994000002</v>
      </c>
      <c r="S9" s="96">
        <f>SUM('Combined Benf Data'!U12:U15)</f>
        <v>328</v>
      </c>
      <c r="T9" s="96">
        <f>SUM('Combined Benf Data'!V12:V15)</f>
        <v>15237.26826</v>
      </c>
      <c r="U9" s="96">
        <f>SUM('Combined Benf Data'!W12:W15)</f>
        <v>546</v>
      </c>
      <c r="V9" s="96">
        <f>SUM('Combined Benf Data'!X12:X15)</f>
        <v>5849383.99848</v>
      </c>
    </row>
    <row r="10" spans="1:22" ht="12.75">
      <c r="A10" s="99"/>
      <c r="B10" s="99" t="s">
        <v>193</v>
      </c>
      <c r="C10" s="96">
        <f>SUM('Combined Benf Data'!E16:E19)</f>
        <v>367</v>
      </c>
      <c r="D10" s="96">
        <f>SUM('Combined Benf Data'!F16:F19)</f>
        <v>876671.0253</v>
      </c>
      <c r="E10" s="96">
        <f>SUM('Combined Benf Data'!G16:G19)</f>
        <v>340</v>
      </c>
      <c r="F10" s="96">
        <f>SUM('Combined Benf Data'!H16:H19)</f>
        <v>539150.9372800001</v>
      </c>
      <c r="G10" s="96">
        <f>SUM('Combined Benf Data'!I16:I19)</f>
        <v>362</v>
      </c>
      <c r="H10" s="96">
        <f>SUM('Combined Benf Data'!J16:J19)</f>
        <v>58866.679520000005</v>
      </c>
      <c r="I10" s="96">
        <f>SUM('Combined Benf Data'!K16:K19)</f>
        <v>367</v>
      </c>
      <c r="J10" s="96">
        <f>SUM('Combined Benf Data'!L16:L19)</f>
        <v>1142068.7706</v>
      </c>
      <c r="K10" s="96">
        <f>SUM('Combined Benf Data'!M16:M19)</f>
        <v>168</v>
      </c>
      <c r="L10" s="96">
        <f>SUM('Combined Benf Data'!N16:N19)</f>
        <v>18380.528120000003</v>
      </c>
      <c r="M10" s="96">
        <f>SUM('Combined Benf Data'!O16:O19)</f>
        <v>367</v>
      </c>
      <c r="N10" s="96">
        <f>SUM('Combined Benf Data'!P16:P19)</f>
        <v>54111.405759999994</v>
      </c>
      <c r="O10" s="96">
        <f>SUM('Combined Benf Data'!Q16:Q19)</f>
        <v>0</v>
      </c>
      <c r="P10" s="96">
        <f>SUM('Combined Benf Data'!R16:R19)</f>
        <v>0</v>
      </c>
      <c r="Q10" s="96">
        <f>SUM('Combined Benf Data'!S16:S19)</f>
        <v>32</v>
      </c>
      <c r="R10" s="96">
        <f>SUM('Combined Benf Data'!T16:T19)</f>
        <v>64604.65324</v>
      </c>
      <c r="S10" s="96">
        <f>SUM('Combined Benf Data'!U16:U19)</f>
        <v>36</v>
      </c>
      <c r="T10" s="96">
        <f>SUM('Combined Benf Data'!V16:V19)</f>
        <v>486.3635</v>
      </c>
      <c r="U10" s="96">
        <f>SUM('Combined Benf Data'!W16:W19)</f>
        <v>367</v>
      </c>
      <c r="V10" s="96">
        <f>SUM('Combined Benf Data'!X16:X19)</f>
        <v>2754340.36332</v>
      </c>
    </row>
    <row r="11" spans="1:22" ht="12.75">
      <c r="A11" s="99"/>
      <c r="B11" s="99" t="s">
        <v>194</v>
      </c>
      <c r="C11" s="96">
        <f>+'Combined Benf Data'!E20</f>
        <v>77</v>
      </c>
      <c r="D11" s="96">
        <f>+'Combined Benf Data'!F20</f>
        <v>159945.23862</v>
      </c>
      <c r="E11" s="96">
        <f>+'Combined Benf Data'!G20</f>
        <v>77</v>
      </c>
      <c r="F11" s="96">
        <f>+'Combined Benf Data'!H20</f>
        <v>203972.688</v>
      </c>
      <c r="G11" s="96">
        <f>+'Combined Benf Data'!I20</f>
        <v>0</v>
      </c>
      <c r="H11" s="96">
        <f>+'Combined Benf Data'!J20</f>
        <v>0</v>
      </c>
      <c r="I11" s="96">
        <f>+'Combined Benf Data'!K20</f>
        <v>77</v>
      </c>
      <c r="J11" s="96">
        <f>+'Combined Benf Data'!L20</f>
        <v>301756.21212</v>
      </c>
      <c r="K11" s="96">
        <f>+'Combined Benf Data'!M20</f>
        <v>0</v>
      </c>
      <c r="L11" s="96">
        <f>+'Combined Benf Data'!N20</f>
        <v>0</v>
      </c>
      <c r="M11" s="96">
        <f>+'Combined Benf Data'!O20</f>
        <v>0</v>
      </c>
      <c r="N11" s="96">
        <f>+'Combined Benf Data'!P20</f>
        <v>0</v>
      </c>
      <c r="O11" s="96">
        <f>+'Combined Benf Data'!Q20</f>
        <v>0</v>
      </c>
      <c r="P11" s="96">
        <f>+'Combined Benf Data'!R20</f>
        <v>0</v>
      </c>
      <c r="Q11" s="96">
        <f>+'Combined Benf Data'!S20</f>
        <v>4</v>
      </c>
      <c r="R11" s="96">
        <f>+'Combined Benf Data'!T20</f>
        <v>9925</v>
      </c>
      <c r="S11" s="96">
        <f>+'Combined Benf Data'!U20</f>
        <v>0</v>
      </c>
      <c r="T11" s="96">
        <f>+'Combined Benf Data'!V20</f>
        <v>0</v>
      </c>
      <c r="U11" s="96">
        <f>+'Combined Benf Data'!W20</f>
        <v>77</v>
      </c>
      <c r="V11" s="96">
        <f>+'Combined Benf Data'!X20</f>
        <v>675599.13874</v>
      </c>
    </row>
    <row r="12" spans="2:22" ht="12.75">
      <c r="B12" s="103" t="s">
        <v>195</v>
      </c>
      <c r="C12" s="104">
        <f>SUM(C6:C11)</f>
        <v>4714</v>
      </c>
      <c r="D12" s="104">
        <f aca="true" t="shared" si="0" ref="D12:V12">SUM(D6:D11)</f>
        <v>17898033.75696</v>
      </c>
      <c r="E12" s="104">
        <f t="shared" si="0"/>
        <v>4298</v>
      </c>
      <c r="F12" s="104">
        <f t="shared" si="0"/>
        <v>9311884.320139999</v>
      </c>
      <c r="G12" s="104">
        <f t="shared" si="0"/>
        <v>4254</v>
      </c>
      <c r="H12" s="104">
        <f t="shared" si="0"/>
        <v>1167729.4305</v>
      </c>
      <c r="I12" s="104">
        <f t="shared" si="0"/>
        <v>4682</v>
      </c>
      <c r="J12" s="104">
        <f t="shared" si="0"/>
        <v>18210196.6469</v>
      </c>
      <c r="K12" s="104">
        <f t="shared" si="0"/>
        <v>3762</v>
      </c>
      <c r="L12" s="104">
        <f t="shared" si="0"/>
        <v>449908.4449</v>
      </c>
      <c r="M12" s="104">
        <f t="shared" si="0"/>
        <v>4052</v>
      </c>
      <c r="N12" s="104">
        <f t="shared" si="0"/>
        <v>822053.5100199999</v>
      </c>
      <c r="O12" s="104">
        <f t="shared" si="0"/>
        <v>1017</v>
      </c>
      <c r="P12" s="104">
        <f t="shared" si="0"/>
        <v>57752.36356</v>
      </c>
      <c r="Q12" s="104">
        <f t="shared" si="0"/>
        <v>439</v>
      </c>
      <c r="R12" s="104">
        <f t="shared" si="0"/>
        <v>363650.33658</v>
      </c>
      <c r="S12" s="104">
        <f t="shared" si="0"/>
        <v>364</v>
      </c>
      <c r="T12" s="104">
        <f t="shared" si="0"/>
        <v>15723.63176</v>
      </c>
      <c r="U12" s="104">
        <f t="shared" si="0"/>
        <v>4514</v>
      </c>
      <c r="V12" s="104">
        <f t="shared" si="0"/>
        <v>48296932.44132</v>
      </c>
    </row>
    <row r="13" spans="1:22" ht="12.75">
      <c r="A13" s="99"/>
      <c r="B13" s="99" t="s">
        <v>196</v>
      </c>
      <c r="C13" s="96">
        <f>SUM('Combined Benf Data'!E21:E43)</f>
        <v>1441</v>
      </c>
      <c r="D13" s="96">
        <f>SUM('Combined Benf Data'!F21:F43)</f>
        <v>2464053.97648</v>
      </c>
      <c r="E13" s="96">
        <f>SUM('Combined Benf Data'!G21:G43)</f>
        <v>1413</v>
      </c>
      <c r="F13" s="96">
        <f>SUM('Combined Benf Data'!H21:H43)</f>
        <v>3782208.7619999996</v>
      </c>
      <c r="G13" s="96">
        <f>SUM('Combined Benf Data'!I21:I43)</f>
        <v>0</v>
      </c>
      <c r="H13" s="96">
        <f>SUM('Combined Benf Data'!J21:J43)</f>
        <v>0</v>
      </c>
      <c r="I13" s="96">
        <f>SUM('Combined Benf Data'!K21:K43)</f>
        <v>1441</v>
      </c>
      <c r="J13" s="96">
        <f>SUM('Combined Benf Data'!L21:L43)</f>
        <v>4677366.892320001</v>
      </c>
      <c r="K13" s="96">
        <f>SUM('Combined Benf Data'!M21:M43)</f>
        <v>1007</v>
      </c>
      <c r="L13" s="96">
        <f>SUM('Combined Benf Data'!N21:N43)</f>
        <v>48803.99558</v>
      </c>
      <c r="M13" s="96">
        <f>SUM('Combined Benf Data'!O21:O43)</f>
        <v>0</v>
      </c>
      <c r="N13" s="96">
        <f>SUM('Combined Benf Data'!P21:P43)</f>
        <v>0</v>
      </c>
      <c r="O13" s="96">
        <f>SUM('Combined Benf Data'!Q21:Q43)</f>
        <v>0</v>
      </c>
      <c r="P13" s="96">
        <f>SUM('Combined Benf Data'!R21:R43)</f>
        <v>0</v>
      </c>
      <c r="Q13" s="96">
        <f>SUM('Combined Benf Data'!S21:S43)</f>
        <v>442</v>
      </c>
      <c r="R13" s="96">
        <f>SUM('Combined Benf Data'!T21:T43)</f>
        <v>221093.98703999998</v>
      </c>
      <c r="S13" s="96">
        <f>SUM('Combined Benf Data'!U21:U43)</f>
        <v>123</v>
      </c>
      <c r="T13" s="96">
        <f>SUM('Combined Benf Data'!V21:V43)</f>
        <v>124170.81172</v>
      </c>
      <c r="U13" s="96">
        <f>SUM('Combined Benf Data'!W21:W43)</f>
        <v>1405</v>
      </c>
      <c r="V13" s="96">
        <f>SUM('Combined Benf Data'!X21:X43)</f>
        <v>11317698.425139997</v>
      </c>
    </row>
    <row r="14" spans="2:22" ht="12.75">
      <c r="B14" s="99" t="s">
        <v>197</v>
      </c>
      <c r="C14" s="96">
        <f>SUM('Combined Benf Data'!E44:E53)</f>
        <v>304</v>
      </c>
      <c r="D14" s="96">
        <f>SUM('Combined Benf Data'!F44:F53)</f>
        <v>559011.30582</v>
      </c>
      <c r="E14" s="96">
        <f>SUM('Combined Benf Data'!G44:G53)</f>
        <v>304</v>
      </c>
      <c r="F14" s="96">
        <f>SUM('Combined Benf Data'!H44:H53)</f>
        <v>715253.4900000001</v>
      </c>
      <c r="G14" s="96">
        <f>SUM('Combined Benf Data'!I44:I53)</f>
        <v>0</v>
      </c>
      <c r="H14" s="96">
        <f>SUM('Combined Benf Data'!J44:J53)</f>
        <v>0</v>
      </c>
      <c r="I14" s="96">
        <f>SUM('Combined Benf Data'!K44:K53)</f>
        <v>304</v>
      </c>
      <c r="J14" s="96">
        <f>SUM('Combined Benf Data'!L44:L53)</f>
        <v>1061153.51894</v>
      </c>
      <c r="K14" s="96">
        <f>SUM('Combined Benf Data'!M44:M53)</f>
        <v>192</v>
      </c>
      <c r="L14" s="96">
        <f>SUM('Combined Benf Data'!N44:N53)</f>
        <v>16359.89334</v>
      </c>
      <c r="M14" s="96">
        <f>SUM('Combined Benf Data'!O44:O53)</f>
        <v>0</v>
      </c>
      <c r="N14" s="96">
        <f>SUM('Combined Benf Data'!P44:P53)</f>
        <v>0</v>
      </c>
      <c r="O14" s="96">
        <f>SUM('Combined Benf Data'!Q44:Q53)</f>
        <v>0</v>
      </c>
      <c r="P14" s="96">
        <f>SUM('Combined Benf Data'!R44:R53)</f>
        <v>0</v>
      </c>
      <c r="Q14" s="96">
        <f>SUM('Combined Benf Data'!S44:S53)</f>
        <v>7</v>
      </c>
      <c r="R14" s="96">
        <f>SUM('Combined Benf Data'!T44:T53)</f>
        <v>6005.4412</v>
      </c>
      <c r="S14" s="96">
        <f>SUM('Combined Benf Data'!U44:U53)</f>
        <v>14</v>
      </c>
      <c r="T14" s="96">
        <f>SUM('Combined Benf Data'!V44:V53)</f>
        <v>3377.44704</v>
      </c>
      <c r="U14" s="96">
        <f>SUM('Combined Benf Data'!W44:W53)</f>
        <v>304</v>
      </c>
      <c r="V14" s="96">
        <f>SUM('Combined Benf Data'!X44:X53)</f>
        <v>2361161.09634</v>
      </c>
    </row>
    <row r="15" spans="1:2" ht="12.75">
      <c r="A15" s="99"/>
      <c r="B15" s="101" t="s">
        <v>198</v>
      </c>
    </row>
    <row r="16" spans="1:2" ht="12.75">
      <c r="A16" s="148" t="s">
        <v>135</v>
      </c>
      <c r="B16" s="99"/>
    </row>
    <row r="17" spans="1:22" ht="12.75">
      <c r="A17" s="99"/>
      <c r="B17" s="99" t="s">
        <v>189</v>
      </c>
      <c r="C17" s="96">
        <f>+'Combined Benf Data'!E54</f>
        <v>810</v>
      </c>
      <c r="D17" s="96">
        <f>+'Combined Benf Data'!F54</f>
        <v>4380899.48152</v>
      </c>
      <c r="E17" s="96">
        <f>+'Combined Benf Data'!G54</f>
        <v>810</v>
      </c>
      <c r="F17" s="96">
        <f>+'Combined Benf Data'!H54</f>
        <v>1969793.01</v>
      </c>
      <c r="G17" s="96">
        <f>+'Combined Benf Data'!I54</f>
        <v>810</v>
      </c>
      <c r="H17" s="96">
        <f>+'Combined Benf Data'!J54</f>
        <v>91998.37684</v>
      </c>
      <c r="I17" s="96">
        <f>+'Combined Benf Data'!K54</f>
        <v>810</v>
      </c>
      <c r="J17" s="96">
        <f>+'Combined Benf Data'!L54</f>
        <v>3132343.08156</v>
      </c>
      <c r="K17" s="96">
        <f>+'Combined Benf Data'!M54</f>
        <v>810</v>
      </c>
      <c r="L17" s="96">
        <f>+'Combined Benf Data'!N54</f>
        <v>39427.78488</v>
      </c>
      <c r="M17" s="96">
        <f>+'Combined Benf Data'!O54</f>
        <v>810</v>
      </c>
      <c r="N17" s="96">
        <f>+'Combined Benf Data'!P54</f>
        <v>113903.17652000001</v>
      </c>
      <c r="O17" s="96">
        <f>+'Combined Benf Data'!Q54</f>
        <v>810</v>
      </c>
      <c r="P17" s="96">
        <f>+'Combined Benf Data'!R54</f>
        <v>78856.38794</v>
      </c>
      <c r="Q17" s="96">
        <f>+'Combined Benf Data'!S54</f>
        <v>810</v>
      </c>
      <c r="R17" s="96">
        <f>+'Combined Benf Data'!T54</f>
        <v>201709.85696</v>
      </c>
      <c r="S17" s="96">
        <f>+'Combined Benf Data'!U54</f>
        <v>0</v>
      </c>
      <c r="T17" s="96">
        <f>+'Combined Benf Data'!V54</f>
        <v>0</v>
      </c>
      <c r="U17" s="96">
        <f>+'Combined Benf Data'!W54</f>
        <v>810</v>
      </c>
      <c r="V17" s="96">
        <f>+'Combined Benf Data'!X54</f>
        <v>10008931.15622</v>
      </c>
    </row>
    <row r="18" spans="1:2" ht="12.75">
      <c r="A18" s="99"/>
      <c r="B18" s="99" t="s">
        <v>190</v>
      </c>
    </row>
    <row r="19" spans="1:22" ht="12.75">
      <c r="A19" s="99"/>
      <c r="B19" s="99" t="s">
        <v>191</v>
      </c>
      <c r="C19" s="96">
        <f>SUM('Combined Benf Data'!E55:E57)</f>
        <v>1150</v>
      </c>
      <c r="D19" s="96">
        <f>SUM('Combined Benf Data'!F55:F57)</f>
        <v>5168861.42964</v>
      </c>
      <c r="E19" s="96">
        <f>SUM('Combined Benf Data'!G55:G57)</f>
        <v>1118</v>
      </c>
      <c r="F19" s="96">
        <f>SUM('Combined Benf Data'!H55:H57)</f>
        <v>2357242.36636</v>
      </c>
      <c r="G19" s="96">
        <f>SUM('Combined Benf Data'!I55:I57)</f>
        <v>1014</v>
      </c>
      <c r="H19" s="96">
        <f>SUM('Combined Benf Data'!J55:J57)</f>
        <v>100947.33822</v>
      </c>
      <c r="I19" s="96">
        <f>SUM('Combined Benf Data'!K55:K57)</f>
        <v>1161</v>
      </c>
      <c r="J19" s="96">
        <f>SUM('Combined Benf Data'!L55:L57)</f>
        <v>4096796.23324</v>
      </c>
      <c r="K19" s="96">
        <f>SUM('Combined Benf Data'!M55:M57)</f>
        <v>1161</v>
      </c>
      <c r="L19" s="96">
        <f>SUM('Combined Benf Data'!N55:N57)</f>
        <v>68775.1667</v>
      </c>
      <c r="M19" s="96">
        <f>SUM('Combined Benf Data'!O55:O57)</f>
        <v>1150</v>
      </c>
      <c r="N19" s="96">
        <f>SUM('Combined Benf Data'!P55:P57)</f>
        <v>164960.3282</v>
      </c>
      <c r="O19" s="96">
        <f>SUM('Combined Benf Data'!Q55:Q57)</f>
        <v>1161</v>
      </c>
      <c r="P19" s="96">
        <f>SUM('Combined Benf Data'!R55:R57)</f>
        <v>126390.69534</v>
      </c>
      <c r="Q19" s="96">
        <f>SUM('Combined Benf Data'!S55:S57)</f>
        <v>70</v>
      </c>
      <c r="R19" s="96">
        <f>SUM('Combined Benf Data'!T55:T57)</f>
        <v>61410.898</v>
      </c>
      <c r="S19" s="96">
        <f>SUM('Combined Benf Data'!U55:U57)</f>
        <v>0</v>
      </c>
      <c r="T19" s="96">
        <f>SUM('Combined Benf Data'!V55:V57)</f>
        <v>0</v>
      </c>
      <c r="U19" s="96">
        <f>SUM('Combined Benf Data'!W55:W57)</f>
        <v>1161</v>
      </c>
      <c r="V19" s="96">
        <f>SUM('Combined Benf Data'!X55:X57)</f>
        <v>12145384.4557</v>
      </c>
    </row>
    <row r="20" spans="1:2" ht="12.75">
      <c r="A20" s="99"/>
      <c r="B20" s="99" t="s">
        <v>192</v>
      </c>
    </row>
    <row r="21" spans="1:22" ht="12.75">
      <c r="A21" s="99"/>
      <c r="B21" s="99" t="s">
        <v>193</v>
      </c>
      <c r="C21" s="96">
        <f>SUM('Combined Benf Data'!E58:E60)</f>
        <v>451</v>
      </c>
      <c r="D21" s="96">
        <f>SUM('Combined Benf Data'!F58:F60)</f>
        <v>1961460.07388</v>
      </c>
      <c r="E21" s="96">
        <f>SUM('Combined Benf Data'!G58:G60)</f>
        <v>456</v>
      </c>
      <c r="F21" s="96">
        <f>SUM('Combined Benf Data'!H58:H60)</f>
        <v>1083670.5393</v>
      </c>
      <c r="G21" s="96">
        <f>SUM('Combined Benf Data'!I58:I60)</f>
        <v>270</v>
      </c>
      <c r="H21" s="96">
        <f>SUM('Combined Benf Data'!J58:J60)</f>
        <v>42752.80734</v>
      </c>
      <c r="I21" s="96">
        <f>SUM('Combined Benf Data'!K58:K60)</f>
        <v>456</v>
      </c>
      <c r="J21" s="96">
        <f>SUM('Combined Benf Data'!L58:L60)</f>
        <v>1484578.0094400002</v>
      </c>
      <c r="K21" s="96">
        <f>SUM('Combined Benf Data'!M58:M60)</f>
        <v>456</v>
      </c>
      <c r="L21" s="96">
        <f>SUM('Combined Benf Data'!N58:N60)</f>
        <v>22030.4471</v>
      </c>
      <c r="M21" s="96">
        <f>SUM('Combined Benf Data'!O58:O60)</f>
        <v>401</v>
      </c>
      <c r="N21" s="96">
        <f>SUM('Combined Benf Data'!P58:P60)</f>
        <v>60074.625960000005</v>
      </c>
      <c r="O21" s="96">
        <f>SUM('Combined Benf Data'!Q58:Q60)</f>
        <v>140</v>
      </c>
      <c r="P21" s="96">
        <f>SUM('Combined Benf Data'!R58:R60)</f>
        <v>34009.53198</v>
      </c>
      <c r="Q21" s="96">
        <f>SUM('Combined Benf Data'!S58:S60)</f>
        <v>70</v>
      </c>
      <c r="R21" s="96">
        <f>SUM('Combined Benf Data'!T58:T60)</f>
        <v>99446.62206</v>
      </c>
      <c r="S21" s="96">
        <f>SUM('Combined Benf Data'!U58:U60)</f>
        <v>0</v>
      </c>
      <c r="T21" s="96">
        <f>SUM('Combined Benf Data'!V58:V60)</f>
        <v>0</v>
      </c>
      <c r="U21" s="96">
        <f>SUM('Combined Benf Data'!W58:W60)</f>
        <v>456</v>
      </c>
      <c r="V21" s="96">
        <f>SUM('Combined Benf Data'!X58:X60)</f>
        <v>4788022.65706</v>
      </c>
    </row>
    <row r="22" spans="1:22" ht="12.75">
      <c r="A22" s="99"/>
      <c r="B22" s="99" t="s">
        <v>194</v>
      </c>
      <c r="C22" s="96">
        <f>SUM('Combined Benf Data'!E61:E62)</f>
        <v>289</v>
      </c>
      <c r="D22" s="96">
        <f>SUM('Combined Benf Data'!F61:F62)</f>
        <v>1151665.8251800002</v>
      </c>
      <c r="E22" s="96">
        <f>SUM('Combined Benf Data'!G61:G62)</f>
        <v>278</v>
      </c>
      <c r="F22" s="96">
        <f>SUM('Combined Benf Data'!H61:H62)</f>
        <v>609085.46318</v>
      </c>
      <c r="G22" s="96">
        <f>SUM('Combined Benf Data'!I61:I62)</f>
        <v>289</v>
      </c>
      <c r="H22" s="96">
        <f>SUM('Combined Benf Data'!J61:J62)</f>
        <v>10760.63176</v>
      </c>
      <c r="I22" s="96">
        <f>SUM('Combined Benf Data'!K61:K62)</f>
        <v>289</v>
      </c>
      <c r="J22" s="96">
        <f>SUM('Combined Benf Data'!L61:L62)</f>
        <v>732291.71282</v>
      </c>
      <c r="K22" s="96">
        <f>SUM('Combined Benf Data'!M61:M62)</f>
        <v>289</v>
      </c>
      <c r="L22" s="96">
        <f>SUM('Combined Benf Data'!N61:N62)</f>
        <v>60562.60878</v>
      </c>
      <c r="M22" s="96">
        <f>SUM('Combined Benf Data'!O61:O62)</f>
        <v>289</v>
      </c>
      <c r="N22" s="96">
        <f>SUM('Combined Benf Data'!P61:P62)</f>
        <v>30068.891</v>
      </c>
      <c r="O22" s="96">
        <f>SUM('Combined Benf Data'!Q61:Q62)</f>
        <v>198</v>
      </c>
      <c r="P22" s="96">
        <f>SUM('Combined Benf Data'!R61:R62)</f>
        <v>13432.898799999999</v>
      </c>
      <c r="Q22" s="96">
        <f>SUM('Combined Benf Data'!S61:S62)</f>
        <v>14</v>
      </c>
      <c r="R22" s="96">
        <f>SUM('Combined Benf Data'!T61:T62)</f>
        <v>11301.8136</v>
      </c>
      <c r="S22" s="96">
        <f>SUM('Combined Benf Data'!U61:U62)</f>
        <v>0</v>
      </c>
      <c r="T22" s="96">
        <f>SUM('Combined Benf Data'!V61:V62)</f>
        <v>0</v>
      </c>
      <c r="U22" s="96">
        <f>SUM('Combined Benf Data'!W61:W62)</f>
        <v>289</v>
      </c>
      <c r="V22" s="96">
        <f>SUM('Combined Benf Data'!X61:X62)</f>
        <v>2619169.8451199997</v>
      </c>
    </row>
    <row r="23" spans="2:22" ht="12.75">
      <c r="B23" s="103" t="s">
        <v>195</v>
      </c>
      <c r="C23" s="104">
        <f aca="true" t="shared" si="1" ref="C23:V23">SUM(C17:C22)</f>
        <v>2700</v>
      </c>
      <c r="D23" s="104">
        <f t="shared" si="1"/>
        <v>12662886.81022</v>
      </c>
      <c r="E23" s="104">
        <f t="shared" si="1"/>
        <v>2662</v>
      </c>
      <c r="F23" s="104">
        <f t="shared" si="1"/>
        <v>6019791.37884</v>
      </c>
      <c r="G23" s="104">
        <f t="shared" si="1"/>
        <v>2383</v>
      </c>
      <c r="H23" s="104">
        <f t="shared" si="1"/>
        <v>246459.15416</v>
      </c>
      <c r="I23" s="104">
        <f t="shared" si="1"/>
        <v>2716</v>
      </c>
      <c r="J23" s="104">
        <f t="shared" si="1"/>
        <v>9446009.03706</v>
      </c>
      <c r="K23" s="104">
        <f t="shared" si="1"/>
        <v>2716</v>
      </c>
      <c r="L23" s="104">
        <f t="shared" si="1"/>
        <v>190796.00746</v>
      </c>
      <c r="M23" s="104">
        <f t="shared" si="1"/>
        <v>2650</v>
      </c>
      <c r="N23" s="104">
        <f t="shared" si="1"/>
        <v>369007.02167999995</v>
      </c>
      <c r="O23" s="104">
        <f t="shared" si="1"/>
        <v>2309</v>
      </c>
      <c r="P23" s="104">
        <f t="shared" si="1"/>
        <v>252689.51406000002</v>
      </c>
      <c r="Q23" s="104">
        <f t="shared" si="1"/>
        <v>964</v>
      </c>
      <c r="R23" s="104">
        <f t="shared" si="1"/>
        <v>373869.19062</v>
      </c>
      <c r="S23" s="104">
        <f t="shared" si="1"/>
        <v>0</v>
      </c>
      <c r="T23" s="104">
        <f t="shared" si="1"/>
        <v>0</v>
      </c>
      <c r="U23" s="104">
        <f t="shared" si="1"/>
        <v>2716</v>
      </c>
      <c r="V23" s="104">
        <f t="shared" si="1"/>
        <v>29561508.1141</v>
      </c>
    </row>
    <row r="24" spans="1:22" ht="12.75">
      <c r="A24" s="99"/>
      <c r="B24" s="99" t="s">
        <v>196</v>
      </c>
      <c r="C24" s="96">
        <f>SUM('Combined Benf Data'!E63:E84)</f>
        <v>1012</v>
      </c>
      <c r="D24" s="96">
        <f>SUM('Combined Benf Data'!F63:F84)</f>
        <v>3631342.4392600004</v>
      </c>
      <c r="E24" s="96">
        <f>SUM('Combined Benf Data'!G63:G84)</f>
        <v>968</v>
      </c>
      <c r="F24" s="96">
        <f>SUM('Combined Benf Data'!H63:H84)</f>
        <v>2527065.84246</v>
      </c>
      <c r="G24" s="96">
        <f>SUM('Combined Benf Data'!I63:I84)</f>
        <v>745</v>
      </c>
      <c r="H24" s="96">
        <f>SUM('Combined Benf Data'!J63:J84)</f>
        <v>122576.76147999999</v>
      </c>
      <c r="I24" s="96">
        <f>SUM('Combined Benf Data'!K63:K84)</f>
        <v>1026</v>
      </c>
      <c r="J24" s="96">
        <f>SUM('Combined Benf Data'!L63:L84)</f>
        <v>2604353.89234</v>
      </c>
      <c r="K24" s="96">
        <f>SUM('Combined Benf Data'!M63:M84)</f>
        <v>744</v>
      </c>
      <c r="L24" s="96">
        <f>SUM('Combined Benf Data'!N63:N84)</f>
        <v>130591.33321999999</v>
      </c>
      <c r="M24" s="96">
        <f>SUM('Combined Benf Data'!O63:O84)</f>
        <v>776</v>
      </c>
      <c r="N24" s="96">
        <f>SUM('Combined Benf Data'!P63:P84)</f>
        <v>91315.05592</v>
      </c>
      <c r="O24" s="96">
        <f>SUM('Combined Benf Data'!Q63:Q84)</f>
        <v>726</v>
      </c>
      <c r="P24" s="96">
        <f>SUM('Combined Benf Data'!R63:R84)</f>
        <v>129996.31284</v>
      </c>
      <c r="Q24" s="96">
        <f>SUM('Combined Benf Data'!S63:S84)</f>
        <v>191</v>
      </c>
      <c r="R24" s="96">
        <f>SUM('Combined Benf Data'!T63:T84)</f>
        <v>67003.43838</v>
      </c>
      <c r="S24" s="96">
        <f>SUM('Combined Benf Data'!U63:U84)</f>
        <v>0</v>
      </c>
      <c r="T24" s="96">
        <f>SUM('Combined Benf Data'!V63:V84)</f>
        <v>0</v>
      </c>
      <c r="U24" s="96">
        <f>SUM('Combined Benf Data'!W63:W84)</f>
        <v>1026</v>
      </c>
      <c r="V24" s="96">
        <f>SUM('Combined Benf Data'!X63:X84)</f>
        <v>9304245.0759</v>
      </c>
    </row>
    <row r="25" ht="12.75">
      <c r="B25" s="99" t="s">
        <v>197</v>
      </c>
    </row>
    <row r="26" spans="1:2" ht="12.75">
      <c r="A26" s="99"/>
      <c r="B26" s="101" t="s">
        <v>198</v>
      </c>
    </row>
    <row r="27" spans="1:2" ht="12.75">
      <c r="A27" s="148" t="s">
        <v>136</v>
      </c>
      <c r="B27" s="102"/>
    </row>
    <row r="28" spans="1:22" ht="12.75">
      <c r="A28" s="99"/>
      <c r="B28" s="99" t="s">
        <v>189</v>
      </c>
      <c r="C28" s="96">
        <f>SUM('Combined Benf Data'!E85:E87)</f>
        <v>3379</v>
      </c>
      <c r="D28" s="96">
        <f>SUM('Combined Benf Data'!F85:F87)</f>
        <v>32615466.968150802</v>
      </c>
      <c r="E28" s="96">
        <f>SUM('Combined Benf Data'!G85:G87)</f>
        <v>3357</v>
      </c>
      <c r="F28" s="96">
        <f>SUM('Combined Benf Data'!H85:H87)</f>
        <v>10434304.09952</v>
      </c>
      <c r="G28" s="96">
        <f>SUM('Combined Benf Data'!I85:I87)</f>
        <v>0</v>
      </c>
      <c r="H28" s="96">
        <f>SUM('Combined Benf Data'!J85:J87)</f>
        <v>0</v>
      </c>
      <c r="I28" s="96">
        <f>SUM('Combined Benf Data'!K85:K87)</f>
        <v>3372</v>
      </c>
      <c r="J28" s="96">
        <f>SUM('Combined Benf Data'!L85:L87)</f>
        <v>13689476.3544788</v>
      </c>
      <c r="K28" s="96">
        <f>SUM('Combined Benf Data'!M85:M87)</f>
        <v>2009</v>
      </c>
      <c r="L28" s="96">
        <f>SUM('Combined Benf Data'!N85:N87)</f>
        <v>37948.98866</v>
      </c>
      <c r="M28" s="96">
        <f>SUM('Combined Benf Data'!O85:O87)</f>
        <v>2912</v>
      </c>
      <c r="N28" s="96">
        <f>SUM('Combined Benf Data'!P85:P87)</f>
        <v>441897.7106904</v>
      </c>
      <c r="O28" s="96">
        <f>SUM('Combined Benf Data'!Q85:Q87)</f>
        <v>3456</v>
      </c>
      <c r="P28" s="96">
        <f>SUM('Combined Benf Data'!R85:R87)</f>
        <v>821888.0343694</v>
      </c>
      <c r="Q28" s="96">
        <f>SUM('Combined Benf Data'!S85:S87)</f>
        <v>0</v>
      </c>
      <c r="R28" s="96">
        <f>SUM('Combined Benf Data'!T85:T87)</f>
        <v>0</v>
      </c>
      <c r="S28" s="96">
        <f>SUM('Combined Benf Data'!U85:U87)</f>
        <v>0</v>
      </c>
      <c r="T28" s="96">
        <f>SUM('Combined Benf Data'!V85:V87)</f>
        <v>0</v>
      </c>
      <c r="U28" s="96">
        <f>SUM('Combined Benf Data'!W85:W87)</f>
        <v>3456</v>
      </c>
      <c r="V28" s="96">
        <f>SUM('Combined Benf Data'!X85:X87)</f>
        <v>58040982.155869395</v>
      </c>
    </row>
    <row r="29" spans="1:22" ht="12.75">
      <c r="A29" s="99"/>
      <c r="B29" s="99" t="s">
        <v>190</v>
      </c>
      <c r="C29" s="96">
        <f>SUM('Combined Benf Data'!E88:E90)</f>
        <v>2217</v>
      </c>
      <c r="D29" s="96">
        <f>SUM('Combined Benf Data'!F88:F90)</f>
        <v>19674345.7250872</v>
      </c>
      <c r="E29" s="96">
        <f>SUM('Combined Benf Data'!G88:G90)</f>
        <v>2082</v>
      </c>
      <c r="F29" s="96">
        <f>SUM('Combined Benf Data'!H88:H90)</f>
        <v>5050218.238596</v>
      </c>
      <c r="G29" s="96">
        <f>SUM('Combined Benf Data'!I88:I90)</f>
        <v>0</v>
      </c>
      <c r="H29" s="96">
        <f>SUM('Combined Benf Data'!J88:J90)</f>
        <v>0</v>
      </c>
      <c r="I29" s="96">
        <f>SUM('Combined Benf Data'!K88:K90)</f>
        <v>2253</v>
      </c>
      <c r="J29" s="96">
        <f>SUM('Combined Benf Data'!L88:L90)</f>
        <v>8377069.157287399</v>
      </c>
      <c r="K29" s="96">
        <f>SUM('Combined Benf Data'!M88:M90)</f>
        <v>2256</v>
      </c>
      <c r="L29" s="96">
        <f>SUM('Combined Benf Data'!N88:N90)</f>
        <v>3168088.3714184</v>
      </c>
      <c r="M29" s="96">
        <f>SUM('Combined Benf Data'!O88:O90)</f>
        <v>1882</v>
      </c>
      <c r="N29" s="96">
        <f>SUM('Combined Benf Data'!P88:P90)</f>
        <v>230842.48106740002</v>
      </c>
      <c r="O29" s="96">
        <f>SUM('Combined Benf Data'!Q88:Q90)</f>
        <v>2256</v>
      </c>
      <c r="P29" s="96">
        <f>SUM('Combined Benf Data'!R88:R90)</f>
        <v>356715.1497136</v>
      </c>
      <c r="Q29" s="96">
        <f>SUM('Combined Benf Data'!S88:S90)</f>
        <v>0</v>
      </c>
      <c r="R29" s="96">
        <f>SUM('Combined Benf Data'!T88:T90)</f>
        <v>0</v>
      </c>
      <c r="S29" s="96">
        <f>SUM('Combined Benf Data'!U88:U90)</f>
        <v>0</v>
      </c>
      <c r="T29" s="96">
        <f>SUM('Combined Benf Data'!V88:V90)</f>
        <v>0</v>
      </c>
      <c r="U29" s="96">
        <f>SUM('Combined Benf Data'!W88:W90)</f>
        <v>2259</v>
      </c>
      <c r="V29" s="96">
        <f>SUM('Combined Benf Data'!X88:X90)</f>
        <v>36857279.123169996</v>
      </c>
    </row>
    <row r="30" spans="1:22" ht="12.75">
      <c r="A30" s="99"/>
      <c r="B30" s="99" t="s">
        <v>191</v>
      </c>
      <c r="C30" s="96">
        <f>SUM('Combined Benf Data'!E91:E93)</f>
        <v>979</v>
      </c>
      <c r="D30" s="96">
        <f>SUM('Combined Benf Data'!F91:F93)</f>
        <v>8249468.548060801</v>
      </c>
      <c r="E30" s="96">
        <f>SUM('Combined Benf Data'!G91:G93)</f>
        <v>788</v>
      </c>
      <c r="F30" s="96">
        <f>SUM('Combined Benf Data'!H91:H93)</f>
        <v>2126839.408128</v>
      </c>
      <c r="G30" s="96">
        <f>SUM('Combined Benf Data'!I91:I93)</f>
        <v>0</v>
      </c>
      <c r="H30" s="96">
        <f>SUM('Combined Benf Data'!J91:J93)</f>
        <v>0</v>
      </c>
      <c r="I30" s="96">
        <f>SUM('Combined Benf Data'!K91:K93)</f>
        <v>982</v>
      </c>
      <c r="J30" s="96">
        <f>SUM('Combined Benf Data'!L91:L93)</f>
        <v>3632518.3564874004</v>
      </c>
      <c r="K30" s="96">
        <f>SUM('Combined Benf Data'!M91:M93)</f>
        <v>4437</v>
      </c>
      <c r="L30" s="96">
        <f>SUM('Combined Benf Data'!N91:N93)</f>
        <v>138524.248692</v>
      </c>
      <c r="M30" s="96">
        <f>SUM('Combined Benf Data'!O91:O93)</f>
        <v>607</v>
      </c>
      <c r="N30" s="96">
        <f>SUM('Combined Benf Data'!P91:P93)</f>
        <v>89746.0042886</v>
      </c>
      <c r="O30" s="96">
        <f>SUM('Combined Benf Data'!Q91:Q93)</f>
        <v>987</v>
      </c>
      <c r="P30" s="96">
        <f>SUM('Combined Benf Data'!R91:R93)</f>
        <v>218701.152452</v>
      </c>
      <c r="Q30" s="96">
        <f>SUM('Combined Benf Data'!S91:S93)</f>
        <v>0</v>
      </c>
      <c r="R30" s="96">
        <f>SUM('Combined Benf Data'!T91:T93)</f>
        <v>0</v>
      </c>
      <c r="S30" s="96">
        <f>SUM('Combined Benf Data'!U91:U93)</f>
        <v>0</v>
      </c>
      <c r="T30" s="96">
        <f>SUM('Combined Benf Data'!V91:V93)</f>
        <v>0</v>
      </c>
      <c r="U30" s="96">
        <f>SUM('Combined Benf Data'!W91:W93)</f>
        <v>987</v>
      </c>
      <c r="V30" s="96">
        <f>SUM('Combined Benf Data'!X91:X93)</f>
        <v>14455588.0817488</v>
      </c>
    </row>
    <row r="31" spans="1:2" ht="12.75">
      <c r="A31" s="99"/>
      <c r="B31" s="99" t="s">
        <v>192</v>
      </c>
    </row>
    <row r="32" spans="1:22" ht="12.75">
      <c r="A32" s="99"/>
      <c r="B32" s="99" t="s">
        <v>193</v>
      </c>
      <c r="C32" s="96">
        <f>+'Combined Benf Data'!E94</f>
        <v>139</v>
      </c>
      <c r="D32" s="96">
        <f>+'Combined Benf Data'!F94</f>
        <v>1091764.72484</v>
      </c>
      <c r="E32" s="96">
        <f>+'Combined Benf Data'!G94</f>
        <v>141</v>
      </c>
      <c r="F32" s="96">
        <f>+'Combined Benf Data'!H94</f>
        <v>581055.94838</v>
      </c>
      <c r="G32" s="96">
        <f>+'Combined Benf Data'!I94</f>
        <v>0</v>
      </c>
      <c r="H32" s="96">
        <f>+'Combined Benf Data'!J94</f>
        <v>0</v>
      </c>
      <c r="I32" s="96">
        <f>+'Combined Benf Data'!K94</f>
        <v>141</v>
      </c>
      <c r="J32" s="96">
        <f>+'Combined Benf Data'!L94</f>
        <v>510144.3412</v>
      </c>
      <c r="K32" s="96">
        <f>+'Combined Benf Data'!M94</f>
        <v>141</v>
      </c>
      <c r="L32" s="96">
        <f>+'Combined Benf Data'!N94</f>
        <v>3507.17958</v>
      </c>
      <c r="M32" s="96">
        <f>+'Combined Benf Data'!O94</f>
        <v>141</v>
      </c>
      <c r="N32" s="96">
        <f>+'Combined Benf Data'!P94</f>
        <v>16536.99044</v>
      </c>
      <c r="O32" s="96">
        <f>+'Combined Benf Data'!Q94</f>
        <v>141</v>
      </c>
      <c r="P32" s="96">
        <f>+'Combined Benf Data'!R94</f>
        <v>5727.35998</v>
      </c>
      <c r="Q32" s="96">
        <f>+'Combined Benf Data'!S94</f>
        <v>0</v>
      </c>
      <c r="R32" s="96">
        <f>+'Combined Benf Data'!T94</f>
        <v>0</v>
      </c>
      <c r="S32" s="96">
        <f>+'Combined Benf Data'!U94</f>
        <v>0</v>
      </c>
      <c r="T32" s="96">
        <f>+'Combined Benf Data'!V94</f>
        <v>0</v>
      </c>
      <c r="U32" s="96">
        <f>+'Combined Benf Data'!W94</f>
        <v>141</v>
      </c>
      <c r="V32" s="96">
        <f>+'Combined Benf Data'!X94</f>
        <v>2208736.54442</v>
      </c>
    </row>
    <row r="33" spans="1:2" ht="12.75">
      <c r="A33" s="99"/>
      <c r="B33" s="99" t="s">
        <v>194</v>
      </c>
    </row>
    <row r="34" spans="2:22" ht="12.75">
      <c r="B34" s="103" t="s">
        <v>195</v>
      </c>
      <c r="C34" s="104">
        <f aca="true" t="shared" si="2" ref="C34:V34">SUM(C28:C33)</f>
        <v>6714</v>
      </c>
      <c r="D34" s="104">
        <f t="shared" si="2"/>
        <v>61631045.96613881</v>
      </c>
      <c r="E34" s="104">
        <f t="shared" si="2"/>
        <v>6368</v>
      </c>
      <c r="F34" s="104">
        <f t="shared" si="2"/>
        <v>18192417.694624</v>
      </c>
      <c r="G34" s="104">
        <f t="shared" si="2"/>
        <v>0</v>
      </c>
      <c r="H34" s="104">
        <f t="shared" si="2"/>
        <v>0</v>
      </c>
      <c r="I34" s="104">
        <f t="shared" si="2"/>
        <v>6748</v>
      </c>
      <c r="J34" s="104">
        <f t="shared" si="2"/>
        <v>26209208.2094536</v>
      </c>
      <c r="K34" s="104">
        <f t="shared" si="2"/>
        <v>8843</v>
      </c>
      <c r="L34" s="104">
        <f t="shared" si="2"/>
        <v>3348068.7883504</v>
      </c>
      <c r="M34" s="104">
        <f t="shared" si="2"/>
        <v>5542</v>
      </c>
      <c r="N34" s="104">
        <f t="shared" si="2"/>
        <v>779023.1864864001</v>
      </c>
      <c r="O34" s="104">
        <f t="shared" si="2"/>
        <v>6840</v>
      </c>
      <c r="P34" s="104">
        <f t="shared" si="2"/>
        <v>1403031.696515</v>
      </c>
      <c r="Q34" s="104">
        <f t="shared" si="2"/>
        <v>0</v>
      </c>
      <c r="R34" s="104">
        <f t="shared" si="2"/>
        <v>0</v>
      </c>
      <c r="S34" s="104">
        <f t="shared" si="2"/>
        <v>0</v>
      </c>
      <c r="T34" s="104">
        <f t="shared" si="2"/>
        <v>0</v>
      </c>
      <c r="U34" s="104">
        <f t="shared" si="2"/>
        <v>6843</v>
      </c>
      <c r="V34" s="104">
        <f t="shared" si="2"/>
        <v>111562585.90520819</v>
      </c>
    </row>
    <row r="35" spans="1:22" ht="12.75">
      <c r="A35" s="99"/>
      <c r="B35" s="99" t="s">
        <v>196</v>
      </c>
      <c r="C35" s="96">
        <f>SUM('Combined Benf Data'!E95:E122)</f>
        <v>4651</v>
      </c>
      <c r="D35" s="96">
        <f>SUM('Combined Benf Data'!F95:F122)</f>
        <v>32610926</v>
      </c>
      <c r="E35" s="96">
        <f>SUM('Combined Benf Data'!G95:G122)</f>
        <v>4525</v>
      </c>
      <c r="F35" s="96">
        <f>SUM('Combined Benf Data'!H95:H122)</f>
        <v>11272356</v>
      </c>
      <c r="G35" s="96">
        <f>SUM('Combined Benf Data'!I95:I122)</f>
        <v>1643</v>
      </c>
      <c r="H35" s="96">
        <f>SUM('Combined Benf Data'!J95:J122)</f>
        <v>250930</v>
      </c>
      <c r="I35" s="96">
        <f>SUM('Combined Benf Data'!K95:K122)</f>
        <v>4580</v>
      </c>
      <c r="J35" s="96">
        <f>SUM('Combined Benf Data'!L95:L122)</f>
        <v>14734083</v>
      </c>
      <c r="K35" s="96">
        <f>SUM('Combined Benf Data'!M95:M122)</f>
        <v>2101</v>
      </c>
      <c r="L35" s="96">
        <f>SUM('Combined Benf Data'!N95:N122)</f>
        <v>262890</v>
      </c>
      <c r="M35" s="96">
        <f>SUM('Combined Benf Data'!O95:O122)</f>
        <v>4373</v>
      </c>
      <c r="N35" s="96">
        <f>SUM('Combined Benf Data'!P95:P122)</f>
        <v>658013</v>
      </c>
      <c r="O35" s="96">
        <f>SUM('Combined Benf Data'!Q95:Q122)</f>
        <v>2984</v>
      </c>
      <c r="P35" s="96">
        <f>SUM('Combined Benf Data'!R95:R122)</f>
        <v>1281702</v>
      </c>
      <c r="Q35" s="96">
        <f>SUM('Combined Benf Data'!S95:S122)</f>
        <v>783</v>
      </c>
      <c r="R35" s="96">
        <f>SUM('Combined Benf Data'!T95:T122)</f>
        <v>118328</v>
      </c>
      <c r="S35" s="96">
        <f>SUM('Combined Benf Data'!U95:U122)</f>
        <v>57</v>
      </c>
      <c r="T35" s="96">
        <f>SUM('Combined Benf Data'!V95:V122)</f>
        <v>87784</v>
      </c>
      <c r="U35" s="96">
        <f>SUM('Combined Benf Data'!W95:W122)</f>
        <v>4580</v>
      </c>
      <c r="V35" s="96">
        <f>SUM('Combined Benf Data'!X95:X122)</f>
        <v>61197688</v>
      </c>
    </row>
    <row r="36" ht="12.75">
      <c r="B36" s="99" t="s">
        <v>197</v>
      </c>
    </row>
    <row r="37" spans="1:2" ht="12.75">
      <c r="A37" s="99"/>
      <c r="B37" s="101" t="s">
        <v>198</v>
      </c>
    </row>
    <row r="38" spans="1:2" ht="12.75">
      <c r="A38" s="148" t="s">
        <v>199</v>
      </c>
      <c r="B38" s="99"/>
    </row>
    <row r="39" spans="1:2" ht="12.75">
      <c r="A39" s="99"/>
      <c r="B39" s="99" t="s">
        <v>189</v>
      </c>
    </row>
    <row r="40" spans="1:2" ht="12.75">
      <c r="A40" s="99"/>
      <c r="B40" s="99" t="s">
        <v>190</v>
      </c>
    </row>
    <row r="41" spans="1:2" ht="12.75">
      <c r="A41" s="99"/>
      <c r="B41" s="99" t="s">
        <v>191</v>
      </c>
    </row>
    <row r="42" spans="1:2" ht="12.75">
      <c r="A42" s="99"/>
      <c r="B42" s="99" t="s">
        <v>192</v>
      </c>
    </row>
    <row r="43" spans="1:2" ht="12.75">
      <c r="A43" s="99"/>
      <c r="B43" s="99" t="s">
        <v>193</v>
      </c>
    </row>
    <row r="44" spans="1:2" ht="12.75">
      <c r="A44" s="99"/>
      <c r="B44" s="99" t="s">
        <v>194</v>
      </c>
    </row>
    <row r="45" spans="2:22" ht="12.75">
      <c r="B45" s="103" t="s">
        <v>195</v>
      </c>
      <c r="C45" s="104">
        <f aca="true" t="shared" si="3" ref="C45:V45">SUM(C39:C44)</f>
        <v>0</v>
      </c>
      <c r="D45" s="104">
        <f t="shared" si="3"/>
        <v>0</v>
      </c>
      <c r="E45" s="104">
        <f t="shared" si="3"/>
        <v>0</v>
      </c>
      <c r="F45" s="104">
        <f t="shared" si="3"/>
        <v>0</v>
      </c>
      <c r="G45" s="104">
        <f t="shared" si="3"/>
        <v>0</v>
      </c>
      <c r="H45" s="104">
        <f t="shared" si="3"/>
        <v>0</v>
      </c>
      <c r="I45" s="104">
        <f t="shared" si="3"/>
        <v>0</v>
      </c>
      <c r="J45" s="104">
        <f t="shared" si="3"/>
        <v>0</v>
      </c>
      <c r="K45" s="104">
        <f t="shared" si="3"/>
        <v>0</v>
      </c>
      <c r="L45" s="104">
        <f t="shared" si="3"/>
        <v>0</v>
      </c>
      <c r="M45" s="104">
        <f t="shared" si="3"/>
        <v>0</v>
      </c>
      <c r="N45" s="104">
        <f t="shared" si="3"/>
        <v>0</v>
      </c>
      <c r="O45" s="104">
        <f t="shared" si="3"/>
        <v>0</v>
      </c>
      <c r="P45" s="104">
        <f t="shared" si="3"/>
        <v>0</v>
      </c>
      <c r="Q45" s="104">
        <f t="shared" si="3"/>
        <v>0</v>
      </c>
      <c r="R45" s="104">
        <f t="shared" si="3"/>
        <v>0</v>
      </c>
      <c r="S45" s="104">
        <f t="shared" si="3"/>
        <v>0</v>
      </c>
      <c r="T45" s="104">
        <f t="shared" si="3"/>
        <v>0</v>
      </c>
      <c r="U45" s="104">
        <f t="shared" si="3"/>
        <v>0</v>
      </c>
      <c r="V45" s="104">
        <f t="shared" si="3"/>
        <v>0</v>
      </c>
    </row>
    <row r="46" spans="1:2" s="115" customFormat="1" ht="12.75">
      <c r="A46" s="114"/>
      <c r="B46" s="114" t="s">
        <v>196</v>
      </c>
    </row>
    <row r="47" spans="2:22" ht="12.75">
      <c r="B47" s="99" t="s">
        <v>197</v>
      </c>
      <c r="C47" s="116">
        <f>SUM('Combined Benf Data'!E478:E511)</f>
        <v>1582</v>
      </c>
      <c r="D47" s="116">
        <f>SUM('Combined Benf Data'!F478:F511)</f>
        <v>7746568.512664599</v>
      </c>
      <c r="E47" s="116">
        <f>SUM('Combined Benf Data'!G478:G511)</f>
        <v>1547</v>
      </c>
      <c r="F47" s="116">
        <f>SUM('Combined Benf Data'!H478:H511)</f>
        <v>7279526.884731402</v>
      </c>
      <c r="G47" s="116">
        <f>SUM('Combined Benf Data'!I478:I511)</f>
        <v>0</v>
      </c>
      <c r="H47" s="116">
        <f>SUM('Combined Benf Data'!J478:J511)</f>
        <v>0</v>
      </c>
      <c r="I47" s="116">
        <f>SUM('Combined Benf Data'!K478:K511)</f>
        <v>1409</v>
      </c>
      <c r="J47" s="116">
        <f>SUM('Combined Benf Data'!L478:L511)</f>
        <v>1121965.7399827999</v>
      </c>
      <c r="K47" s="116">
        <f>SUM('Combined Benf Data'!M478:M511)</f>
        <v>1577</v>
      </c>
      <c r="L47" s="116">
        <f>SUM('Combined Benf Data'!N478:N511)</f>
        <v>62969.52804000001</v>
      </c>
      <c r="M47" s="116">
        <f>SUM('Combined Benf Data'!O478:O511)</f>
        <v>0</v>
      </c>
      <c r="N47" s="116">
        <f>SUM('Combined Benf Data'!P478:P511)</f>
        <v>0</v>
      </c>
      <c r="O47" s="116">
        <f>SUM('Combined Benf Data'!Q478:Q511)</f>
        <v>1577</v>
      </c>
      <c r="P47" s="116">
        <f>SUM('Combined Benf Data'!R478:R511)</f>
        <v>261848.53991</v>
      </c>
      <c r="Q47" s="116">
        <f>SUM('Combined Benf Data'!S478:S511)</f>
        <v>0</v>
      </c>
      <c r="R47" s="116">
        <f>SUM('Combined Benf Data'!T478:T511)</f>
        <v>0</v>
      </c>
      <c r="S47" s="116">
        <f>SUM('Combined Benf Data'!U478:U511)</f>
        <v>172</v>
      </c>
      <c r="T47" s="116">
        <f>SUM('Combined Benf Data'!V478:V511)</f>
        <v>666402.16168</v>
      </c>
      <c r="U47" s="116">
        <f>SUM('Combined Benf Data'!W478:W511)</f>
        <v>1582</v>
      </c>
      <c r="V47" s="116">
        <f>SUM('Combined Benf Data'!X478:X511)</f>
        <v>17139281.367008798</v>
      </c>
    </row>
    <row r="48" spans="1:2" ht="12.75">
      <c r="A48" s="99"/>
      <c r="B48" s="101" t="s">
        <v>198</v>
      </c>
    </row>
    <row r="49" spans="1:2" ht="12.75">
      <c r="A49" s="148" t="s">
        <v>134</v>
      </c>
      <c r="B49" s="99"/>
    </row>
    <row r="50" spans="1:22" ht="12.75">
      <c r="A50" s="99"/>
      <c r="B50" s="99" t="s">
        <v>189</v>
      </c>
      <c r="C50" s="96">
        <f>+'Combined Benf Data'!E123</f>
        <v>1180</v>
      </c>
      <c r="D50" s="96">
        <f>+'Combined Benf Data'!F123</f>
        <v>7190523.56228</v>
      </c>
      <c r="E50" s="96">
        <f>+'Combined Benf Data'!G123</f>
        <v>1228</v>
      </c>
      <c r="F50" s="96">
        <f>+'Combined Benf Data'!H123</f>
        <v>2093342.97204</v>
      </c>
      <c r="G50" s="96">
        <f>+'Combined Benf Data'!I123</f>
        <v>1180</v>
      </c>
      <c r="H50" s="96">
        <f>+'Combined Benf Data'!J123</f>
        <v>443943.16218</v>
      </c>
      <c r="I50" s="96">
        <f>+'Combined Benf Data'!K123</f>
        <v>1228</v>
      </c>
      <c r="J50" s="96">
        <f>+'Combined Benf Data'!L123</f>
        <v>5255605.8721</v>
      </c>
      <c r="K50" s="96">
        <f>+'Combined Benf Data'!M123</f>
        <v>1228</v>
      </c>
      <c r="L50" s="96">
        <f>+'Combined Benf Data'!N123</f>
        <v>347739.04156</v>
      </c>
      <c r="M50" s="96">
        <f>+'Combined Benf Data'!O123</f>
        <v>1228</v>
      </c>
      <c r="N50" s="96">
        <f>+'Combined Benf Data'!P123</f>
        <v>51815.4201</v>
      </c>
      <c r="O50" s="96">
        <f>+'Combined Benf Data'!Q123</f>
        <v>1228</v>
      </c>
      <c r="P50" s="96">
        <f>+'Combined Benf Data'!R123</f>
        <v>357120.00064</v>
      </c>
      <c r="Q50" s="96">
        <f>+'Combined Benf Data'!S123</f>
        <v>0</v>
      </c>
      <c r="R50" s="96">
        <f>+'Combined Benf Data'!T123</f>
        <v>0</v>
      </c>
      <c r="S50" s="96">
        <f>+'Combined Benf Data'!U123</f>
        <v>0</v>
      </c>
      <c r="T50" s="96">
        <f>+'Combined Benf Data'!V123</f>
        <v>0</v>
      </c>
      <c r="U50" s="96">
        <f>+'Combined Benf Data'!W123</f>
        <v>1228</v>
      </c>
      <c r="V50" s="96">
        <f>+'Combined Benf Data'!X123</f>
        <v>15740090.0309</v>
      </c>
    </row>
    <row r="51" spans="1:22" ht="12.75">
      <c r="A51" s="99"/>
      <c r="B51" s="99" t="s">
        <v>190</v>
      </c>
      <c r="C51" s="96">
        <f>+'Combined Benf Data'!E124</f>
        <v>700</v>
      </c>
      <c r="D51" s="96">
        <f>+'Combined Benf Data'!F124</f>
        <v>3599456.94002</v>
      </c>
      <c r="E51" s="96">
        <f>+'Combined Benf Data'!G124</f>
        <v>700</v>
      </c>
      <c r="F51" s="96">
        <f>+'Combined Benf Data'!H124</f>
        <v>1533649.18032</v>
      </c>
      <c r="G51" s="96">
        <f>+'Combined Benf Data'!I124</f>
        <v>700</v>
      </c>
      <c r="H51" s="96">
        <f>+'Combined Benf Data'!J124</f>
        <v>109816.38358</v>
      </c>
      <c r="I51" s="96">
        <f>+'Combined Benf Data'!K124</f>
        <v>700</v>
      </c>
      <c r="J51" s="96">
        <f>+'Combined Benf Data'!L124</f>
        <v>2737189.27336</v>
      </c>
      <c r="K51" s="96">
        <f>+'Combined Benf Data'!M124</f>
        <v>0</v>
      </c>
      <c r="L51" s="96">
        <f>+'Combined Benf Data'!N124</f>
        <v>0</v>
      </c>
      <c r="M51" s="96">
        <f>+'Combined Benf Data'!O124</f>
        <v>700</v>
      </c>
      <c r="N51" s="96">
        <f>+'Combined Benf Data'!P124</f>
        <v>236932.62758</v>
      </c>
      <c r="O51" s="96">
        <f>+'Combined Benf Data'!Q124</f>
        <v>700</v>
      </c>
      <c r="P51" s="96">
        <f>+'Combined Benf Data'!R124</f>
        <v>93760.2115</v>
      </c>
      <c r="Q51" s="96">
        <f>+'Combined Benf Data'!S124</f>
        <v>96</v>
      </c>
      <c r="R51" s="96">
        <f>+'Combined Benf Data'!T124</f>
        <v>140090.51012</v>
      </c>
      <c r="S51" s="96">
        <f>+'Combined Benf Data'!U124</f>
        <v>0</v>
      </c>
      <c r="T51" s="96">
        <f>+'Combined Benf Data'!V124</f>
        <v>0</v>
      </c>
      <c r="U51" s="96">
        <f>+'Combined Benf Data'!W124</f>
        <v>700</v>
      </c>
      <c r="V51" s="96">
        <f>+'Combined Benf Data'!X124</f>
        <v>8450895.12648</v>
      </c>
    </row>
    <row r="52" spans="1:22" ht="12.75">
      <c r="A52" s="99"/>
      <c r="B52" s="99" t="s">
        <v>191</v>
      </c>
      <c r="C52" s="96">
        <f>SUM('Combined Benf Data'!E125:E127)</f>
        <v>1508</v>
      </c>
      <c r="D52" s="96">
        <f>SUM('Combined Benf Data'!F125:F127)</f>
        <v>10210333.78334</v>
      </c>
      <c r="E52" s="96">
        <f>SUM('Combined Benf Data'!G125:G127)</f>
        <v>1508</v>
      </c>
      <c r="F52" s="96">
        <f>SUM('Combined Benf Data'!H125:H127)</f>
        <v>3557145.37466</v>
      </c>
      <c r="G52" s="96">
        <f>SUM('Combined Benf Data'!I125:I127)</f>
        <v>1139</v>
      </c>
      <c r="H52" s="96">
        <f>SUM('Combined Benf Data'!J125:J127)</f>
        <v>78488.53356000001</v>
      </c>
      <c r="I52" s="96">
        <f>SUM('Combined Benf Data'!K125:K127)</f>
        <v>1508</v>
      </c>
      <c r="J52" s="96">
        <f>SUM('Combined Benf Data'!L125:L127)</f>
        <v>5634660.60424</v>
      </c>
      <c r="K52" s="96">
        <f>SUM('Combined Benf Data'!M125:M127)</f>
        <v>1139</v>
      </c>
      <c r="L52" s="96">
        <f>SUM('Combined Benf Data'!N125:N127)</f>
        <v>122630.43265999999</v>
      </c>
      <c r="M52" s="96">
        <f>SUM('Combined Benf Data'!O125:O127)</f>
        <v>1508</v>
      </c>
      <c r="N52" s="96">
        <f>SUM('Combined Benf Data'!P125:P127)</f>
        <v>51425.083060000004</v>
      </c>
      <c r="O52" s="96">
        <f>SUM('Combined Benf Data'!Q125:Q127)</f>
        <v>1508</v>
      </c>
      <c r="P52" s="96">
        <f>SUM('Combined Benf Data'!R125:R127)</f>
        <v>1172306.18728</v>
      </c>
      <c r="Q52" s="96">
        <f>SUM('Combined Benf Data'!S125:S127)</f>
        <v>30</v>
      </c>
      <c r="R52" s="96">
        <f>SUM('Combined Benf Data'!T125:T127)</f>
        <v>35890.0868</v>
      </c>
      <c r="S52" s="96">
        <f>SUM('Combined Benf Data'!U125:U127)</f>
        <v>0</v>
      </c>
      <c r="T52" s="96">
        <f>SUM('Combined Benf Data'!V125:V127)</f>
        <v>0</v>
      </c>
      <c r="U52" s="96">
        <f>SUM('Combined Benf Data'!W125:W127)</f>
        <v>1508</v>
      </c>
      <c r="V52" s="96">
        <f>SUM('Combined Benf Data'!X125:X127)</f>
        <v>20196786.59508</v>
      </c>
    </row>
    <row r="53" spans="1:22" ht="12.75">
      <c r="A53" s="99"/>
      <c r="B53" s="99" t="s">
        <v>192</v>
      </c>
      <c r="C53" s="96">
        <f>+'Combined Benf Data'!E128</f>
        <v>321</v>
      </c>
      <c r="D53" s="96">
        <f>+'Combined Benf Data'!F128</f>
        <v>1882691</v>
      </c>
      <c r="E53" s="96">
        <f>+'Combined Benf Data'!G128</f>
        <v>321</v>
      </c>
      <c r="F53" s="96">
        <f>+'Combined Benf Data'!H128</f>
        <v>597060</v>
      </c>
      <c r="G53" s="96">
        <f>+'Combined Benf Data'!I128</f>
        <v>0</v>
      </c>
      <c r="H53" s="96">
        <f>+'Combined Benf Data'!J128</f>
        <v>0</v>
      </c>
      <c r="I53" s="96">
        <f>+'Combined Benf Data'!K128</f>
        <v>321</v>
      </c>
      <c r="J53" s="96">
        <f>+'Combined Benf Data'!L128</f>
        <v>1040650</v>
      </c>
      <c r="K53" s="96">
        <f>+'Combined Benf Data'!M128</f>
        <v>321</v>
      </c>
      <c r="L53" s="96">
        <f>+'Combined Benf Data'!N128</f>
        <v>21765</v>
      </c>
      <c r="M53" s="96">
        <f>+'Combined Benf Data'!O128</f>
        <v>321</v>
      </c>
      <c r="N53" s="96">
        <f>+'Combined Benf Data'!P128</f>
        <v>6934</v>
      </c>
      <c r="O53" s="96">
        <f>+'Combined Benf Data'!Q128</f>
        <v>321</v>
      </c>
      <c r="P53" s="96">
        <f>+'Combined Benf Data'!R128</f>
        <v>97943</v>
      </c>
      <c r="Q53" s="96">
        <f>+'Combined Benf Data'!S128</f>
        <v>0</v>
      </c>
      <c r="R53" s="96">
        <f>+'Combined Benf Data'!T128</f>
        <v>0</v>
      </c>
      <c r="S53" s="96">
        <f>+'Combined Benf Data'!U128</f>
        <v>0</v>
      </c>
      <c r="T53" s="96">
        <f>+'Combined Benf Data'!V128</f>
        <v>0</v>
      </c>
      <c r="U53" s="96">
        <f>+'Combined Benf Data'!W128</f>
        <v>321</v>
      </c>
      <c r="V53" s="96">
        <f>+'Combined Benf Data'!X128</f>
        <v>3647043</v>
      </c>
    </row>
    <row r="54" spans="1:22" ht="12.75">
      <c r="A54" s="99"/>
      <c r="B54" s="99" t="s">
        <v>193</v>
      </c>
      <c r="C54" s="96">
        <f>+'Combined Benf Data'!E129</f>
        <v>349</v>
      </c>
      <c r="D54" s="96">
        <f>+'Combined Benf Data'!F129</f>
        <v>1659865.27442</v>
      </c>
      <c r="E54" s="96">
        <f>+'Combined Benf Data'!G129</f>
        <v>394</v>
      </c>
      <c r="F54" s="96">
        <f>+'Combined Benf Data'!H129</f>
        <v>813364.969</v>
      </c>
      <c r="G54" s="96">
        <f>+'Combined Benf Data'!I129</f>
        <v>394</v>
      </c>
      <c r="H54" s="96">
        <f>+'Combined Benf Data'!J129</f>
        <v>24311.63132</v>
      </c>
      <c r="I54" s="96">
        <f>+'Combined Benf Data'!K129</f>
        <v>394</v>
      </c>
      <c r="J54" s="96">
        <f>+'Combined Benf Data'!L129</f>
        <v>1345999.54676</v>
      </c>
      <c r="K54" s="96">
        <f>+'Combined Benf Data'!M129</f>
        <v>394</v>
      </c>
      <c r="L54" s="96">
        <f>+'Combined Benf Data'!N129</f>
        <v>11645.4528</v>
      </c>
      <c r="M54" s="96">
        <f>+'Combined Benf Data'!O129</f>
        <v>394</v>
      </c>
      <c r="N54" s="96">
        <f>+'Combined Benf Data'!P129</f>
        <v>6375.81682</v>
      </c>
      <c r="O54" s="96">
        <f>+'Combined Benf Data'!Q129</f>
        <v>394</v>
      </c>
      <c r="P54" s="96">
        <f>+'Combined Benf Data'!R129</f>
        <v>39713.44604</v>
      </c>
      <c r="Q54" s="96">
        <f>+'Combined Benf Data'!S129</f>
        <v>0</v>
      </c>
      <c r="R54" s="96">
        <f>+'Combined Benf Data'!T129</f>
        <v>0</v>
      </c>
      <c r="S54" s="96">
        <f>+'Combined Benf Data'!U129</f>
        <v>0</v>
      </c>
      <c r="T54" s="96">
        <f>+'Combined Benf Data'!V129</f>
        <v>0</v>
      </c>
      <c r="U54" s="96">
        <f>+'Combined Benf Data'!W129</f>
        <v>394</v>
      </c>
      <c r="V54" s="96">
        <f>+'Combined Benf Data'!X129</f>
        <v>3901276.13716</v>
      </c>
    </row>
    <row r="55" spans="1:22" ht="12.75">
      <c r="A55" s="99"/>
      <c r="B55" s="99" t="s">
        <v>194</v>
      </c>
      <c r="C55" s="96">
        <f>+'Combined Benf Data'!E130</f>
        <v>125</v>
      </c>
      <c r="D55" s="96">
        <f>+'Combined Benf Data'!F130</f>
        <v>733338.29964</v>
      </c>
      <c r="E55" s="96">
        <f>+'Combined Benf Data'!G130</f>
        <v>125</v>
      </c>
      <c r="F55" s="96">
        <f>+'Combined Benf Data'!H130</f>
        <v>211533.31148</v>
      </c>
      <c r="G55" s="96">
        <f>+'Combined Benf Data'!I130</f>
        <v>0</v>
      </c>
      <c r="H55" s="96">
        <f>+'Combined Benf Data'!J130</f>
        <v>0</v>
      </c>
      <c r="I55" s="96">
        <f>+'Combined Benf Data'!K130</f>
        <v>125</v>
      </c>
      <c r="J55" s="96">
        <f>+'Combined Benf Data'!L130</f>
        <v>405351.55074</v>
      </c>
      <c r="K55" s="96">
        <f>+'Combined Benf Data'!M130</f>
        <v>0</v>
      </c>
      <c r="L55" s="96">
        <f>+'Combined Benf Data'!N130</f>
        <v>0</v>
      </c>
      <c r="M55" s="96">
        <f>+'Combined Benf Data'!O130</f>
        <v>125</v>
      </c>
      <c r="N55" s="96">
        <f>+'Combined Benf Data'!P130</f>
        <v>4702.18084</v>
      </c>
      <c r="O55" s="96">
        <f>+'Combined Benf Data'!Q130</f>
        <v>0</v>
      </c>
      <c r="P55" s="96">
        <f>+'Combined Benf Data'!R130</f>
        <v>0</v>
      </c>
      <c r="Q55" s="96">
        <f>+'Combined Benf Data'!S130</f>
        <v>0</v>
      </c>
      <c r="R55" s="96">
        <f>+'Combined Benf Data'!T130</f>
        <v>0</v>
      </c>
      <c r="S55" s="96">
        <f>+'Combined Benf Data'!U130</f>
        <v>0</v>
      </c>
      <c r="T55" s="96">
        <f>+'Combined Benf Data'!V130</f>
        <v>0</v>
      </c>
      <c r="U55" s="96">
        <f>+'Combined Benf Data'!W130</f>
        <v>125</v>
      </c>
      <c r="V55" s="96">
        <f>+'Combined Benf Data'!X130</f>
        <v>1354925.3427</v>
      </c>
    </row>
    <row r="56" spans="2:22" ht="12.75">
      <c r="B56" s="103" t="s">
        <v>195</v>
      </c>
      <c r="C56" s="104">
        <f aca="true" t="shared" si="4" ref="C56:V56">SUM(C50:C55)</f>
        <v>4183</v>
      </c>
      <c r="D56" s="104">
        <f t="shared" si="4"/>
        <v>25276208.8597</v>
      </c>
      <c r="E56" s="104">
        <f t="shared" si="4"/>
        <v>4276</v>
      </c>
      <c r="F56" s="104">
        <f t="shared" si="4"/>
        <v>8806095.807500001</v>
      </c>
      <c r="G56" s="104">
        <f t="shared" si="4"/>
        <v>3413</v>
      </c>
      <c r="H56" s="104">
        <f t="shared" si="4"/>
        <v>656559.7106400001</v>
      </c>
      <c r="I56" s="104">
        <f t="shared" si="4"/>
        <v>4276</v>
      </c>
      <c r="J56" s="104">
        <f t="shared" si="4"/>
        <v>16419456.8472</v>
      </c>
      <c r="K56" s="104">
        <f t="shared" si="4"/>
        <v>3082</v>
      </c>
      <c r="L56" s="104">
        <f t="shared" si="4"/>
        <v>503779.92701999994</v>
      </c>
      <c r="M56" s="104">
        <f t="shared" si="4"/>
        <v>4276</v>
      </c>
      <c r="N56" s="104">
        <f t="shared" si="4"/>
        <v>358185.12840000005</v>
      </c>
      <c r="O56" s="104">
        <f t="shared" si="4"/>
        <v>4151</v>
      </c>
      <c r="P56" s="104">
        <f t="shared" si="4"/>
        <v>1760842.84546</v>
      </c>
      <c r="Q56" s="104">
        <f t="shared" si="4"/>
        <v>126</v>
      </c>
      <c r="R56" s="104">
        <f t="shared" si="4"/>
        <v>175980.59691999998</v>
      </c>
      <c r="S56" s="104">
        <f t="shared" si="4"/>
        <v>0</v>
      </c>
      <c r="T56" s="104">
        <f t="shared" si="4"/>
        <v>0</v>
      </c>
      <c r="U56" s="104">
        <f t="shared" si="4"/>
        <v>4276</v>
      </c>
      <c r="V56" s="104">
        <f t="shared" si="4"/>
        <v>53291016.23232</v>
      </c>
    </row>
    <row r="57" spans="1:22" ht="12.75">
      <c r="A57" s="99"/>
      <c r="B57" s="99" t="s">
        <v>196</v>
      </c>
      <c r="C57" s="149">
        <f>SUM('Combined Benf Data'!E131:E144)</f>
        <v>0</v>
      </c>
      <c r="D57" s="149">
        <f>SUM('Combined Benf Data'!F131:F144)</f>
        <v>0</v>
      </c>
      <c r="E57" s="149">
        <f>SUM('Combined Benf Data'!G131:G144)</f>
        <v>0</v>
      </c>
      <c r="F57" s="149">
        <f>SUM('Combined Benf Data'!H131:H144)</f>
        <v>0</v>
      </c>
      <c r="G57" s="149">
        <f>SUM('Combined Benf Data'!I131:I144)</f>
        <v>0</v>
      </c>
      <c r="H57" s="149">
        <f>SUM('Combined Benf Data'!J131:J144)</f>
        <v>0</v>
      </c>
      <c r="I57" s="149">
        <f>SUM('Combined Benf Data'!K131:K144)</f>
        <v>0</v>
      </c>
      <c r="J57" s="149">
        <f>SUM('Combined Benf Data'!L131:L144)</f>
        <v>0</v>
      </c>
      <c r="K57" s="149">
        <f>SUM('Combined Benf Data'!M131:M144)</f>
        <v>0</v>
      </c>
      <c r="L57" s="149">
        <f>SUM('Combined Benf Data'!N131:N144)</f>
        <v>0</v>
      </c>
      <c r="M57" s="149">
        <f>SUM('Combined Benf Data'!O131:O144)</f>
        <v>0</v>
      </c>
      <c r="N57" s="149">
        <f>SUM('Combined Benf Data'!P131:P144)</f>
        <v>0</v>
      </c>
      <c r="O57" s="149">
        <f>SUM('Combined Benf Data'!Q131:Q144)</f>
        <v>0</v>
      </c>
      <c r="P57" s="149">
        <f>SUM('Combined Benf Data'!R131:R144)</f>
        <v>0</v>
      </c>
      <c r="Q57" s="149">
        <f>SUM('Combined Benf Data'!S131:S144)</f>
        <v>0</v>
      </c>
      <c r="R57" s="149">
        <f>SUM('Combined Benf Data'!T131:T144)</f>
        <v>0</v>
      </c>
      <c r="S57" s="149">
        <f>SUM('Combined Benf Data'!U131:U144)</f>
        <v>0</v>
      </c>
      <c r="T57" s="149">
        <f>SUM('Combined Benf Data'!V131:V144)</f>
        <v>0</v>
      </c>
      <c r="U57" s="149">
        <f>SUM('Combined Benf Data'!W131:W144)</f>
        <v>0</v>
      </c>
      <c r="V57" s="149">
        <f>SUM('Combined Benf Data'!X131:X144)</f>
        <v>0</v>
      </c>
    </row>
    <row r="58" ht="12.75">
      <c r="B58" s="99" t="s">
        <v>197</v>
      </c>
    </row>
    <row r="59" spans="1:2" ht="12.75">
      <c r="A59" s="99"/>
      <c r="B59" s="101" t="s">
        <v>198</v>
      </c>
    </row>
    <row r="60" spans="1:2" ht="12.75">
      <c r="A60" s="114" t="s">
        <v>144</v>
      </c>
      <c r="B60" s="99"/>
    </row>
    <row r="61" spans="1:22" ht="12.75">
      <c r="A61" s="99"/>
      <c r="B61" s="99" t="s">
        <v>189</v>
      </c>
      <c r="C61" s="96">
        <f>+'Combined Benf Data'!E459</f>
        <v>1272</v>
      </c>
      <c r="D61" s="96">
        <f>+'Combined Benf Data'!F459</f>
        <v>10902717.15782</v>
      </c>
      <c r="E61" s="96">
        <f>+'Combined Benf Data'!G459</f>
        <v>1072</v>
      </c>
      <c r="F61" s="96">
        <f>+'Combined Benf Data'!H459</f>
        <v>2093584.80988</v>
      </c>
      <c r="G61" s="96">
        <f>+'Combined Benf Data'!I459</f>
        <v>0</v>
      </c>
      <c r="H61" s="96">
        <f>+'Combined Benf Data'!J459</f>
        <v>0</v>
      </c>
      <c r="I61" s="96">
        <f>+'Combined Benf Data'!K459</f>
        <v>740</v>
      </c>
      <c r="J61" s="96">
        <f>+'Combined Benf Data'!L459</f>
        <v>514712.69898</v>
      </c>
      <c r="K61" s="96">
        <f>+'Combined Benf Data'!M459</f>
        <v>0</v>
      </c>
      <c r="L61" s="96">
        <f>+'Combined Benf Data'!N459</f>
        <v>0</v>
      </c>
      <c r="M61" s="96">
        <f>+'Combined Benf Data'!O459</f>
        <v>452</v>
      </c>
      <c r="N61" s="96">
        <f>+'Combined Benf Data'!P459</f>
        <v>77937.78752</v>
      </c>
      <c r="O61" s="96">
        <f>+'Combined Benf Data'!Q459</f>
        <v>1272</v>
      </c>
      <c r="P61" s="96">
        <f>+'Combined Benf Data'!R459</f>
        <v>819356.44062</v>
      </c>
      <c r="Q61" s="96">
        <f>+'Combined Benf Data'!S459</f>
        <v>0</v>
      </c>
      <c r="R61" s="96">
        <f>+'Combined Benf Data'!T459</f>
        <v>0</v>
      </c>
      <c r="S61" s="96">
        <f>+'Combined Benf Data'!U459</f>
        <v>0</v>
      </c>
      <c r="T61" s="96">
        <f>+'Combined Benf Data'!V459</f>
        <v>0</v>
      </c>
      <c r="U61" s="96">
        <f>+'Combined Benf Data'!W459</f>
        <v>1272</v>
      </c>
      <c r="V61" s="96">
        <f>+'Combined Benf Data'!X459</f>
        <v>14408308.894820001</v>
      </c>
    </row>
    <row r="62" spans="1:22" ht="12.75">
      <c r="A62" s="99"/>
      <c r="B62" s="99" t="s">
        <v>190</v>
      </c>
      <c r="C62" s="96">
        <f>SUM('Combined Benf Data'!E460:E461)</f>
        <v>989</v>
      </c>
      <c r="D62" s="96">
        <f>SUM('Combined Benf Data'!F460:F461)</f>
        <v>7934383.75822</v>
      </c>
      <c r="E62" s="96">
        <f>SUM('Combined Benf Data'!G460:G461)</f>
        <v>783</v>
      </c>
      <c r="F62" s="96">
        <f>SUM('Combined Benf Data'!H460:H461)</f>
        <v>1445058.10342</v>
      </c>
      <c r="G62" s="96">
        <f>SUM('Combined Benf Data'!I460:I461)</f>
        <v>0</v>
      </c>
      <c r="H62" s="96">
        <f>SUM('Combined Benf Data'!J460:J461)</f>
        <v>0</v>
      </c>
      <c r="I62" s="96">
        <f>SUM('Combined Benf Data'!K460:K461)</f>
        <v>286</v>
      </c>
      <c r="J62" s="96">
        <f>SUM('Combined Benf Data'!L460:L461)</f>
        <v>182212.98884</v>
      </c>
      <c r="K62" s="96">
        <f>SUM('Combined Benf Data'!M460:M461)</f>
        <v>0</v>
      </c>
      <c r="L62" s="96">
        <f>SUM('Combined Benf Data'!N460:N461)</f>
        <v>0</v>
      </c>
      <c r="M62" s="96">
        <f>SUM('Combined Benf Data'!O460:O461)</f>
        <v>438</v>
      </c>
      <c r="N62" s="96">
        <f>SUM('Combined Benf Data'!P460:P461)</f>
        <v>75818.44932</v>
      </c>
      <c r="O62" s="96">
        <f>SUM('Combined Benf Data'!Q460:Q461)</f>
        <v>1024</v>
      </c>
      <c r="P62" s="96">
        <f>SUM('Combined Benf Data'!R460:R461)</f>
        <v>109488.26576000001</v>
      </c>
      <c r="Q62" s="96">
        <f>SUM('Combined Benf Data'!S460:S461)</f>
        <v>0</v>
      </c>
      <c r="R62" s="96">
        <f>SUM('Combined Benf Data'!T460:T461)</f>
        <v>0</v>
      </c>
      <c r="S62" s="96">
        <f>SUM('Combined Benf Data'!U460:U461)</f>
        <v>0</v>
      </c>
      <c r="T62" s="96">
        <f>SUM('Combined Benf Data'!V460:V461)</f>
        <v>0</v>
      </c>
      <c r="U62" s="96">
        <f>SUM('Combined Benf Data'!W460:W461)</f>
        <v>989</v>
      </c>
      <c r="V62" s="96">
        <f>SUM('Combined Benf Data'!X460:X461)</f>
        <v>9746961.56556</v>
      </c>
    </row>
    <row r="63" spans="1:22" ht="12.75">
      <c r="A63" s="99"/>
      <c r="B63" s="99" t="s">
        <v>191</v>
      </c>
      <c r="C63" s="96">
        <f>SUM('Combined Benf Data'!E462:E464)</f>
        <v>1296</v>
      </c>
      <c r="D63" s="96">
        <f>SUM('Combined Benf Data'!F462:F464)</f>
        <v>9166744.56284</v>
      </c>
      <c r="E63" s="96">
        <f>SUM('Combined Benf Data'!G462:G464)</f>
        <v>1057</v>
      </c>
      <c r="F63" s="96">
        <f>SUM('Combined Benf Data'!H462:H464)</f>
        <v>2256922.5549600003</v>
      </c>
      <c r="G63" s="96">
        <f>SUM('Combined Benf Data'!I462:I464)</f>
        <v>0</v>
      </c>
      <c r="H63" s="96">
        <f>SUM('Combined Benf Data'!J462:J464)</f>
        <v>0</v>
      </c>
      <c r="I63" s="96">
        <f>SUM('Combined Benf Data'!K462:K464)</f>
        <v>369</v>
      </c>
      <c r="J63" s="96">
        <f>SUM('Combined Benf Data'!L462:L464)</f>
        <v>146193.94176000002</v>
      </c>
      <c r="K63" s="96">
        <f>SUM('Combined Benf Data'!M462:M464)</f>
        <v>473</v>
      </c>
      <c r="L63" s="96">
        <f>SUM('Combined Benf Data'!N462:N464)</f>
        <v>46769.42548</v>
      </c>
      <c r="M63" s="96">
        <f>SUM('Combined Benf Data'!O462:O464)</f>
        <v>653</v>
      </c>
      <c r="N63" s="96">
        <f>SUM('Combined Benf Data'!P462:P464)</f>
        <v>125971.04944</v>
      </c>
      <c r="O63" s="96">
        <f>SUM('Combined Benf Data'!Q462:Q464)</f>
        <v>839</v>
      </c>
      <c r="P63" s="96">
        <f>SUM('Combined Benf Data'!R462:R464)</f>
        <v>324972.74116</v>
      </c>
      <c r="Q63" s="96">
        <f>SUM('Combined Benf Data'!S462:S464)</f>
        <v>407</v>
      </c>
      <c r="R63" s="96">
        <f>SUM('Combined Benf Data'!T462:T464)</f>
        <v>111649.31082000001</v>
      </c>
      <c r="S63" s="96">
        <f>SUM('Combined Benf Data'!U462:U464)</f>
        <v>366</v>
      </c>
      <c r="T63" s="96">
        <f>SUM('Combined Benf Data'!V462:V464)</f>
        <v>200918.9168</v>
      </c>
      <c r="U63" s="96">
        <f>SUM('Combined Benf Data'!W462:W464)</f>
        <v>1296</v>
      </c>
      <c r="V63" s="96">
        <f>SUM('Combined Benf Data'!X462:X464)</f>
        <v>12380142.50326</v>
      </c>
    </row>
    <row r="64" spans="1:22" ht="12.75">
      <c r="A64" s="99"/>
      <c r="B64" s="99" t="s">
        <v>192</v>
      </c>
      <c r="C64" s="96">
        <f>SUM('Combined Benf Data'!E465:E468)</f>
        <v>1198</v>
      </c>
      <c r="D64" s="96">
        <f>SUM('Combined Benf Data'!F465:F468)</f>
        <v>7184973.380840001</v>
      </c>
      <c r="E64" s="96">
        <f>SUM('Combined Benf Data'!G465:G468)</f>
        <v>922</v>
      </c>
      <c r="F64" s="96">
        <f>SUM('Combined Benf Data'!H465:H468)</f>
        <v>1673553.24978</v>
      </c>
      <c r="G64" s="96">
        <f>SUM('Combined Benf Data'!I465:I468)</f>
        <v>173</v>
      </c>
      <c r="H64" s="96">
        <f>SUM('Combined Benf Data'!J465:J468)</f>
        <v>28117.34804</v>
      </c>
      <c r="I64" s="96">
        <f>SUM('Combined Benf Data'!K465:K468)</f>
        <v>473</v>
      </c>
      <c r="J64" s="96">
        <f>SUM('Combined Benf Data'!L465:L468)</f>
        <v>263175.16624</v>
      </c>
      <c r="K64" s="96">
        <f>SUM('Combined Benf Data'!M465:M468)</f>
        <v>0</v>
      </c>
      <c r="L64" s="96">
        <f>SUM('Combined Benf Data'!N465:N468)</f>
        <v>0</v>
      </c>
      <c r="M64" s="96">
        <f>SUM('Combined Benf Data'!O465:O468)</f>
        <v>414</v>
      </c>
      <c r="N64" s="96">
        <f>SUM('Combined Benf Data'!P465:P468)</f>
        <v>80606.34797999999</v>
      </c>
      <c r="O64" s="96">
        <f>SUM('Combined Benf Data'!Q465:Q468)</f>
        <v>0</v>
      </c>
      <c r="P64" s="96">
        <f>SUM('Combined Benf Data'!R465:R468)</f>
        <v>0</v>
      </c>
      <c r="Q64" s="96">
        <f>SUM('Combined Benf Data'!S465:S468)</f>
        <v>170</v>
      </c>
      <c r="R64" s="96">
        <f>SUM('Combined Benf Data'!T465:T468)</f>
        <v>120260.08186</v>
      </c>
      <c r="S64" s="96">
        <f>SUM('Combined Benf Data'!U465:U468)</f>
        <v>0</v>
      </c>
      <c r="T64" s="96">
        <f>SUM('Combined Benf Data'!V465:V468)</f>
        <v>0</v>
      </c>
      <c r="U64" s="96">
        <f>SUM('Combined Benf Data'!W465:W468)</f>
        <v>1198</v>
      </c>
      <c r="V64" s="96">
        <f>SUM('Combined Benf Data'!X465:X468)</f>
        <v>9350685.57474</v>
      </c>
    </row>
    <row r="65" spans="1:22" ht="12.75">
      <c r="A65" s="99"/>
      <c r="B65" s="99" t="s">
        <v>193</v>
      </c>
      <c r="C65" s="96">
        <f>SUM('Combined Benf Data'!E469:E471)</f>
        <v>542</v>
      </c>
      <c r="D65" s="96">
        <f>SUM('Combined Benf Data'!F469:F471)</f>
        <v>3542367.251</v>
      </c>
      <c r="E65" s="96">
        <f>SUM('Combined Benf Data'!G469:G471)</f>
        <v>412</v>
      </c>
      <c r="F65" s="96">
        <f>SUM('Combined Benf Data'!H469:H471)</f>
        <v>654975.99004</v>
      </c>
      <c r="G65" s="96">
        <f>SUM('Combined Benf Data'!I469:I471)</f>
        <v>0</v>
      </c>
      <c r="H65" s="96">
        <f>SUM('Combined Benf Data'!J469:J471)</f>
        <v>0</v>
      </c>
      <c r="I65" s="96">
        <f>SUM('Combined Benf Data'!K469:K471)</f>
        <v>225</v>
      </c>
      <c r="J65" s="96">
        <f>SUM('Combined Benf Data'!L469:L471)</f>
        <v>127019.61662</v>
      </c>
      <c r="K65" s="96">
        <f>SUM('Combined Benf Data'!M469:M471)</f>
        <v>139</v>
      </c>
      <c r="L65" s="96">
        <f>SUM('Combined Benf Data'!N469:N471)</f>
        <v>31270.54432</v>
      </c>
      <c r="M65" s="96">
        <f>SUM('Combined Benf Data'!O469:O471)</f>
        <v>266</v>
      </c>
      <c r="N65" s="96">
        <f>SUM('Combined Benf Data'!P469:P471)</f>
        <v>169522.55496</v>
      </c>
      <c r="O65" s="96">
        <f>SUM('Combined Benf Data'!Q469:Q471)</f>
        <v>554</v>
      </c>
      <c r="P65" s="96">
        <f>SUM('Combined Benf Data'!R469:R471)</f>
        <v>82315.71826</v>
      </c>
      <c r="Q65" s="96">
        <f>SUM('Combined Benf Data'!S469:S471)</f>
        <v>25</v>
      </c>
      <c r="R65" s="96">
        <f>SUM('Combined Benf Data'!T469:T471)</f>
        <v>32260</v>
      </c>
      <c r="S65" s="96">
        <f>SUM('Combined Benf Data'!U469:U471)</f>
        <v>0</v>
      </c>
      <c r="T65" s="96">
        <f>SUM('Combined Benf Data'!V469:V471)</f>
        <v>0</v>
      </c>
      <c r="U65" s="96">
        <f>SUM('Combined Benf Data'!W469:W471)</f>
        <v>542</v>
      </c>
      <c r="V65" s="96">
        <f>SUM('Combined Benf Data'!X469:X471)</f>
        <v>4639731.6752</v>
      </c>
    </row>
    <row r="66" spans="1:2" ht="12.75">
      <c r="A66" s="99"/>
      <c r="B66" s="99" t="s">
        <v>194</v>
      </c>
    </row>
    <row r="67" spans="2:22" ht="12.75">
      <c r="B67" s="103" t="s">
        <v>195</v>
      </c>
      <c r="C67" s="104">
        <f aca="true" t="shared" si="5" ref="C67:V67">SUM(C61:C66)</f>
        <v>5297</v>
      </c>
      <c r="D67" s="104">
        <f t="shared" si="5"/>
        <v>38731186.11072</v>
      </c>
      <c r="E67" s="104">
        <f t="shared" si="5"/>
        <v>4246</v>
      </c>
      <c r="F67" s="104">
        <f t="shared" si="5"/>
        <v>8124094.70808</v>
      </c>
      <c r="G67" s="104">
        <f t="shared" si="5"/>
        <v>173</v>
      </c>
      <c r="H67" s="104">
        <f t="shared" si="5"/>
        <v>28117.34804</v>
      </c>
      <c r="I67" s="104">
        <f t="shared" si="5"/>
        <v>2093</v>
      </c>
      <c r="J67" s="104">
        <f t="shared" si="5"/>
        <v>1233314.4124399999</v>
      </c>
      <c r="K67" s="104">
        <f t="shared" si="5"/>
        <v>612</v>
      </c>
      <c r="L67" s="104">
        <f t="shared" si="5"/>
        <v>78039.96979999999</v>
      </c>
      <c r="M67" s="104">
        <f t="shared" si="5"/>
        <v>2223</v>
      </c>
      <c r="N67" s="104">
        <f t="shared" si="5"/>
        <v>529856.18922</v>
      </c>
      <c r="O67" s="104">
        <f t="shared" si="5"/>
        <v>3689</v>
      </c>
      <c r="P67" s="104">
        <f t="shared" si="5"/>
        <v>1336133.1658</v>
      </c>
      <c r="Q67" s="104">
        <f t="shared" si="5"/>
        <v>602</v>
      </c>
      <c r="R67" s="104">
        <f t="shared" si="5"/>
        <v>264169.39268000005</v>
      </c>
      <c r="S67" s="104">
        <f t="shared" si="5"/>
        <v>366</v>
      </c>
      <c r="T67" s="104">
        <f t="shared" si="5"/>
        <v>200918.9168</v>
      </c>
      <c r="U67" s="104">
        <f t="shared" si="5"/>
        <v>5297</v>
      </c>
      <c r="V67" s="104">
        <f t="shared" si="5"/>
        <v>50525830.213580005</v>
      </c>
    </row>
    <row r="68" spans="1:22" ht="12.75">
      <c r="A68" s="99"/>
      <c r="B68" s="99" t="s">
        <v>196</v>
      </c>
      <c r="C68" s="97">
        <f>SUM('Combined Benf Data'!E471:E477)</f>
        <v>810</v>
      </c>
      <c r="D68" s="97">
        <f>SUM('Combined Benf Data'!F471:F477)</f>
        <v>4192520.0893399995</v>
      </c>
      <c r="E68" s="97">
        <f>SUM('Combined Benf Data'!G471:G477)</f>
        <v>601</v>
      </c>
      <c r="F68" s="97">
        <f>SUM('Combined Benf Data'!H471:H477)</f>
        <v>944675.9413999999</v>
      </c>
      <c r="G68" s="97">
        <f>SUM('Combined Benf Data'!I471:I477)</f>
        <v>0</v>
      </c>
      <c r="H68" s="97">
        <f>SUM('Combined Benf Data'!J471:J477)</f>
        <v>0</v>
      </c>
      <c r="I68" s="97">
        <f>SUM('Combined Benf Data'!K471:K477)</f>
        <v>333</v>
      </c>
      <c r="J68" s="97">
        <f>SUM('Combined Benf Data'!L471:L477)</f>
        <v>131861.77968</v>
      </c>
      <c r="K68" s="97">
        <f>SUM('Combined Benf Data'!M471:M477)</f>
        <v>59</v>
      </c>
      <c r="L68" s="97">
        <f>SUM('Combined Benf Data'!N471:N477)</f>
        <v>28679.16854</v>
      </c>
      <c r="M68" s="97">
        <f>SUM('Combined Benf Data'!O471:O477)</f>
        <v>184</v>
      </c>
      <c r="N68" s="97">
        <f>SUM('Combined Benf Data'!P471:P477)</f>
        <v>153637.09246</v>
      </c>
      <c r="O68" s="97">
        <f>SUM('Combined Benf Data'!Q471:Q477)</f>
        <v>391</v>
      </c>
      <c r="P68" s="97">
        <f>SUM('Combined Benf Data'!R471:R477)</f>
        <v>87778.61348</v>
      </c>
      <c r="Q68" s="97">
        <f>SUM('Combined Benf Data'!S471:S477)</f>
        <v>0</v>
      </c>
      <c r="R68" s="97">
        <f>SUM('Combined Benf Data'!T471:T477)</f>
        <v>0</v>
      </c>
      <c r="S68" s="97">
        <f>SUM('Combined Benf Data'!U471:U477)</f>
        <v>0</v>
      </c>
      <c r="T68" s="97">
        <f>SUM('Combined Benf Data'!V471:V477)</f>
        <v>0</v>
      </c>
      <c r="U68" s="97">
        <f>SUM('Combined Benf Data'!W471:W477)</f>
        <v>810</v>
      </c>
      <c r="V68" s="97">
        <f>SUM('Combined Benf Data'!X471:X477)</f>
        <v>5539152.6849</v>
      </c>
    </row>
    <row r="69" ht="12.75">
      <c r="B69" s="99" t="s">
        <v>197</v>
      </c>
    </row>
    <row r="70" spans="1:2" ht="12.75">
      <c r="A70" s="99"/>
      <c r="B70" s="101" t="s">
        <v>198</v>
      </c>
    </row>
    <row r="71" spans="1:2" ht="12.75">
      <c r="A71" s="99" t="s">
        <v>143</v>
      </c>
      <c r="B71" s="99"/>
    </row>
    <row r="72" spans="1:22" ht="12.75">
      <c r="A72" s="99"/>
      <c r="B72" s="99" t="s">
        <v>189</v>
      </c>
      <c r="C72" s="96">
        <f>+'Combined Benf Data'!E159</f>
        <v>1341</v>
      </c>
      <c r="D72" s="96">
        <f>+'Combined Benf Data'!F159</f>
        <v>7859932.65854</v>
      </c>
      <c r="E72" s="96">
        <f>+'Combined Benf Data'!G159</f>
        <v>1325</v>
      </c>
      <c r="F72" s="96">
        <f>+'Combined Benf Data'!H159</f>
        <v>5062906.72</v>
      </c>
      <c r="G72" s="96">
        <f>+'Combined Benf Data'!I159</f>
        <v>0</v>
      </c>
      <c r="H72" s="96">
        <f>+'Combined Benf Data'!J159</f>
        <v>0</v>
      </c>
      <c r="I72" s="96">
        <f>+'Combined Benf Data'!K159</f>
        <v>1363</v>
      </c>
      <c r="J72" s="96">
        <f>+'Combined Benf Data'!L159</f>
        <v>5835717.1457400005</v>
      </c>
      <c r="K72" s="96">
        <f>+'Combined Benf Data'!M159</f>
        <v>1363</v>
      </c>
      <c r="L72" s="96">
        <f>+'Combined Benf Data'!N159</f>
        <v>203622.06334</v>
      </c>
      <c r="M72" s="96">
        <f>+'Combined Benf Data'!O159</f>
        <v>0</v>
      </c>
      <c r="N72" s="96">
        <f>+'Combined Benf Data'!P159</f>
        <v>0</v>
      </c>
      <c r="O72" s="96">
        <f>+'Combined Benf Data'!Q159</f>
        <v>1363</v>
      </c>
      <c r="P72" s="96">
        <f>+'Combined Benf Data'!R159</f>
        <v>389536.50062</v>
      </c>
      <c r="Q72" s="96">
        <f>+'Combined Benf Data'!S159</f>
        <v>249</v>
      </c>
      <c r="R72" s="96">
        <f>+'Combined Benf Data'!T159</f>
        <v>332019.66798</v>
      </c>
      <c r="S72" s="96">
        <f>+'Combined Benf Data'!U159</f>
        <v>0</v>
      </c>
      <c r="T72" s="96">
        <f>+'Combined Benf Data'!V159</f>
        <v>0</v>
      </c>
      <c r="U72" s="96">
        <f>+'Combined Benf Data'!W159</f>
        <v>1363</v>
      </c>
      <c r="V72" s="96">
        <f>+'Combined Benf Data'!X159</f>
        <v>19683734.756219998</v>
      </c>
    </row>
    <row r="73" spans="1:22" ht="12.75">
      <c r="A73" s="99"/>
      <c r="B73" s="99" t="s">
        <v>190</v>
      </c>
      <c r="C73" s="96">
        <f>+'Combined Benf Data'!E160</f>
        <v>401</v>
      </c>
      <c r="D73" s="96">
        <f>+'Combined Benf Data'!F160</f>
        <v>1566647.35892</v>
      </c>
      <c r="E73" s="96">
        <f>+'Combined Benf Data'!G160</f>
        <v>401</v>
      </c>
      <c r="F73" s="96">
        <f>+'Combined Benf Data'!H160</f>
        <v>1554544.96</v>
      </c>
      <c r="G73" s="96">
        <f>+'Combined Benf Data'!I160</f>
        <v>0</v>
      </c>
      <c r="H73" s="96">
        <f>+'Combined Benf Data'!J160</f>
        <v>0</v>
      </c>
      <c r="I73" s="96">
        <f>+'Combined Benf Data'!K160</f>
        <v>401</v>
      </c>
      <c r="J73" s="96">
        <f>+'Combined Benf Data'!L160</f>
        <v>1526113.85838</v>
      </c>
      <c r="K73" s="96">
        <f>+'Combined Benf Data'!M160</f>
        <v>401</v>
      </c>
      <c r="L73" s="96">
        <f>+'Combined Benf Data'!N160</f>
        <v>51261.33978</v>
      </c>
      <c r="M73" s="96">
        <f>+'Combined Benf Data'!O160</f>
        <v>0</v>
      </c>
      <c r="N73" s="96">
        <f>+'Combined Benf Data'!P160</f>
        <v>0</v>
      </c>
      <c r="O73" s="96">
        <f>+'Combined Benf Data'!Q160</f>
        <v>401</v>
      </c>
      <c r="P73" s="96">
        <f>+'Combined Benf Data'!R160</f>
        <v>98064.13618</v>
      </c>
      <c r="Q73" s="96">
        <f>+'Combined Benf Data'!S160</f>
        <v>0</v>
      </c>
      <c r="R73" s="96">
        <f>+'Combined Benf Data'!T160</f>
        <v>0</v>
      </c>
      <c r="S73" s="96">
        <f>+'Combined Benf Data'!U160</f>
        <v>0</v>
      </c>
      <c r="T73" s="96">
        <f>+'Combined Benf Data'!V160</f>
        <v>0</v>
      </c>
      <c r="U73" s="96">
        <f>+'Combined Benf Data'!W160</f>
        <v>401</v>
      </c>
      <c r="V73" s="96">
        <f>+'Combined Benf Data'!X160</f>
        <v>4796631.65326</v>
      </c>
    </row>
    <row r="74" spans="1:22" ht="12.75">
      <c r="A74" s="99"/>
      <c r="B74" s="99" t="s">
        <v>191</v>
      </c>
      <c r="C74" s="96">
        <f>+'Combined Benf Data'!E161</f>
        <v>458</v>
      </c>
      <c r="D74" s="96">
        <f>+'Combined Benf Data'!F161</f>
        <v>2637019.97344</v>
      </c>
      <c r="E74" s="96">
        <f>+'Combined Benf Data'!G161</f>
        <v>458</v>
      </c>
      <c r="F74" s="96">
        <f>+'Combined Benf Data'!H161</f>
        <v>2183820.23794</v>
      </c>
      <c r="G74" s="96">
        <f>+'Combined Benf Data'!I161</f>
        <v>0</v>
      </c>
      <c r="H74" s="96">
        <f>+'Combined Benf Data'!J161</f>
        <v>0</v>
      </c>
      <c r="I74" s="96">
        <f>+'Combined Benf Data'!K161</f>
        <v>458</v>
      </c>
      <c r="J74" s="96">
        <f>+'Combined Benf Data'!L161</f>
        <v>1695395.41796</v>
      </c>
      <c r="K74" s="96">
        <f>+'Combined Benf Data'!M161</f>
        <v>458</v>
      </c>
      <c r="L74" s="96">
        <f>+'Combined Benf Data'!N161</f>
        <v>51659.445120000004</v>
      </c>
      <c r="M74" s="96">
        <f>+'Combined Benf Data'!O161</f>
        <v>0</v>
      </c>
      <c r="N74" s="96">
        <f>+'Combined Benf Data'!P161</f>
        <v>0</v>
      </c>
      <c r="O74" s="96">
        <f>+'Combined Benf Data'!Q161</f>
        <v>458</v>
      </c>
      <c r="P74" s="96">
        <f>+'Combined Benf Data'!R161</f>
        <v>319354.39628</v>
      </c>
      <c r="Q74" s="96">
        <f>+'Combined Benf Data'!S161</f>
        <v>0</v>
      </c>
      <c r="R74" s="96">
        <f>+'Combined Benf Data'!T161</f>
        <v>0</v>
      </c>
      <c r="S74" s="96">
        <f>+'Combined Benf Data'!U161</f>
        <v>0</v>
      </c>
      <c r="T74" s="96">
        <f>+'Combined Benf Data'!V161</f>
        <v>0</v>
      </c>
      <c r="U74" s="96">
        <f>+'Combined Benf Data'!W161</f>
        <v>458</v>
      </c>
      <c r="V74" s="96">
        <f>+'Combined Benf Data'!X161</f>
        <v>6887249.47074</v>
      </c>
    </row>
    <row r="75" spans="1:22" ht="12.75">
      <c r="A75" s="99"/>
      <c r="B75" s="99" t="s">
        <v>192</v>
      </c>
      <c r="C75" s="96">
        <f>SUM('Combined Benf Data'!E162:E167)</f>
        <v>1065.75</v>
      </c>
      <c r="D75" s="96">
        <f>SUM('Combined Benf Data'!F162:F167)</f>
        <v>4994886.81662</v>
      </c>
      <c r="E75" s="96">
        <f>SUM('Combined Benf Data'!G162:G167)</f>
        <v>1065.75</v>
      </c>
      <c r="F75" s="96">
        <f>SUM('Combined Benf Data'!H162:H167)</f>
        <v>5095652.27862</v>
      </c>
      <c r="G75" s="96">
        <f>SUM('Combined Benf Data'!I162:I167)</f>
        <v>0</v>
      </c>
      <c r="H75" s="96">
        <f>SUM('Combined Benf Data'!J162:J167)</f>
        <v>0</v>
      </c>
      <c r="I75" s="96">
        <f>SUM('Combined Benf Data'!K162:K167)</f>
        <v>1135.75</v>
      </c>
      <c r="J75" s="96">
        <f>SUM('Combined Benf Data'!L162:L167)</f>
        <v>4306942.09164</v>
      </c>
      <c r="K75" s="96">
        <f>SUM('Combined Benf Data'!M162:M167)</f>
        <v>1135.75</v>
      </c>
      <c r="L75" s="96">
        <f>SUM('Combined Benf Data'!N162:N167)</f>
        <v>169079.04989999998</v>
      </c>
      <c r="M75" s="96">
        <f>SUM('Combined Benf Data'!O162:O167)</f>
        <v>0</v>
      </c>
      <c r="N75" s="96">
        <f>SUM('Combined Benf Data'!P162:P167)</f>
        <v>0</v>
      </c>
      <c r="O75" s="96">
        <f>SUM('Combined Benf Data'!Q162:Q167)</f>
        <v>986</v>
      </c>
      <c r="P75" s="96">
        <f>SUM('Combined Benf Data'!R162:R167)</f>
        <v>348492.87198</v>
      </c>
      <c r="Q75" s="96">
        <f>SUM('Combined Benf Data'!S162:S167)</f>
        <v>678.75</v>
      </c>
      <c r="R75" s="96">
        <f>SUM('Combined Benf Data'!T162:T167)</f>
        <v>530163.48278</v>
      </c>
      <c r="S75" s="96">
        <f>SUM('Combined Benf Data'!U162:U167)</f>
        <v>0</v>
      </c>
      <c r="T75" s="96">
        <f>SUM('Combined Benf Data'!V162:V167)</f>
        <v>0</v>
      </c>
      <c r="U75" s="96">
        <f>SUM('Combined Benf Data'!W162:W167)</f>
        <v>1135.75</v>
      </c>
      <c r="V75" s="96">
        <f>SUM('Combined Benf Data'!X162:X167)</f>
        <v>15445216.59154</v>
      </c>
    </row>
    <row r="76" spans="1:22" ht="12.75">
      <c r="A76" s="99"/>
      <c r="B76" s="99" t="s">
        <v>193</v>
      </c>
      <c r="C76" s="96">
        <f>+'Combined Benf Data'!E168</f>
        <v>108</v>
      </c>
      <c r="D76" s="96">
        <f>+'Combined Benf Data'!F168</f>
        <v>648073.31012</v>
      </c>
      <c r="E76" s="96">
        <f>+'Combined Benf Data'!G168</f>
        <v>103</v>
      </c>
      <c r="F76" s="96">
        <f>+'Combined Benf Data'!H168</f>
        <v>679439.96954</v>
      </c>
      <c r="G76" s="96">
        <f>+'Combined Benf Data'!I168</f>
        <v>0</v>
      </c>
      <c r="H76" s="96">
        <f>+'Combined Benf Data'!J168</f>
        <v>0</v>
      </c>
      <c r="I76" s="96">
        <f>+'Combined Benf Data'!K168</f>
        <v>108</v>
      </c>
      <c r="J76" s="96">
        <f>+'Combined Benf Data'!L168</f>
        <v>413434.70326</v>
      </c>
      <c r="K76" s="96">
        <f>+'Combined Benf Data'!M168</f>
        <v>108</v>
      </c>
      <c r="L76" s="96">
        <f>+'Combined Benf Data'!N168</f>
        <v>12492.4538</v>
      </c>
      <c r="M76" s="96">
        <f>+'Combined Benf Data'!O168</f>
        <v>0</v>
      </c>
      <c r="N76" s="96">
        <f>+'Combined Benf Data'!P168</f>
        <v>0</v>
      </c>
      <c r="O76" s="96">
        <f>+'Combined Benf Data'!Q168</f>
        <v>0</v>
      </c>
      <c r="P76" s="96">
        <f>+'Combined Benf Data'!R168</f>
        <v>0</v>
      </c>
      <c r="Q76" s="96">
        <f>+'Combined Benf Data'!S168</f>
        <v>3</v>
      </c>
      <c r="R76" s="96">
        <f>+'Combined Benf Data'!T168</f>
        <v>3526.5</v>
      </c>
      <c r="S76" s="96">
        <f>+'Combined Benf Data'!U168</f>
        <v>0</v>
      </c>
      <c r="T76" s="96">
        <f>+'Combined Benf Data'!V168</f>
        <v>0</v>
      </c>
      <c r="U76" s="96">
        <f>+'Combined Benf Data'!W168</f>
        <v>108</v>
      </c>
      <c r="V76" s="96">
        <f>+'Combined Benf Data'!X168</f>
        <v>1756966.93672</v>
      </c>
    </row>
    <row r="77" spans="1:22" ht="12.75">
      <c r="A77" s="99"/>
      <c r="B77" s="99" t="s">
        <v>194</v>
      </c>
      <c r="C77" s="96">
        <f>+'Combined Benf Data'!E169</f>
        <v>108</v>
      </c>
      <c r="D77" s="96">
        <f>+'Combined Benf Data'!F169</f>
        <v>534104</v>
      </c>
      <c r="E77" s="96">
        <f>+'Combined Benf Data'!G169</f>
        <v>111</v>
      </c>
      <c r="F77" s="96">
        <f>+'Combined Benf Data'!H169</f>
        <v>426761</v>
      </c>
      <c r="G77" s="96">
        <f>+'Combined Benf Data'!I169</f>
        <v>0</v>
      </c>
      <c r="H77" s="96">
        <f>+'Combined Benf Data'!J169</f>
        <v>0</v>
      </c>
      <c r="I77" s="96">
        <f>+'Combined Benf Data'!K169</f>
        <v>111</v>
      </c>
      <c r="J77" s="96">
        <f>+'Combined Benf Data'!L169</f>
        <v>427259</v>
      </c>
      <c r="K77" s="96">
        <f>+'Combined Benf Data'!M169</f>
        <v>111</v>
      </c>
      <c r="L77" s="96">
        <f>+'Combined Benf Data'!N169</f>
        <v>13530</v>
      </c>
      <c r="M77" s="96">
        <f>+'Combined Benf Data'!O169</f>
        <v>0</v>
      </c>
      <c r="N77" s="96">
        <f>+'Combined Benf Data'!P169</f>
        <v>0</v>
      </c>
      <c r="O77" s="96">
        <f>+'Combined Benf Data'!Q169</f>
        <v>111</v>
      </c>
      <c r="P77" s="96">
        <f>+'Combined Benf Data'!R169</f>
        <v>25461</v>
      </c>
      <c r="Q77" s="96">
        <f>+'Combined Benf Data'!S169</f>
        <v>0</v>
      </c>
      <c r="R77" s="96">
        <f>+'Combined Benf Data'!T169</f>
        <v>0</v>
      </c>
      <c r="S77" s="96">
        <f>+'Combined Benf Data'!U169</f>
        <v>0</v>
      </c>
      <c r="T77" s="96">
        <f>+'Combined Benf Data'!V169</f>
        <v>0</v>
      </c>
      <c r="U77" s="96">
        <f>+'Combined Benf Data'!W169</f>
        <v>111</v>
      </c>
      <c r="V77" s="96">
        <f>+'Combined Benf Data'!X169</f>
        <v>1427115</v>
      </c>
    </row>
    <row r="78" spans="2:22" ht="12.75">
      <c r="B78" s="103" t="s">
        <v>195</v>
      </c>
      <c r="C78" s="104">
        <f aca="true" t="shared" si="6" ref="C78:V78">SUM(C72:C77)</f>
        <v>3481.75</v>
      </c>
      <c r="D78" s="104">
        <f t="shared" si="6"/>
        <v>18240664.11764</v>
      </c>
      <c r="E78" s="104">
        <f t="shared" si="6"/>
        <v>3463.75</v>
      </c>
      <c r="F78" s="104">
        <f t="shared" si="6"/>
        <v>15003125.1661</v>
      </c>
      <c r="G78" s="104">
        <f t="shared" si="6"/>
        <v>0</v>
      </c>
      <c r="H78" s="104">
        <f t="shared" si="6"/>
        <v>0</v>
      </c>
      <c r="I78" s="104">
        <f t="shared" si="6"/>
        <v>3576.75</v>
      </c>
      <c r="J78" s="104">
        <f t="shared" si="6"/>
        <v>14204862.216980003</v>
      </c>
      <c r="K78" s="104">
        <f t="shared" si="6"/>
        <v>3576.75</v>
      </c>
      <c r="L78" s="104">
        <f t="shared" si="6"/>
        <v>501644.35194</v>
      </c>
      <c r="M78" s="104">
        <f t="shared" si="6"/>
        <v>0</v>
      </c>
      <c r="N78" s="104">
        <f t="shared" si="6"/>
        <v>0</v>
      </c>
      <c r="O78" s="104">
        <f t="shared" si="6"/>
        <v>3319</v>
      </c>
      <c r="P78" s="104">
        <f t="shared" si="6"/>
        <v>1180908.90506</v>
      </c>
      <c r="Q78" s="104">
        <f t="shared" si="6"/>
        <v>930.75</v>
      </c>
      <c r="R78" s="104">
        <f t="shared" si="6"/>
        <v>865709.65076</v>
      </c>
      <c r="S78" s="104">
        <f t="shared" si="6"/>
        <v>0</v>
      </c>
      <c r="T78" s="104">
        <f t="shared" si="6"/>
        <v>0</v>
      </c>
      <c r="U78" s="104">
        <f t="shared" si="6"/>
        <v>3576.75</v>
      </c>
      <c r="V78" s="104">
        <f t="shared" si="6"/>
        <v>49996914.408479996</v>
      </c>
    </row>
    <row r="79" spans="1:22" ht="12.75">
      <c r="A79" s="99"/>
      <c r="B79" s="99" t="s">
        <v>196</v>
      </c>
      <c r="C79" s="96">
        <f>SUM('Combined Benf Data'!E170:E189)</f>
        <v>1432</v>
      </c>
      <c r="D79" s="96">
        <f>SUM('Combined Benf Data'!F170:F189)</f>
        <v>7294952.602239999</v>
      </c>
      <c r="E79" s="96">
        <f>SUM('Combined Benf Data'!G170:G189)</f>
        <v>1413</v>
      </c>
      <c r="F79" s="96">
        <f>SUM('Combined Benf Data'!H170:H189)</f>
        <v>4984263.38588</v>
      </c>
      <c r="G79" s="96">
        <f>SUM('Combined Benf Data'!I170:I189)</f>
        <v>1382</v>
      </c>
      <c r="H79" s="96">
        <f>SUM('Combined Benf Data'!J170:J189)</f>
        <v>194334.15526</v>
      </c>
      <c r="I79" s="96">
        <f>SUM('Combined Benf Data'!K170:K189)</f>
        <v>1566</v>
      </c>
      <c r="J79" s="96">
        <f>SUM('Combined Benf Data'!L170:L189)</f>
        <v>5666306.81534</v>
      </c>
      <c r="K79" s="96">
        <f>SUM('Combined Benf Data'!M170:M189)</f>
        <v>348</v>
      </c>
      <c r="L79" s="96">
        <f>SUM('Combined Benf Data'!N170:N189)</f>
        <v>86995.79766000001</v>
      </c>
      <c r="M79" s="96">
        <f>SUM('Combined Benf Data'!O170:O189)</f>
        <v>1303</v>
      </c>
      <c r="N79" s="96">
        <f>SUM('Combined Benf Data'!P170:P189)</f>
        <v>475873.33986</v>
      </c>
      <c r="O79" s="96">
        <f>SUM('Combined Benf Data'!Q170:Q189)</f>
        <v>1061</v>
      </c>
      <c r="P79" s="96">
        <f>SUM('Combined Benf Data'!R170:R189)</f>
        <v>149109.06522000002</v>
      </c>
      <c r="Q79" s="96">
        <f>SUM('Combined Benf Data'!S170:S189)</f>
        <v>81</v>
      </c>
      <c r="R79" s="96">
        <f>SUM('Combined Benf Data'!T170:T189)</f>
        <v>66029.3565</v>
      </c>
      <c r="S79" s="96">
        <f>SUM('Combined Benf Data'!U170:U189)</f>
        <v>70</v>
      </c>
      <c r="T79" s="96">
        <f>SUM('Combined Benf Data'!V170:V189)</f>
        <v>3759.90664</v>
      </c>
      <c r="U79" s="96">
        <f>SUM('Combined Benf Data'!W170:W189)</f>
        <v>1566</v>
      </c>
      <c r="V79" s="96">
        <f>SUM('Combined Benf Data'!X170:X189)</f>
        <v>18921624.424599998</v>
      </c>
    </row>
    <row r="80" ht="12.75">
      <c r="B80" s="99" t="s">
        <v>197</v>
      </c>
    </row>
    <row r="81" spans="1:2" ht="12.75">
      <c r="A81" s="99"/>
      <c r="B81" s="101" t="s">
        <v>198</v>
      </c>
    </row>
    <row r="82" spans="1:2" ht="12.75">
      <c r="A82" s="99" t="s">
        <v>137</v>
      </c>
      <c r="B82" s="99"/>
    </row>
    <row r="83" spans="1:22" ht="12.75">
      <c r="A83" s="99"/>
      <c r="B83" s="99" t="s">
        <v>189</v>
      </c>
      <c r="C83" s="96">
        <f>+'Combined Benf Data'!E190</f>
        <v>834</v>
      </c>
      <c r="D83" s="96">
        <f>+'Combined Benf Data'!F190</f>
        <v>3951780.54782</v>
      </c>
      <c r="E83" s="96">
        <f>+'Combined Benf Data'!G190</f>
        <v>851</v>
      </c>
      <c r="F83" s="96">
        <f>+'Combined Benf Data'!H190</f>
        <v>1391695.16256</v>
      </c>
      <c r="G83" s="96">
        <f>+'Combined Benf Data'!I190</f>
        <v>0</v>
      </c>
      <c r="H83" s="96">
        <f>+'Combined Benf Data'!J190</f>
        <v>0</v>
      </c>
      <c r="I83" s="96">
        <f>+'Combined Benf Data'!K190</f>
        <v>851</v>
      </c>
      <c r="J83" s="96">
        <f>+'Combined Benf Data'!L190</f>
        <v>1884794.56426</v>
      </c>
      <c r="K83" s="96">
        <f>+'Combined Benf Data'!M190</f>
        <v>851</v>
      </c>
      <c r="L83" s="96">
        <f>+'Combined Benf Data'!N190</f>
        <v>7139.27102</v>
      </c>
      <c r="M83" s="96">
        <f>+'Combined Benf Data'!O190</f>
        <v>577</v>
      </c>
      <c r="N83" s="96">
        <f>+'Combined Benf Data'!P190</f>
        <v>80732.37838000001</v>
      </c>
      <c r="O83" s="96">
        <f>+'Combined Benf Data'!Q190</f>
        <v>851</v>
      </c>
      <c r="P83" s="96">
        <f>+'Combined Benf Data'!R190</f>
        <v>212751.72506</v>
      </c>
      <c r="Q83" s="96">
        <f>+'Combined Benf Data'!S190</f>
        <v>95</v>
      </c>
      <c r="R83" s="96">
        <f>+'Combined Benf Data'!T190</f>
        <v>83972.64035999999</v>
      </c>
      <c r="S83" s="96">
        <f>+'Combined Benf Data'!U190</f>
        <v>0</v>
      </c>
      <c r="T83" s="96">
        <f>+'Combined Benf Data'!V190</f>
        <v>0</v>
      </c>
      <c r="U83" s="96">
        <f>+'Combined Benf Data'!W190</f>
        <v>851</v>
      </c>
      <c r="V83" s="96">
        <f>+'Combined Benf Data'!X190</f>
        <v>7612866.28946</v>
      </c>
    </row>
    <row r="84" spans="1:22" ht="12.75">
      <c r="A84" s="99"/>
      <c r="B84" s="99" t="s">
        <v>190</v>
      </c>
      <c r="C84" s="96">
        <f>SUM('Combined Benf Data'!E191:E192)</f>
        <v>1089</v>
      </c>
      <c r="D84" s="96">
        <f>SUM('Combined Benf Data'!F191:F192)</f>
        <v>5389004.16714</v>
      </c>
      <c r="E84" s="96">
        <f>SUM('Combined Benf Data'!G191:G192)</f>
        <v>1081</v>
      </c>
      <c r="F84" s="96">
        <f>SUM('Combined Benf Data'!H191:H192)</f>
        <v>1841246.77056</v>
      </c>
      <c r="G84" s="96">
        <f>SUM('Combined Benf Data'!I191:I192)</f>
        <v>0</v>
      </c>
      <c r="H84" s="96">
        <f>SUM('Combined Benf Data'!J191:J192)</f>
        <v>0</v>
      </c>
      <c r="I84" s="96">
        <f>SUM('Combined Benf Data'!K191:K192)</f>
        <v>1084</v>
      </c>
      <c r="J84" s="96">
        <f>SUM('Combined Benf Data'!L191:L192)</f>
        <v>4103920.48038</v>
      </c>
      <c r="K84" s="96">
        <f>SUM('Combined Benf Data'!M191:M192)</f>
        <v>1089</v>
      </c>
      <c r="L84" s="96">
        <f>SUM('Combined Benf Data'!N191:N192)</f>
        <v>37134.9902</v>
      </c>
      <c r="M84" s="96">
        <f>SUM('Combined Benf Data'!O191:O192)</f>
        <v>887</v>
      </c>
      <c r="N84" s="96">
        <f>SUM('Combined Benf Data'!P191:P192)</f>
        <v>108112.96594</v>
      </c>
      <c r="O84" s="96">
        <f>SUM('Combined Benf Data'!Q191:Q192)</f>
        <v>1089</v>
      </c>
      <c r="P84" s="96">
        <f>SUM('Combined Benf Data'!R191:R192)</f>
        <v>350472.59626</v>
      </c>
      <c r="Q84" s="96">
        <f>SUM('Combined Benf Data'!S191:S192)</f>
        <v>88</v>
      </c>
      <c r="R84" s="96">
        <f>SUM('Combined Benf Data'!T191:T192)</f>
        <v>134603.67118</v>
      </c>
      <c r="S84" s="96">
        <f>SUM('Combined Benf Data'!U191:U192)</f>
        <v>0</v>
      </c>
      <c r="T84" s="96">
        <f>SUM('Combined Benf Data'!V191:V192)</f>
        <v>0</v>
      </c>
      <c r="U84" s="96">
        <f>SUM('Combined Benf Data'!W191:W192)</f>
        <v>1084</v>
      </c>
      <c r="V84" s="96">
        <f>SUM('Combined Benf Data'!X191:X192)</f>
        <v>11964495.641660001</v>
      </c>
    </row>
    <row r="85" spans="1:22" ht="12.75">
      <c r="A85" s="99"/>
      <c r="B85" s="99" t="s">
        <v>191</v>
      </c>
      <c r="C85" s="96">
        <f>+'Combined Benf Data'!E193</f>
        <v>348</v>
      </c>
      <c r="D85" s="96">
        <f>+'Combined Benf Data'!F193</f>
        <v>1368929.99754</v>
      </c>
      <c r="E85" s="96">
        <f>+'Combined Benf Data'!G193</f>
        <v>348</v>
      </c>
      <c r="F85" s="96">
        <f>+'Combined Benf Data'!H193</f>
        <v>589175.75304</v>
      </c>
      <c r="G85" s="96">
        <f>+'Combined Benf Data'!I193</f>
        <v>0</v>
      </c>
      <c r="H85" s="96">
        <f>+'Combined Benf Data'!J193</f>
        <v>0</v>
      </c>
      <c r="I85" s="96">
        <f>+'Combined Benf Data'!K193</f>
        <v>348</v>
      </c>
      <c r="J85" s="96">
        <f>+'Combined Benf Data'!L193</f>
        <v>1074084.20646</v>
      </c>
      <c r="K85" s="96">
        <f>+'Combined Benf Data'!M193</f>
        <v>348</v>
      </c>
      <c r="L85" s="96">
        <f>+'Combined Benf Data'!N193</f>
        <v>23379.9902</v>
      </c>
      <c r="M85" s="96">
        <f>+'Combined Benf Data'!O193</f>
        <v>348</v>
      </c>
      <c r="N85" s="96">
        <f>+'Combined Benf Data'!P193</f>
        <v>25459.258560000002</v>
      </c>
      <c r="O85" s="96">
        <f>+'Combined Benf Data'!Q193</f>
        <v>348</v>
      </c>
      <c r="P85" s="96">
        <f>+'Combined Benf Data'!R193</f>
        <v>293442.79164</v>
      </c>
      <c r="Q85" s="96">
        <f>+'Combined Benf Data'!S193</f>
        <v>0</v>
      </c>
      <c r="R85" s="96">
        <f>+'Combined Benf Data'!T193</f>
        <v>0</v>
      </c>
      <c r="S85" s="96">
        <f>+'Combined Benf Data'!U193</f>
        <v>0</v>
      </c>
      <c r="T85" s="96">
        <f>+'Combined Benf Data'!V193</f>
        <v>0</v>
      </c>
      <c r="U85" s="96">
        <f>+'Combined Benf Data'!W193</f>
        <v>348</v>
      </c>
      <c r="V85" s="96">
        <f>+'Combined Benf Data'!X193</f>
        <v>3374471.99744</v>
      </c>
    </row>
    <row r="86" spans="1:2" ht="12.75">
      <c r="A86" s="99"/>
      <c r="B86" s="99" t="s">
        <v>192</v>
      </c>
    </row>
    <row r="87" spans="1:22" ht="12.75">
      <c r="A87" s="99"/>
      <c r="B87" s="99" t="s">
        <v>193</v>
      </c>
      <c r="C87" s="96">
        <f>SUM('Combined Benf Data'!E194:E196)</f>
        <v>485</v>
      </c>
      <c r="D87" s="96">
        <f>SUM('Combined Benf Data'!F194:F196)</f>
        <v>1966669.2128599999</v>
      </c>
      <c r="E87" s="96">
        <f>SUM('Combined Benf Data'!G194:G196)</f>
        <v>482</v>
      </c>
      <c r="F87" s="96">
        <f>SUM('Combined Benf Data'!H194:H196)</f>
        <v>1030940.45622</v>
      </c>
      <c r="G87" s="96">
        <f>SUM('Combined Benf Data'!I194:I196)</f>
        <v>0</v>
      </c>
      <c r="H87" s="96">
        <f>SUM('Combined Benf Data'!J194:J196)</f>
        <v>0</v>
      </c>
      <c r="I87" s="96">
        <f>SUM('Combined Benf Data'!K194:K196)</f>
        <v>485</v>
      </c>
      <c r="J87" s="96">
        <f>SUM('Combined Benf Data'!L194:L196)</f>
        <v>1440189.9697399999</v>
      </c>
      <c r="K87" s="96">
        <f>SUM('Combined Benf Data'!M194:M196)</f>
        <v>485</v>
      </c>
      <c r="L87" s="96">
        <f>SUM('Combined Benf Data'!N194:N196)</f>
        <v>58172.9774</v>
      </c>
      <c r="M87" s="96">
        <f>SUM('Combined Benf Data'!O194:O196)</f>
        <v>442</v>
      </c>
      <c r="N87" s="96">
        <f>SUM('Combined Benf Data'!P194:P196)</f>
        <v>115044.8616</v>
      </c>
      <c r="O87" s="96">
        <f>SUM('Combined Benf Data'!Q194:Q196)</f>
        <v>485</v>
      </c>
      <c r="P87" s="96">
        <f>SUM('Combined Benf Data'!R194:R196)</f>
        <v>106910.774</v>
      </c>
      <c r="Q87" s="96">
        <f>SUM('Combined Benf Data'!S194:S196)</f>
        <v>74</v>
      </c>
      <c r="R87" s="96">
        <f>SUM('Combined Benf Data'!T194:T196)</f>
        <v>100251.58294</v>
      </c>
      <c r="S87" s="96">
        <f>SUM('Combined Benf Data'!U194:U196)</f>
        <v>0</v>
      </c>
      <c r="T87" s="96">
        <f>SUM('Combined Benf Data'!V194:V196)</f>
        <v>0</v>
      </c>
      <c r="U87" s="96">
        <f>SUM('Combined Benf Data'!W194:W196)</f>
        <v>485</v>
      </c>
      <c r="V87" s="96">
        <f>SUM('Combined Benf Data'!X194:X196)</f>
        <v>4818179.83476</v>
      </c>
    </row>
    <row r="88" spans="1:22" ht="12.75">
      <c r="A88" s="99"/>
      <c r="B88" s="99" t="s">
        <v>194</v>
      </c>
      <c r="C88" s="96">
        <f>+'Combined Benf Data'!E197</f>
        <v>110</v>
      </c>
      <c r="D88" s="96">
        <f>+'Combined Benf Data'!F197</f>
        <v>403473.71174</v>
      </c>
      <c r="E88" s="96">
        <f>+'Combined Benf Data'!G197</f>
        <v>110</v>
      </c>
      <c r="F88" s="96">
        <f>+'Combined Benf Data'!H197</f>
        <v>308295.07904</v>
      </c>
      <c r="G88" s="96">
        <f>+'Combined Benf Data'!I197</f>
        <v>0</v>
      </c>
      <c r="H88" s="96">
        <f>+'Combined Benf Data'!J197</f>
        <v>0</v>
      </c>
      <c r="I88" s="96">
        <f>+'Combined Benf Data'!K197</f>
        <v>110</v>
      </c>
      <c r="J88" s="96">
        <f>+'Combined Benf Data'!L197</f>
        <v>316571.26054</v>
      </c>
      <c r="K88" s="96">
        <f>+'Combined Benf Data'!M197</f>
        <v>110</v>
      </c>
      <c r="L88" s="96">
        <f>+'Combined Benf Data'!N197</f>
        <v>41381.72568</v>
      </c>
      <c r="M88" s="96">
        <f>+'Combined Benf Data'!O197</f>
        <v>110</v>
      </c>
      <c r="N88" s="96">
        <f>+'Combined Benf Data'!P197</f>
        <v>8276.99968</v>
      </c>
      <c r="O88" s="96">
        <f>+'Combined Benf Data'!Q197</f>
        <v>110</v>
      </c>
      <c r="P88" s="96">
        <f>+'Combined Benf Data'!R197</f>
        <v>60003.0886</v>
      </c>
      <c r="Q88" s="96">
        <f>+'Combined Benf Data'!S197</f>
        <v>0</v>
      </c>
      <c r="R88" s="96">
        <f>+'Combined Benf Data'!T197</f>
        <v>0</v>
      </c>
      <c r="S88" s="96">
        <f>+'Combined Benf Data'!U197</f>
        <v>0</v>
      </c>
      <c r="T88" s="96">
        <f>+'Combined Benf Data'!V197</f>
        <v>0</v>
      </c>
      <c r="U88" s="96">
        <f>+'Combined Benf Data'!W197</f>
        <v>110</v>
      </c>
      <c r="V88" s="96">
        <f>+'Combined Benf Data'!X197</f>
        <v>1138001.86528</v>
      </c>
    </row>
    <row r="89" spans="2:22" ht="12.75">
      <c r="B89" s="103" t="s">
        <v>195</v>
      </c>
      <c r="C89" s="104">
        <f aca="true" t="shared" si="7" ref="C89:V89">SUM(C83:C88)</f>
        <v>2866</v>
      </c>
      <c r="D89" s="104">
        <f t="shared" si="7"/>
        <v>13079857.637099998</v>
      </c>
      <c r="E89" s="104">
        <f t="shared" si="7"/>
        <v>2872</v>
      </c>
      <c r="F89" s="104">
        <f t="shared" si="7"/>
        <v>5161353.22142</v>
      </c>
      <c r="G89" s="104">
        <f t="shared" si="7"/>
        <v>0</v>
      </c>
      <c r="H89" s="104">
        <f t="shared" si="7"/>
        <v>0</v>
      </c>
      <c r="I89" s="104">
        <f t="shared" si="7"/>
        <v>2878</v>
      </c>
      <c r="J89" s="104">
        <f t="shared" si="7"/>
        <v>8819560.481379999</v>
      </c>
      <c r="K89" s="104">
        <f t="shared" si="7"/>
        <v>2883</v>
      </c>
      <c r="L89" s="104">
        <f t="shared" si="7"/>
        <v>167208.9545</v>
      </c>
      <c r="M89" s="104">
        <f t="shared" si="7"/>
        <v>2364</v>
      </c>
      <c r="N89" s="104">
        <f t="shared" si="7"/>
        <v>337626.46416000003</v>
      </c>
      <c r="O89" s="104">
        <f t="shared" si="7"/>
        <v>2883</v>
      </c>
      <c r="P89" s="104">
        <f t="shared" si="7"/>
        <v>1023580.97556</v>
      </c>
      <c r="Q89" s="104">
        <f t="shared" si="7"/>
        <v>257</v>
      </c>
      <c r="R89" s="104">
        <f t="shared" si="7"/>
        <v>318827.89448</v>
      </c>
      <c r="S89" s="104">
        <f t="shared" si="7"/>
        <v>0</v>
      </c>
      <c r="T89" s="104">
        <f t="shared" si="7"/>
        <v>0</v>
      </c>
      <c r="U89" s="104">
        <f t="shared" si="7"/>
        <v>2878</v>
      </c>
      <c r="V89" s="104">
        <f t="shared" si="7"/>
        <v>28908015.628599998</v>
      </c>
    </row>
    <row r="90" spans="1:22" ht="12.75">
      <c r="A90" s="99"/>
      <c r="B90" s="99" t="s">
        <v>196</v>
      </c>
      <c r="C90" s="96">
        <f>SUM('Combined Benf Data'!E198:E212)</f>
        <v>2235.5</v>
      </c>
      <c r="D90" s="96">
        <f>SUM('Combined Benf Data'!F198:F212)</f>
        <v>8340991.557279998</v>
      </c>
      <c r="E90" s="96">
        <f>SUM('Combined Benf Data'!G198:G212)</f>
        <v>2235.5</v>
      </c>
      <c r="F90" s="96">
        <f>SUM('Combined Benf Data'!H198:H212)</f>
        <v>4388643.1265</v>
      </c>
      <c r="G90" s="96">
        <f>SUM('Combined Benf Data'!I198:I212)</f>
        <v>0</v>
      </c>
      <c r="H90" s="96">
        <f>SUM('Combined Benf Data'!J198:J212)</f>
        <v>0</v>
      </c>
      <c r="I90" s="96">
        <f>SUM('Combined Benf Data'!K198:K212)</f>
        <v>2235.5</v>
      </c>
      <c r="J90" s="96">
        <f>SUM('Combined Benf Data'!L198:L212)</f>
        <v>6544469.526760001</v>
      </c>
      <c r="K90" s="96">
        <f>SUM('Combined Benf Data'!M198:M212)</f>
        <v>2235.5</v>
      </c>
      <c r="L90" s="96">
        <f>SUM('Combined Benf Data'!N198:N212)</f>
        <v>68438.6938</v>
      </c>
      <c r="M90" s="96">
        <f>SUM('Combined Benf Data'!O198:O212)</f>
        <v>2235.5</v>
      </c>
      <c r="N90" s="96">
        <f>SUM('Combined Benf Data'!P198:P212)</f>
        <v>85537.68544</v>
      </c>
      <c r="O90" s="96">
        <f>SUM('Combined Benf Data'!Q198:Q212)</f>
        <v>2235.5</v>
      </c>
      <c r="P90" s="96">
        <f>SUM('Combined Benf Data'!R198:R212)</f>
        <v>579921.17094</v>
      </c>
      <c r="Q90" s="96">
        <f>SUM('Combined Benf Data'!S198:S212)</f>
        <v>0</v>
      </c>
      <c r="R90" s="96">
        <f>SUM('Combined Benf Data'!T198:T212)</f>
        <v>0</v>
      </c>
      <c r="S90" s="96">
        <f>SUM('Combined Benf Data'!U198:U212)</f>
        <v>0</v>
      </c>
      <c r="T90" s="96">
        <f>SUM('Combined Benf Data'!V198:V212)</f>
        <v>0</v>
      </c>
      <c r="U90" s="96">
        <f>SUM('Combined Benf Data'!W198:W212)</f>
        <v>2235.5</v>
      </c>
      <c r="V90" s="96">
        <f>SUM('Combined Benf Data'!X198:X212)</f>
        <v>20005321.13032</v>
      </c>
    </row>
    <row r="91" ht="12.75">
      <c r="B91" s="99" t="s">
        <v>197</v>
      </c>
    </row>
    <row r="92" spans="1:2" ht="12.75">
      <c r="A92" s="99"/>
      <c r="B92" s="101" t="s">
        <v>198</v>
      </c>
    </row>
    <row r="93" spans="1:2" ht="12.75">
      <c r="A93" s="99" t="s">
        <v>138</v>
      </c>
      <c r="B93" s="99"/>
    </row>
    <row r="94" spans="1:22" ht="12.75">
      <c r="A94" s="99"/>
      <c r="B94" s="99" t="s">
        <v>189</v>
      </c>
      <c r="C94" s="96">
        <f>SUM('Combined Benf Data'!E213:E214)</f>
        <v>2378</v>
      </c>
      <c r="D94" s="96">
        <f>SUM('Combined Benf Data'!F213:F214)</f>
        <v>14558196</v>
      </c>
      <c r="E94" s="96">
        <f>SUM('Combined Benf Data'!G213:G214)</f>
        <v>2378</v>
      </c>
      <c r="F94" s="96">
        <f>SUM('Combined Benf Data'!H213:H214)</f>
        <v>4125830</v>
      </c>
      <c r="G94" s="96">
        <f>SUM('Combined Benf Data'!I213:I214)</f>
        <v>2378</v>
      </c>
      <c r="H94" s="96">
        <f>SUM('Combined Benf Data'!J213:J214)</f>
        <v>840443</v>
      </c>
      <c r="I94" s="96">
        <f>SUM('Combined Benf Data'!K213:K214)</f>
        <v>2411</v>
      </c>
      <c r="J94" s="96">
        <f>SUM('Combined Benf Data'!L213:L214)</f>
        <v>11111199</v>
      </c>
      <c r="K94" s="96">
        <f>SUM('Combined Benf Data'!M213:M214)</f>
        <v>2411</v>
      </c>
      <c r="L94" s="96">
        <f>SUM('Combined Benf Data'!N213:N214)</f>
        <v>114314</v>
      </c>
      <c r="M94" s="96">
        <f>SUM('Combined Benf Data'!O213:O214)</f>
        <v>674</v>
      </c>
      <c r="N94" s="96">
        <f>SUM('Combined Benf Data'!P213:P214)</f>
        <v>74563</v>
      </c>
      <c r="O94" s="96">
        <f>SUM('Combined Benf Data'!Q213:Q214)</f>
        <v>2411</v>
      </c>
      <c r="P94" s="96">
        <f>SUM('Combined Benf Data'!R213:R214)</f>
        <v>408287</v>
      </c>
      <c r="Q94" s="96">
        <f>SUM('Combined Benf Data'!S213:S214)</f>
        <v>0</v>
      </c>
      <c r="R94" s="96">
        <f>SUM('Combined Benf Data'!T213:T214)</f>
        <v>0</v>
      </c>
      <c r="S94" s="96">
        <f>SUM('Combined Benf Data'!U213:U214)</f>
        <v>0</v>
      </c>
      <c r="T94" s="96">
        <f>SUM('Combined Benf Data'!V213:V214)</f>
        <v>0</v>
      </c>
      <c r="U94" s="96">
        <f>SUM('Combined Benf Data'!W213:W214)</f>
        <v>2411</v>
      </c>
      <c r="V94" s="96">
        <f>SUM('Combined Benf Data'!X213:X214)</f>
        <v>31232832</v>
      </c>
    </row>
    <row r="95" spans="1:22" ht="12.75">
      <c r="A95" s="99"/>
      <c r="B95" s="99" t="s">
        <v>190</v>
      </c>
      <c r="C95" s="96">
        <f>+'Combined Benf Data'!E215</f>
        <v>582</v>
      </c>
      <c r="D95" s="96">
        <f>+'Combined Benf Data'!F215</f>
        <v>2654538</v>
      </c>
      <c r="E95" s="96">
        <f>+'Combined Benf Data'!G215</f>
        <v>582</v>
      </c>
      <c r="F95" s="96">
        <f>+'Combined Benf Data'!H215</f>
        <v>1009770</v>
      </c>
      <c r="G95" s="96">
        <f>+'Combined Benf Data'!I215</f>
        <v>582</v>
      </c>
      <c r="H95" s="96">
        <f>+'Combined Benf Data'!J215</f>
        <v>153930</v>
      </c>
      <c r="I95" s="96">
        <f>+'Combined Benf Data'!K215</f>
        <v>587</v>
      </c>
      <c r="J95" s="96">
        <f>+'Combined Benf Data'!L215</f>
        <v>2197903</v>
      </c>
      <c r="K95" s="96">
        <f>+'Combined Benf Data'!M215</f>
        <v>587</v>
      </c>
      <c r="L95" s="96">
        <f>+'Combined Benf Data'!N215</f>
        <v>20802</v>
      </c>
      <c r="M95" s="96">
        <f>+'Combined Benf Data'!O215</f>
        <v>120</v>
      </c>
      <c r="N95" s="96">
        <f>+'Combined Benf Data'!P215</f>
        <v>10370</v>
      </c>
      <c r="O95" s="96">
        <f>+'Combined Benf Data'!Q215</f>
        <v>587</v>
      </c>
      <c r="P95" s="96">
        <f>+'Combined Benf Data'!R215</f>
        <v>74297</v>
      </c>
      <c r="Q95" s="96">
        <f>+'Combined Benf Data'!S215</f>
        <v>0</v>
      </c>
      <c r="R95" s="96">
        <f>+'Combined Benf Data'!T215</f>
        <v>0</v>
      </c>
      <c r="S95" s="96">
        <f>+'Combined Benf Data'!U215</f>
        <v>0</v>
      </c>
      <c r="T95" s="96">
        <f>+'Combined Benf Data'!V215</f>
        <v>0</v>
      </c>
      <c r="U95" s="96">
        <f>+'Combined Benf Data'!W215</f>
        <v>587</v>
      </c>
      <c r="V95" s="96">
        <f>+'Combined Benf Data'!X215</f>
        <v>6121610</v>
      </c>
    </row>
    <row r="96" spans="1:22" ht="12.75">
      <c r="A96" s="99"/>
      <c r="B96" s="99" t="s">
        <v>191</v>
      </c>
      <c r="C96" s="96">
        <f>SUM('Combined Benf Data'!E216:E221)</f>
        <v>3007</v>
      </c>
      <c r="D96" s="96">
        <f>SUM('Combined Benf Data'!F216:F221)</f>
        <v>13817699</v>
      </c>
      <c r="E96" s="96">
        <f>SUM('Combined Benf Data'!G216:G221)</f>
        <v>3007</v>
      </c>
      <c r="F96" s="96">
        <f>SUM('Combined Benf Data'!H216:H221)</f>
        <v>5217145</v>
      </c>
      <c r="G96" s="96">
        <f>SUM('Combined Benf Data'!I216:I221)</f>
        <v>3007</v>
      </c>
      <c r="H96" s="96">
        <f>SUM('Combined Benf Data'!J216:J221)</f>
        <v>796235</v>
      </c>
      <c r="I96" s="96">
        <f>SUM('Combined Benf Data'!K216:K221)</f>
        <v>3025</v>
      </c>
      <c r="J96" s="96">
        <f>SUM('Combined Benf Data'!L216:L221)</f>
        <v>11553648</v>
      </c>
      <c r="K96" s="96">
        <f>SUM('Combined Benf Data'!M216:M221)</f>
        <v>3025</v>
      </c>
      <c r="L96" s="96">
        <f>SUM('Combined Benf Data'!N216:N221)</f>
        <v>107709</v>
      </c>
      <c r="M96" s="96">
        <f>SUM('Combined Benf Data'!O216:O221)</f>
        <v>952</v>
      </c>
      <c r="N96" s="96">
        <f>SUM('Combined Benf Data'!P216:P221)</f>
        <v>77699</v>
      </c>
      <c r="O96" s="96">
        <f>SUM('Combined Benf Data'!Q216:Q221)</f>
        <v>3025</v>
      </c>
      <c r="P96" s="96">
        <f>SUM('Combined Benf Data'!R216:R221)</f>
        <v>384638</v>
      </c>
      <c r="Q96" s="96">
        <f>SUM('Combined Benf Data'!S216:S221)</f>
        <v>0</v>
      </c>
      <c r="R96" s="96">
        <f>SUM('Combined Benf Data'!T216:T221)</f>
        <v>0</v>
      </c>
      <c r="S96" s="96">
        <f>SUM('Combined Benf Data'!U216:U221)</f>
        <v>0</v>
      </c>
      <c r="T96" s="96">
        <f>SUM('Combined Benf Data'!V216:V221)</f>
        <v>0</v>
      </c>
      <c r="U96" s="96">
        <f>SUM('Combined Benf Data'!W216:W221)</f>
        <v>3025</v>
      </c>
      <c r="V96" s="96">
        <f>SUM('Combined Benf Data'!X216:X221)</f>
        <v>31954773</v>
      </c>
    </row>
    <row r="97" spans="1:22" ht="12.75">
      <c r="A97" s="99"/>
      <c r="B97" s="99" t="s">
        <v>192</v>
      </c>
      <c r="C97" s="96">
        <f>SUM('Combined Benf Data'!E194:E195)</f>
        <v>356</v>
      </c>
      <c r="D97" s="96">
        <f>SUM('Combined Benf Data'!F194:F195)</f>
        <v>1457787.2813</v>
      </c>
      <c r="E97" s="96">
        <f>SUM('Combined Benf Data'!G194:G195)</f>
        <v>353</v>
      </c>
      <c r="F97" s="96">
        <f>SUM('Combined Benf Data'!H194:H195)</f>
        <v>789354.3663</v>
      </c>
      <c r="G97" s="96">
        <f>SUM('Combined Benf Data'!I194:I195)</f>
        <v>0</v>
      </c>
      <c r="H97" s="96">
        <f>SUM('Combined Benf Data'!J194:J195)</f>
        <v>0</v>
      </c>
      <c r="I97" s="96">
        <f>SUM('Combined Benf Data'!K194:K195)</f>
        <v>356</v>
      </c>
      <c r="J97" s="96">
        <f>SUM('Combined Benf Data'!L194:L195)</f>
        <v>1040912.8024599999</v>
      </c>
      <c r="K97" s="96">
        <f>SUM('Combined Benf Data'!M194:M195)</f>
        <v>356</v>
      </c>
      <c r="L97" s="96">
        <f>SUM('Combined Benf Data'!N194:N195)</f>
        <v>53823.433600000004</v>
      </c>
      <c r="M97" s="96">
        <f>SUM('Combined Benf Data'!O194:O195)</f>
        <v>313</v>
      </c>
      <c r="N97" s="96">
        <f>SUM('Combined Benf Data'!P194:P195)</f>
        <v>96243.41536</v>
      </c>
      <c r="O97" s="96">
        <f>SUM('Combined Benf Data'!Q194:Q195)</f>
        <v>356</v>
      </c>
      <c r="P97" s="96">
        <f>SUM('Combined Benf Data'!R194:R195)</f>
        <v>92296.50846</v>
      </c>
      <c r="Q97" s="96">
        <f>SUM('Combined Benf Data'!S194:S195)</f>
        <v>53</v>
      </c>
      <c r="R97" s="96">
        <f>SUM('Combined Benf Data'!T194:T195)</f>
        <v>73874.69728</v>
      </c>
      <c r="S97" s="96">
        <f>SUM('Combined Benf Data'!U194:U195)</f>
        <v>0</v>
      </c>
      <c r="T97" s="96">
        <f>SUM('Combined Benf Data'!V194:V195)</f>
        <v>0</v>
      </c>
      <c r="U97" s="96">
        <f>SUM('Combined Benf Data'!W194:W195)</f>
        <v>356</v>
      </c>
      <c r="V97" s="96">
        <f>SUM('Combined Benf Data'!X194:X195)</f>
        <v>3604292.50476</v>
      </c>
    </row>
    <row r="98" spans="1:22" ht="12.75">
      <c r="A98" s="99"/>
      <c r="B98" s="99" t="s">
        <v>193</v>
      </c>
      <c r="C98" s="96">
        <f>+'Combined Benf Data'!E196</f>
        <v>129</v>
      </c>
      <c r="D98" s="96">
        <f>+'Combined Benf Data'!F196</f>
        <v>508881.93156</v>
      </c>
      <c r="E98" s="96">
        <f>+'Combined Benf Data'!G196</f>
        <v>129</v>
      </c>
      <c r="F98" s="96">
        <f>+'Combined Benf Data'!H196</f>
        <v>241586.08992</v>
      </c>
      <c r="G98" s="96">
        <f>+'Combined Benf Data'!I196</f>
        <v>0</v>
      </c>
      <c r="H98" s="96">
        <f>+'Combined Benf Data'!J196</f>
        <v>0</v>
      </c>
      <c r="I98" s="96">
        <f>+'Combined Benf Data'!K196</f>
        <v>129</v>
      </c>
      <c r="J98" s="96">
        <f>+'Combined Benf Data'!L196</f>
        <v>399277.16728</v>
      </c>
      <c r="K98" s="96">
        <f>+'Combined Benf Data'!M196</f>
        <v>129</v>
      </c>
      <c r="L98" s="96">
        <f>+'Combined Benf Data'!N196</f>
        <v>4349.5438</v>
      </c>
      <c r="M98" s="96">
        <f>+'Combined Benf Data'!O196</f>
        <v>129</v>
      </c>
      <c r="N98" s="96">
        <f>+'Combined Benf Data'!P196</f>
        <v>18801.44624</v>
      </c>
      <c r="O98" s="96">
        <f>+'Combined Benf Data'!Q196</f>
        <v>129</v>
      </c>
      <c r="P98" s="96">
        <f>+'Combined Benf Data'!R196</f>
        <v>14614.26554</v>
      </c>
      <c r="Q98" s="96">
        <f>+'Combined Benf Data'!S196</f>
        <v>21</v>
      </c>
      <c r="R98" s="96">
        <f>+'Combined Benf Data'!T196</f>
        <v>26376.88566</v>
      </c>
      <c r="S98" s="96">
        <f>+'Combined Benf Data'!U196</f>
        <v>0</v>
      </c>
      <c r="T98" s="96">
        <f>+'Combined Benf Data'!V196</f>
        <v>0</v>
      </c>
      <c r="U98" s="96">
        <f>+'Combined Benf Data'!W196</f>
        <v>129</v>
      </c>
      <c r="V98" s="96">
        <f>+'Combined Benf Data'!X196</f>
        <v>1213887.33</v>
      </c>
    </row>
    <row r="99" spans="1:22" ht="12.75">
      <c r="A99" s="99"/>
      <c r="B99" s="99" t="s">
        <v>194</v>
      </c>
      <c r="C99" s="96">
        <f>SUM('Combined Benf Data'!E197:E199)</f>
        <v>264.5</v>
      </c>
      <c r="D99" s="96">
        <f>SUM('Combined Benf Data'!F197:F199)</f>
        <v>937431.1915</v>
      </c>
      <c r="E99" s="96">
        <f>SUM('Combined Benf Data'!G197:G199)</f>
        <v>264.5</v>
      </c>
      <c r="F99" s="96">
        <f>SUM('Combined Benf Data'!H197:H199)</f>
        <v>589239.17846</v>
      </c>
      <c r="G99" s="96">
        <f>SUM('Combined Benf Data'!I197:I199)</f>
        <v>0</v>
      </c>
      <c r="H99" s="96">
        <f>SUM('Combined Benf Data'!J197:J199)</f>
        <v>0</v>
      </c>
      <c r="I99" s="96">
        <f>SUM('Combined Benf Data'!K197:K199)</f>
        <v>264.5</v>
      </c>
      <c r="J99" s="96">
        <f>SUM('Combined Benf Data'!L197:L199)</f>
        <v>735522.68312</v>
      </c>
      <c r="K99" s="96">
        <f>SUM('Combined Benf Data'!M197:M199)</f>
        <v>264.5</v>
      </c>
      <c r="L99" s="96">
        <f>SUM('Combined Benf Data'!N197:N199)</f>
        <v>45763.178940000005</v>
      </c>
      <c r="M99" s="96">
        <f>SUM('Combined Benf Data'!O197:O199)</f>
        <v>264.5</v>
      </c>
      <c r="N99" s="96">
        <f>SUM('Combined Benf Data'!P197:P199)</f>
        <v>13752.45262</v>
      </c>
      <c r="O99" s="96">
        <f>SUM('Combined Benf Data'!Q197:Q199)</f>
        <v>264.5</v>
      </c>
      <c r="P99" s="96">
        <f>SUM('Combined Benf Data'!R197:R199)</f>
        <v>97126.35044000001</v>
      </c>
      <c r="Q99" s="96">
        <f>SUM('Combined Benf Data'!S197:S199)</f>
        <v>0</v>
      </c>
      <c r="R99" s="96">
        <f>SUM('Combined Benf Data'!T197:T199)</f>
        <v>0</v>
      </c>
      <c r="S99" s="96">
        <f>SUM('Combined Benf Data'!U197:U199)</f>
        <v>0</v>
      </c>
      <c r="T99" s="96">
        <f>SUM('Combined Benf Data'!V197:V199)</f>
        <v>0</v>
      </c>
      <c r="U99" s="96">
        <f>SUM('Combined Benf Data'!W197:W199)</f>
        <v>264.5</v>
      </c>
      <c r="V99" s="96">
        <f>SUM('Combined Benf Data'!X197:X199)</f>
        <v>2418112.58214</v>
      </c>
    </row>
    <row r="100" spans="2:22" ht="12.75">
      <c r="B100" s="103" t="s">
        <v>195</v>
      </c>
      <c r="C100" s="104">
        <f aca="true" t="shared" si="8" ref="C100:V100">SUM(C94:C99)</f>
        <v>6716.5</v>
      </c>
      <c r="D100" s="104">
        <f t="shared" si="8"/>
        <v>33934533.40436</v>
      </c>
      <c r="E100" s="104">
        <f t="shared" si="8"/>
        <v>6713.5</v>
      </c>
      <c r="F100" s="104">
        <f t="shared" si="8"/>
        <v>11972924.63468</v>
      </c>
      <c r="G100" s="104">
        <f t="shared" si="8"/>
        <v>5967</v>
      </c>
      <c r="H100" s="104">
        <f t="shared" si="8"/>
        <v>1790608</v>
      </c>
      <c r="I100" s="104">
        <f t="shared" si="8"/>
        <v>6772.5</v>
      </c>
      <c r="J100" s="104">
        <f t="shared" si="8"/>
        <v>27038462.65286</v>
      </c>
      <c r="K100" s="104">
        <f t="shared" si="8"/>
        <v>6772.5</v>
      </c>
      <c r="L100" s="104">
        <f t="shared" si="8"/>
        <v>346761.15634</v>
      </c>
      <c r="M100" s="104">
        <f t="shared" si="8"/>
        <v>2452.5</v>
      </c>
      <c r="N100" s="104">
        <f t="shared" si="8"/>
        <v>291429.31422</v>
      </c>
      <c r="O100" s="104">
        <f t="shared" si="8"/>
        <v>6772.5</v>
      </c>
      <c r="P100" s="104">
        <f t="shared" si="8"/>
        <v>1071259.1244400002</v>
      </c>
      <c r="Q100" s="104">
        <f t="shared" si="8"/>
        <v>74</v>
      </c>
      <c r="R100" s="104">
        <f t="shared" si="8"/>
        <v>100251.58294</v>
      </c>
      <c r="S100" s="104">
        <f t="shared" si="8"/>
        <v>0</v>
      </c>
      <c r="T100" s="104">
        <f t="shared" si="8"/>
        <v>0</v>
      </c>
      <c r="U100" s="104">
        <f t="shared" si="8"/>
        <v>6772.5</v>
      </c>
      <c r="V100" s="104">
        <f t="shared" si="8"/>
        <v>76545507.4169</v>
      </c>
    </row>
    <row r="101" spans="1:22" ht="12.75">
      <c r="A101" s="99"/>
      <c r="B101" s="99" t="s">
        <v>196</v>
      </c>
      <c r="C101" s="96">
        <f>SUM('Combined Benf Data'!E228:E285)</f>
        <v>4037</v>
      </c>
      <c r="D101" s="96">
        <f>SUM('Combined Benf Data'!F228:F285)</f>
        <v>14906831.506760003</v>
      </c>
      <c r="E101" s="96">
        <f>SUM('Combined Benf Data'!G228:G285)</f>
        <v>4356</v>
      </c>
      <c r="F101" s="96">
        <f>SUM('Combined Benf Data'!H228:H285)</f>
        <v>6449712.084799999</v>
      </c>
      <c r="G101" s="96">
        <f>SUM('Combined Benf Data'!I228:I285)</f>
        <v>342</v>
      </c>
      <c r="H101" s="96">
        <f>SUM('Combined Benf Data'!J228:J285)</f>
        <v>29205.492120000003</v>
      </c>
      <c r="I101" s="96">
        <f>SUM('Combined Benf Data'!K228:K285)</f>
        <v>4441</v>
      </c>
      <c r="J101" s="96">
        <f>SUM('Combined Benf Data'!L228:L285)</f>
        <v>11583637.945399994</v>
      </c>
      <c r="K101" s="96">
        <f>SUM('Combined Benf Data'!M228:M285)</f>
        <v>468</v>
      </c>
      <c r="L101" s="96">
        <f>SUM('Combined Benf Data'!N228:N285)</f>
        <v>103530.46816</v>
      </c>
      <c r="M101" s="96">
        <f>SUM('Combined Benf Data'!O228:O285)</f>
        <v>1176</v>
      </c>
      <c r="N101" s="96">
        <f>SUM('Combined Benf Data'!P228:P285)</f>
        <v>385808.04230000003</v>
      </c>
      <c r="O101" s="96">
        <f>SUM('Combined Benf Data'!Q228:Q285)</f>
        <v>632</v>
      </c>
      <c r="P101" s="96">
        <f>SUM('Combined Benf Data'!R228:R285)</f>
        <v>71026.60376</v>
      </c>
      <c r="Q101" s="96">
        <f>SUM('Combined Benf Data'!S228:S285)</f>
        <v>0</v>
      </c>
      <c r="R101" s="96">
        <f>SUM('Combined Benf Data'!T228:T285)</f>
        <v>0</v>
      </c>
      <c r="S101" s="96">
        <f>SUM('Combined Benf Data'!U228:U285)</f>
        <v>203</v>
      </c>
      <c r="T101" s="96">
        <f>SUM('Combined Benf Data'!V228:V285)</f>
        <v>67352.9809</v>
      </c>
      <c r="U101" s="96">
        <f>SUM('Combined Benf Data'!W228:W285)</f>
        <v>4467</v>
      </c>
      <c r="V101" s="96">
        <f>SUM('Combined Benf Data'!X228:X285)</f>
        <v>33331392.9874</v>
      </c>
    </row>
    <row r="102" ht="12.75">
      <c r="B102" s="99" t="s">
        <v>197</v>
      </c>
    </row>
    <row r="103" spans="1:2" ht="12.75">
      <c r="A103" s="99"/>
      <c r="B103" s="101" t="s">
        <v>198</v>
      </c>
    </row>
    <row r="104" spans="1:2" ht="12.75">
      <c r="A104" s="99" t="s">
        <v>139</v>
      </c>
      <c r="B104" s="99"/>
    </row>
    <row r="105" spans="1:22" ht="12.75">
      <c r="A105" s="99"/>
      <c r="B105" s="99" t="s">
        <v>189</v>
      </c>
      <c r="C105" s="96">
        <f>SUM('Combined Benf Data'!E286:E287)</f>
        <v>1537</v>
      </c>
      <c r="D105" s="96">
        <f>SUM('Combined Benf Data'!F286:F287)</f>
        <v>13311266.7556</v>
      </c>
      <c r="E105" s="96">
        <f>SUM('Combined Benf Data'!G286:G287)</f>
        <v>1537</v>
      </c>
      <c r="F105" s="96">
        <f>SUM('Combined Benf Data'!H286:H287)</f>
        <v>2948192.18188</v>
      </c>
      <c r="G105" s="96">
        <f>SUM('Combined Benf Data'!I286:I287)</f>
        <v>0</v>
      </c>
      <c r="H105" s="96">
        <f>SUM('Combined Benf Data'!J286:J287)</f>
        <v>0</v>
      </c>
      <c r="I105" s="96">
        <f>SUM('Combined Benf Data'!K286:K287)</f>
        <v>1537</v>
      </c>
      <c r="J105" s="96">
        <f>SUM('Combined Benf Data'!L286:L287)</f>
        <v>6096192.39924</v>
      </c>
      <c r="K105" s="96">
        <f>SUM('Combined Benf Data'!M286:M287)</f>
        <v>1537</v>
      </c>
      <c r="L105" s="96">
        <f>SUM('Combined Benf Data'!N286:N287)</f>
        <v>108963.79088</v>
      </c>
      <c r="M105" s="96">
        <f>SUM('Combined Benf Data'!O286:O287)</f>
        <v>1537</v>
      </c>
      <c r="N105" s="96">
        <f>SUM('Combined Benf Data'!P286:P287)</f>
        <v>373961.79264</v>
      </c>
      <c r="O105" s="96">
        <f>SUM('Combined Benf Data'!Q286:Q287)</f>
        <v>1537</v>
      </c>
      <c r="P105" s="96">
        <f>SUM('Combined Benf Data'!R286:R287)</f>
        <v>468647.85147999995</v>
      </c>
      <c r="Q105" s="96">
        <f>SUM('Combined Benf Data'!S286:S287)</f>
        <v>0</v>
      </c>
      <c r="R105" s="96">
        <f>SUM('Combined Benf Data'!T286:T287)</f>
        <v>0</v>
      </c>
      <c r="S105" s="96">
        <f>SUM('Combined Benf Data'!U286:U287)</f>
        <v>840</v>
      </c>
      <c r="T105" s="96">
        <f>SUM('Combined Benf Data'!V286:V287)</f>
        <v>2458.36302</v>
      </c>
      <c r="U105" s="96">
        <f>SUM('Combined Benf Data'!W286:W287)</f>
        <v>1537</v>
      </c>
      <c r="V105" s="96">
        <f>SUM('Combined Benf Data'!X286:X287)</f>
        <v>23309511.316940002</v>
      </c>
    </row>
    <row r="106" spans="1:2" ht="12.75">
      <c r="A106" s="99"/>
      <c r="B106" s="99" t="s">
        <v>190</v>
      </c>
    </row>
    <row r="107" spans="1:22" ht="12.75">
      <c r="A107" s="99"/>
      <c r="B107" s="99" t="s">
        <v>191</v>
      </c>
      <c r="C107" s="96">
        <f>+'Combined Benf Data'!E288</f>
        <v>385</v>
      </c>
      <c r="D107" s="96">
        <f>+'Combined Benf Data'!F288</f>
        <v>1460305</v>
      </c>
      <c r="E107" s="96">
        <f>+'Combined Benf Data'!G288</f>
        <v>385</v>
      </c>
      <c r="F107" s="96">
        <f>+'Combined Benf Data'!H288</f>
        <v>801185</v>
      </c>
      <c r="G107" s="96">
        <f>+'Combined Benf Data'!I288</f>
        <v>0</v>
      </c>
      <c r="H107" s="96">
        <f>+'Combined Benf Data'!J288</f>
        <v>0</v>
      </c>
      <c r="I107" s="96">
        <f>+'Combined Benf Data'!K288</f>
        <v>385</v>
      </c>
      <c r="J107" s="96">
        <f>+'Combined Benf Data'!L288</f>
        <v>1408330</v>
      </c>
      <c r="K107" s="96">
        <f>+'Combined Benf Data'!M288</f>
        <v>385</v>
      </c>
      <c r="L107" s="96">
        <f>+'Combined Benf Data'!N288</f>
        <v>43890</v>
      </c>
      <c r="M107" s="96">
        <f>+'Combined Benf Data'!O288</f>
        <v>385</v>
      </c>
      <c r="N107" s="96">
        <f>+'Combined Benf Data'!P288</f>
        <v>143990</v>
      </c>
      <c r="O107" s="96">
        <f>+'Combined Benf Data'!Q288</f>
        <v>385</v>
      </c>
      <c r="P107" s="96">
        <f>+'Combined Benf Data'!R288</f>
        <v>108570</v>
      </c>
      <c r="Q107" s="96">
        <f>+'Combined Benf Data'!S288</f>
        <v>0</v>
      </c>
      <c r="R107" s="96">
        <f>+'Combined Benf Data'!T288</f>
        <v>0</v>
      </c>
      <c r="S107" s="96">
        <f>+'Combined Benf Data'!U288</f>
        <v>385</v>
      </c>
      <c r="T107" s="96">
        <f>+'Combined Benf Data'!V288</f>
        <v>62755</v>
      </c>
      <c r="U107" s="96">
        <f>+'Combined Benf Data'!W288</f>
        <v>385</v>
      </c>
      <c r="V107" s="96">
        <f>+'Combined Benf Data'!X288</f>
        <v>4029025</v>
      </c>
    </row>
    <row r="108" spans="1:22" ht="12.75">
      <c r="A108" s="99"/>
      <c r="B108" s="99" t="s">
        <v>192</v>
      </c>
      <c r="C108" s="96">
        <f>SUM('Combined Benf Data'!E289:E290)</f>
        <v>479</v>
      </c>
      <c r="D108" s="96">
        <f>SUM('Combined Benf Data'!F289:F290)</f>
        <v>3240919.29108</v>
      </c>
      <c r="E108" s="96">
        <f>SUM('Combined Benf Data'!G289:G290)</f>
        <v>479</v>
      </c>
      <c r="F108" s="96">
        <f>SUM('Combined Benf Data'!H289:H290)</f>
        <v>1013244.0417</v>
      </c>
      <c r="G108" s="96">
        <f>SUM('Combined Benf Data'!I289:I290)</f>
        <v>0</v>
      </c>
      <c r="H108" s="96">
        <f>SUM('Combined Benf Data'!J289:J290)</f>
        <v>0</v>
      </c>
      <c r="I108" s="96">
        <f>SUM('Combined Benf Data'!K289:K290)</f>
        <v>479</v>
      </c>
      <c r="J108" s="96">
        <f>SUM('Combined Benf Data'!L289:L290)</f>
        <v>1593446.1556199999</v>
      </c>
      <c r="K108" s="96">
        <f>SUM('Combined Benf Data'!M289:M290)</f>
        <v>479</v>
      </c>
      <c r="L108" s="96">
        <f>SUM('Combined Benf Data'!N289:N290)</f>
        <v>33281.995800000004</v>
      </c>
      <c r="M108" s="96">
        <f>SUM('Combined Benf Data'!O289:O290)</f>
        <v>479</v>
      </c>
      <c r="N108" s="96">
        <f>SUM('Combined Benf Data'!P289:P290)</f>
        <v>163931.69652</v>
      </c>
      <c r="O108" s="96">
        <f>SUM('Combined Benf Data'!Q289:Q290)</f>
        <v>479</v>
      </c>
      <c r="P108" s="96">
        <f>SUM('Combined Benf Data'!R289:R290)</f>
        <v>154166.61228</v>
      </c>
      <c r="Q108" s="96">
        <f>SUM('Combined Benf Data'!S289:S290)</f>
        <v>0</v>
      </c>
      <c r="R108" s="96">
        <f>SUM('Combined Benf Data'!T289:T290)</f>
        <v>0</v>
      </c>
      <c r="S108" s="96">
        <f>SUM('Combined Benf Data'!U289:U290)</f>
        <v>479</v>
      </c>
      <c r="T108" s="96">
        <f>SUM('Combined Benf Data'!V289:V290)</f>
        <v>65906.80466</v>
      </c>
      <c r="U108" s="96">
        <f>SUM('Combined Benf Data'!W289:W290)</f>
        <v>479</v>
      </c>
      <c r="V108" s="96">
        <f>SUM('Combined Benf Data'!X289:X290)</f>
        <v>6272436.41586</v>
      </c>
    </row>
    <row r="109" spans="1:22" ht="12.75">
      <c r="A109" s="99"/>
      <c r="B109" s="99" t="s">
        <v>193</v>
      </c>
      <c r="C109" s="96">
        <f>SUM('Combined Benf Data'!E291:E294)</f>
        <v>558</v>
      </c>
      <c r="D109" s="96">
        <f>SUM('Combined Benf Data'!F291:F294)</f>
        <v>3035219.65544</v>
      </c>
      <c r="E109" s="96">
        <f>SUM('Combined Benf Data'!G291:G294)</f>
        <v>558</v>
      </c>
      <c r="F109" s="96">
        <f>SUM('Combined Benf Data'!H291:H294)</f>
        <v>1116268.36446</v>
      </c>
      <c r="G109" s="96">
        <f>SUM('Combined Benf Data'!I291:I294)</f>
        <v>0</v>
      </c>
      <c r="H109" s="96">
        <f>SUM('Combined Benf Data'!J291:J294)</f>
        <v>0</v>
      </c>
      <c r="I109" s="96">
        <f>SUM('Combined Benf Data'!K291:K294)</f>
        <v>558</v>
      </c>
      <c r="J109" s="96">
        <f>SUM('Combined Benf Data'!L291:L294)</f>
        <v>1666035.84778</v>
      </c>
      <c r="K109" s="96">
        <f>SUM('Combined Benf Data'!M291:M294)</f>
        <v>558</v>
      </c>
      <c r="L109" s="96">
        <f>SUM('Combined Benf Data'!N291:N294)</f>
        <v>61461.63152</v>
      </c>
      <c r="M109" s="96">
        <f>SUM('Combined Benf Data'!O291:O294)</f>
        <v>558</v>
      </c>
      <c r="N109" s="96">
        <f>SUM('Combined Benf Data'!P291:P294)</f>
        <v>206457.43553999998</v>
      </c>
      <c r="O109" s="96">
        <f>SUM('Combined Benf Data'!Q291:Q294)</f>
        <v>558</v>
      </c>
      <c r="P109" s="96">
        <f>SUM('Combined Benf Data'!R291:R294)</f>
        <v>114271.8982</v>
      </c>
      <c r="Q109" s="96">
        <f>SUM('Combined Benf Data'!S291:S294)</f>
        <v>0</v>
      </c>
      <c r="R109" s="96">
        <f>SUM('Combined Benf Data'!T291:T294)</f>
        <v>0</v>
      </c>
      <c r="S109" s="96">
        <f>SUM('Combined Benf Data'!U291:U294)</f>
        <v>558</v>
      </c>
      <c r="T109" s="96">
        <f>SUM('Combined Benf Data'!V291:V294)</f>
        <v>87073.0827</v>
      </c>
      <c r="U109" s="96">
        <f>SUM('Combined Benf Data'!W291:W294)</f>
        <v>558</v>
      </c>
      <c r="V109" s="96">
        <f>SUM('Combined Benf Data'!X291:X294)</f>
        <v>6287177.006560001</v>
      </c>
    </row>
    <row r="110" spans="1:22" ht="12.75">
      <c r="A110" s="99"/>
      <c r="B110" s="99" t="s">
        <v>194</v>
      </c>
      <c r="C110" s="96">
        <f>SUM('Combined Benf Data'!E295:E297)</f>
        <v>255</v>
      </c>
      <c r="D110" s="96">
        <f>SUM('Combined Benf Data'!F295:F297)</f>
        <v>1032405.156</v>
      </c>
      <c r="E110" s="96">
        <f>SUM('Combined Benf Data'!G295:G297)</f>
        <v>255</v>
      </c>
      <c r="F110" s="96">
        <f>SUM('Combined Benf Data'!H295:H297)</f>
        <v>506311.04502</v>
      </c>
      <c r="G110" s="96">
        <f>SUM('Combined Benf Data'!I295:I297)</f>
        <v>0</v>
      </c>
      <c r="H110" s="96">
        <f>SUM('Combined Benf Data'!J295:J297)</f>
        <v>0</v>
      </c>
      <c r="I110" s="96">
        <f>SUM('Combined Benf Data'!K295:K297)</f>
        <v>255</v>
      </c>
      <c r="J110" s="96">
        <f>SUM('Combined Benf Data'!L295:L297)</f>
        <v>716856.42704</v>
      </c>
      <c r="K110" s="96">
        <f>SUM('Combined Benf Data'!M295:M297)</f>
        <v>255</v>
      </c>
      <c r="L110" s="96">
        <f>SUM('Combined Benf Data'!N295:N297)</f>
        <v>36972.07336</v>
      </c>
      <c r="M110" s="96">
        <f>SUM('Combined Benf Data'!O295:O297)</f>
        <v>255</v>
      </c>
      <c r="N110" s="96">
        <f>SUM('Combined Benf Data'!P295:P297)</f>
        <v>51790.2411</v>
      </c>
      <c r="O110" s="96">
        <f>SUM('Combined Benf Data'!Q295:Q297)</f>
        <v>255</v>
      </c>
      <c r="P110" s="96">
        <f>SUM('Combined Benf Data'!R295:R297)</f>
        <v>42924.52508</v>
      </c>
      <c r="Q110" s="96">
        <f>SUM('Combined Benf Data'!S295:S297)</f>
        <v>0</v>
      </c>
      <c r="R110" s="96">
        <f>SUM('Combined Benf Data'!T295:T297)</f>
        <v>0</v>
      </c>
      <c r="S110" s="96">
        <f>SUM('Combined Benf Data'!U295:U297)</f>
        <v>198</v>
      </c>
      <c r="T110" s="96">
        <f>SUM('Combined Benf Data'!V295:V297)</f>
        <v>21322.536</v>
      </c>
      <c r="U110" s="96">
        <f>SUM('Combined Benf Data'!W295:W297)</f>
        <v>255</v>
      </c>
      <c r="V110" s="96">
        <f>SUM('Combined Benf Data'!X295:X297)</f>
        <v>2408499.3673400003</v>
      </c>
    </row>
    <row r="111" spans="2:22" ht="12.75">
      <c r="B111" s="103" t="s">
        <v>195</v>
      </c>
      <c r="C111" s="104">
        <f aca="true" t="shared" si="9" ref="C111:V111">SUM(C105:C110)</f>
        <v>3214</v>
      </c>
      <c r="D111" s="104">
        <f t="shared" si="9"/>
        <v>22080115.858119998</v>
      </c>
      <c r="E111" s="104">
        <f t="shared" si="9"/>
        <v>3214</v>
      </c>
      <c r="F111" s="104">
        <f t="shared" si="9"/>
        <v>6385200.63306</v>
      </c>
      <c r="G111" s="104">
        <f t="shared" si="9"/>
        <v>0</v>
      </c>
      <c r="H111" s="104">
        <f t="shared" si="9"/>
        <v>0</v>
      </c>
      <c r="I111" s="104">
        <f t="shared" si="9"/>
        <v>3214</v>
      </c>
      <c r="J111" s="104">
        <f t="shared" si="9"/>
        <v>11480860.82968</v>
      </c>
      <c r="K111" s="104">
        <f t="shared" si="9"/>
        <v>3214</v>
      </c>
      <c r="L111" s="104">
        <f t="shared" si="9"/>
        <v>284569.49156</v>
      </c>
      <c r="M111" s="104">
        <f t="shared" si="9"/>
        <v>3214</v>
      </c>
      <c r="N111" s="104">
        <f t="shared" si="9"/>
        <v>940131.1658</v>
      </c>
      <c r="O111" s="104">
        <f t="shared" si="9"/>
        <v>3214</v>
      </c>
      <c r="P111" s="104">
        <f t="shared" si="9"/>
        <v>888580.88704</v>
      </c>
      <c r="Q111" s="104">
        <f t="shared" si="9"/>
        <v>0</v>
      </c>
      <c r="R111" s="104">
        <f t="shared" si="9"/>
        <v>0</v>
      </c>
      <c r="S111" s="104">
        <f t="shared" si="9"/>
        <v>2460</v>
      </c>
      <c r="T111" s="104">
        <f t="shared" si="9"/>
        <v>239515.78637999998</v>
      </c>
      <c r="U111" s="104">
        <f t="shared" si="9"/>
        <v>3214</v>
      </c>
      <c r="V111" s="104">
        <f t="shared" si="9"/>
        <v>42306649.106699996</v>
      </c>
    </row>
    <row r="112" spans="1:22" ht="12.75">
      <c r="A112" s="99"/>
      <c r="B112" s="99" t="s">
        <v>196</v>
      </c>
      <c r="C112" s="96">
        <f>SUM('Combined Benf Data'!E298:E312)</f>
        <v>1172</v>
      </c>
      <c r="D112" s="96">
        <f>SUM('Combined Benf Data'!F298:F312)</f>
        <v>4753311.481299999</v>
      </c>
      <c r="E112" s="96">
        <f>SUM('Combined Benf Data'!G298:G312)</f>
        <v>1172</v>
      </c>
      <c r="F112" s="96">
        <f>SUM('Combined Benf Data'!H298:H312)</f>
        <v>2514069.95718</v>
      </c>
      <c r="G112" s="96">
        <f>SUM('Combined Benf Data'!I298:I312)</f>
        <v>0</v>
      </c>
      <c r="H112" s="96">
        <f>SUM('Combined Benf Data'!J298:J312)</f>
        <v>0</v>
      </c>
      <c r="I112" s="96">
        <f>SUM('Combined Benf Data'!K298:K312)</f>
        <v>1172</v>
      </c>
      <c r="J112" s="96">
        <f>SUM('Combined Benf Data'!L298:L312)</f>
        <v>3359582.87612</v>
      </c>
      <c r="K112" s="96">
        <f>SUM('Combined Benf Data'!M298:M312)</f>
        <v>886</v>
      </c>
      <c r="L112" s="96">
        <f>SUM('Combined Benf Data'!N298:N312)</f>
        <v>156845.25460000001</v>
      </c>
      <c r="M112" s="96">
        <f>SUM('Combined Benf Data'!O298:O312)</f>
        <v>1172</v>
      </c>
      <c r="N112" s="96">
        <f>SUM('Combined Benf Data'!P298:P312)</f>
        <v>356494.17355999997</v>
      </c>
      <c r="O112" s="96">
        <f>SUM('Combined Benf Data'!Q298:Q312)</f>
        <v>1141</v>
      </c>
      <c r="P112" s="96">
        <f>SUM('Combined Benf Data'!R298:R312)</f>
        <v>207051.1158</v>
      </c>
      <c r="Q112" s="96">
        <f>SUM('Combined Benf Data'!S298:S312)</f>
        <v>0</v>
      </c>
      <c r="R112" s="96">
        <f>SUM('Combined Benf Data'!T298:T312)</f>
        <v>0</v>
      </c>
      <c r="S112" s="96">
        <f>SUM('Combined Benf Data'!U298:U312)</f>
        <v>841</v>
      </c>
      <c r="T112" s="96">
        <f>SUM('Combined Benf Data'!V298:V312)</f>
        <v>462595.82116</v>
      </c>
      <c r="U112" s="96">
        <f>SUM('Combined Benf Data'!W298:W312)</f>
        <v>1172</v>
      </c>
      <c r="V112" s="96">
        <f>SUM('Combined Benf Data'!X298:X312)</f>
        <v>11809396.58882</v>
      </c>
    </row>
    <row r="113" ht="12.75">
      <c r="B113" s="99" t="s">
        <v>197</v>
      </c>
    </row>
    <row r="114" spans="1:2" ht="12.75">
      <c r="A114" s="99"/>
      <c r="B114" s="101" t="s">
        <v>198</v>
      </c>
    </row>
    <row r="115" spans="1:2" ht="12.75">
      <c r="A115" s="99" t="s">
        <v>3</v>
      </c>
      <c r="B115" s="99"/>
    </row>
    <row r="116" spans="1:22" ht="12.75">
      <c r="A116" s="99"/>
      <c r="B116" s="99" t="s">
        <v>189</v>
      </c>
      <c r="C116" s="96">
        <f>+'Combined Benf Data'!E313</f>
        <v>1024</v>
      </c>
      <c r="D116" s="96">
        <f>+'Combined Benf Data'!F313</f>
        <v>5736559.07544</v>
      </c>
      <c r="E116" s="96">
        <f>+'Combined Benf Data'!G313</f>
        <v>1024</v>
      </c>
      <c r="F116" s="96">
        <f>+'Combined Benf Data'!H313</f>
        <v>1845539.6993800001</v>
      </c>
      <c r="G116" s="96">
        <f>+'Combined Benf Data'!I313</f>
        <v>0</v>
      </c>
      <c r="H116" s="96">
        <f>+'Combined Benf Data'!J313</f>
        <v>0</v>
      </c>
      <c r="I116" s="96">
        <f>+'Combined Benf Data'!K313</f>
        <v>1024</v>
      </c>
      <c r="J116" s="96">
        <f>+'Combined Benf Data'!L313</f>
        <v>4304381.50818</v>
      </c>
      <c r="K116" s="96">
        <f>+'Combined Benf Data'!M313</f>
        <v>1024</v>
      </c>
      <c r="L116" s="96">
        <f>+'Combined Benf Data'!N313</f>
        <v>90902.52216</v>
      </c>
      <c r="M116" s="96">
        <f>+'Combined Benf Data'!O313</f>
        <v>1024</v>
      </c>
      <c r="N116" s="96">
        <f>+'Combined Benf Data'!P313</f>
        <v>90902.52216</v>
      </c>
      <c r="O116" s="96">
        <f>+'Combined Benf Data'!Q313</f>
        <v>1024</v>
      </c>
      <c r="P116" s="96">
        <f>+'Combined Benf Data'!R313</f>
        <v>272707.7483</v>
      </c>
      <c r="Q116" s="96">
        <f>+'Combined Benf Data'!S313</f>
        <v>0</v>
      </c>
      <c r="R116" s="96">
        <f>+'Combined Benf Data'!T313</f>
        <v>0</v>
      </c>
      <c r="S116" s="96">
        <f>+'Combined Benf Data'!U313</f>
        <v>0</v>
      </c>
      <c r="T116" s="96">
        <f>+'Combined Benf Data'!V313</f>
        <v>0</v>
      </c>
      <c r="U116" s="96">
        <f>+'Combined Benf Data'!W313</f>
        <v>1024</v>
      </c>
      <c r="V116" s="96">
        <f>+'Combined Benf Data'!X313</f>
        <v>12340993.07562</v>
      </c>
    </row>
    <row r="117" spans="1:22" ht="12.75">
      <c r="A117" s="99"/>
      <c r="B117" s="99" t="s">
        <v>190</v>
      </c>
      <c r="C117" s="96">
        <f>+'Combined Benf Data'!E314</f>
        <v>923</v>
      </c>
      <c r="D117" s="96">
        <f>+'Combined Benf Data'!F314</f>
        <v>5046299.65528</v>
      </c>
      <c r="E117" s="96">
        <f>+'Combined Benf Data'!G314</f>
        <v>923</v>
      </c>
      <c r="F117" s="96">
        <f>+'Combined Benf Data'!H314</f>
        <v>2402378.11582</v>
      </c>
      <c r="G117" s="96">
        <f>+'Combined Benf Data'!I314</f>
        <v>923</v>
      </c>
      <c r="H117" s="96">
        <f>+'Combined Benf Data'!J314</f>
        <v>33375.53696</v>
      </c>
      <c r="I117" s="96">
        <f>+'Combined Benf Data'!K314</f>
        <v>923</v>
      </c>
      <c r="J117" s="96">
        <f>+'Combined Benf Data'!L314</f>
        <v>41490.62456</v>
      </c>
      <c r="K117" s="96">
        <f>+'Combined Benf Data'!M314</f>
        <v>923</v>
      </c>
      <c r="L117" s="96">
        <f>+'Combined Benf Data'!N314</f>
        <v>228197.93508</v>
      </c>
      <c r="M117" s="96">
        <f>+'Combined Benf Data'!O314</f>
        <v>923</v>
      </c>
      <c r="N117" s="96">
        <f>+'Combined Benf Data'!P314</f>
        <v>6048.99846</v>
      </c>
      <c r="O117" s="96">
        <f>+'Combined Benf Data'!Q314</f>
        <v>0</v>
      </c>
      <c r="P117" s="96">
        <f>+'Combined Benf Data'!R314</f>
        <v>0</v>
      </c>
      <c r="Q117" s="96">
        <f>+'Combined Benf Data'!S314</f>
        <v>0</v>
      </c>
      <c r="R117" s="96">
        <f>+'Combined Benf Data'!T314</f>
        <v>0</v>
      </c>
      <c r="S117" s="96">
        <f>+'Combined Benf Data'!U314</f>
        <v>923</v>
      </c>
      <c r="T117" s="96">
        <f>+'Combined Benf Data'!V314</f>
        <v>3774730.38956</v>
      </c>
      <c r="U117" s="96">
        <f>+'Combined Benf Data'!W314</f>
        <v>923</v>
      </c>
      <c r="V117" s="96">
        <f>+'Combined Benf Data'!X314</f>
        <v>11532521.25572</v>
      </c>
    </row>
    <row r="118" spans="1:22" ht="12.75">
      <c r="A118" s="99"/>
      <c r="B118" s="99" t="s">
        <v>191</v>
      </c>
      <c r="C118" s="96">
        <f>+'Combined Benf Data'!E315</f>
        <v>242</v>
      </c>
      <c r="D118" s="96">
        <f>+'Combined Benf Data'!F315</f>
        <v>1041939.86296</v>
      </c>
      <c r="E118" s="96">
        <f>+'Combined Benf Data'!G315</f>
        <v>242</v>
      </c>
      <c r="F118" s="96">
        <f>+'Combined Benf Data'!H315</f>
        <v>750785.88078</v>
      </c>
      <c r="G118" s="96">
        <f>+'Combined Benf Data'!I315</f>
        <v>242</v>
      </c>
      <c r="H118" s="96">
        <f>+'Combined Benf Data'!J315</f>
        <v>9344.72692</v>
      </c>
      <c r="I118" s="96">
        <f>+'Combined Benf Data'!K315</f>
        <v>242</v>
      </c>
      <c r="J118" s="96">
        <f>+'Combined Benf Data'!L315</f>
        <v>818396.05464</v>
      </c>
      <c r="K118" s="96">
        <f>+'Combined Benf Data'!M315</f>
        <v>242</v>
      </c>
      <c r="L118" s="96">
        <f>+'Combined Benf Data'!N315</f>
        <v>21417.08996</v>
      </c>
      <c r="M118" s="96">
        <f>+'Combined Benf Data'!O315</f>
        <v>242</v>
      </c>
      <c r="N118" s="96">
        <f>+'Combined Benf Data'!P315</f>
        <v>1213.4545</v>
      </c>
      <c r="O118" s="96">
        <f>+'Combined Benf Data'!Q315</f>
        <v>242</v>
      </c>
      <c r="P118" s="96">
        <f>+'Combined Benf Data'!R315</f>
        <v>74959.1785</v>
      </c>
      <c r="Q118" s="96">
        <f>+'Combined Benf Data'!S315</f>
        <v>0</v>
      </c>
      <c r="R118" s="96">
        <f>+'Combined Benf Data'!T315</f>
        <v>0</v>
      </c>
      <c r="S118" s="96">
        <f>+'Combined Benf Data'!U315</f>
        <v>0</v>
      </c>
      <c r="T118" s="96">
        <f>+'Combined Benf Data'!V315</f>
        <v>0</v>
      </c>
      <c r="U118" s="96">
        <f>+'Combined Benf Data'!W315</f>
        <v>242</v>
      </c>
      <c r="V118" s="96">
        <f>+'Combined Benf Data'!X315</f>
        <v>2718056.24826</v>
      </c>
    </row>
    <row r="119" spans="1:22" ht="12.75">
      <c r="A119" s="99"/>
      <c r="B119" s="99" t="s">
        <v>192</v>
      </c>
      <c r="C119" s="96">
        <f>SUM('Combined Benf Data'!E316:E317)</f>
        <v>541</v>
      </c>
      <c r="D119" s="96">
        <f>SUM('Combined Benf Data'!F316:F317)</f>
        <v>2391407.2248</v>
      </c>
      <c r="E119" s="96">
        <f>SUM('Combined Benf Data'!G316:G317)</f>
        <v>541</v>
      </c>
      <c r="F119" s="96">
        <f>SUM('Combined Benf Data'!H316:H317)</f>
        <v>1318957.5156399999</v>
      </c>
      <c r="G119" s="96">
        <f>SUM('Combined Benf Data'!I316:I317)</f>
        <v>394</v>
      </c>
      <c r="H119" s="96">
        <f>SUM('Combined Benf Data'!J316:J317)</f>
        <v>13779.7256</v>
      </c>
      <c r="I119" s="96">
        <f>SUM('Combined Benf Data'!K316:K317)</f>
        <v>542</v>
      </c>
      <c r="J119" s="96">
        <f>SUM('Combined Benf Data'!L316:L317)</f>
        <v>1885340.39628</v>
      </c>
      <c r="K119" s="96">
        <f>SUM('Combined Benf Data'!M316:M317)</f>
        <v>542</v>
      </c>
      <c r="L119" s="96">
        <f>SUM('Combined Benf Data'!N316:N317)</f>
        <v>78114.89632</v>
      </c>
      <c r="M119" s="96">
        <f>SUM('Combined Benf Data'!O316:O317)</f>
        <v>541</v>
      </c>
      <c r="N119" s="96">
        <f>SUM('Combined Benf Data'!P316:P317)</f>
        <v>13977.54484</v>
      </c>
      <c r="O119" s="96">
        <f>SUM('Combined Benf Data'!Q316:Q317)</f>
        <v>542</v>
      </c>
      <c r="P119" s="96">
        <f>SUM('Combined Benf Data'!R316:R317)</f>
        <v>164451.24982</v>
      </c>
      <c r="Q119" s="96">
        <f>SUM('Combined Benf Data'!S316:S317)</f>
        <v>0</v>
      </c>
      <c r="R119" s="96">
        <f>SUM('Combined Benf Data'!T316:T317)</f>
        <v>0</v>
      </c>
      <c r="S119" s="96">
        <f>SUM('Combined Benf Data'!U316:U317)</f>
        <v>0</v>
      </c>
      <c r="T119" s="96">
        <f>SUM('Combined Benf Data'!V316:V317)</f>
        <v>0</v>
      </c>
      <c r="U119" s="96">
        <f>SUM('Combined Benf Data'!W316:W317)</f>
        <v>541</v>
      </c>
      <c r="V119" s="96">
        <f>SUM('Combined Benf Data'!X316:X317)</f>
        <v>5866028.553300001</v>
      </c>
    </row>
    <row r="120" spans="1:22" ht="12.75">
      <c r="A120" s="99"/>
      <c r="B120" s="99" t="s">
        <v>193</v>
      </c>
      <c r="C120" s="96">
        <f>SUM('Combined Benf Data'!E318:E319)</f>
        <v>395</v>
      </c>
      <c r="D120" s="96">
        <f>SUM('Combined Benf Data'!F318:F319)</f>
        <v>1658282.9489199999</v>
      </c>
      <c r="E120" s="96">
        <f>SUM('Combined Benf Data'!G318:G319)</f>
        <v>396</v>
      </c>
      <c r="F120" s="96">
        <f>SUM('Combined Benf Data'!H318:H319)</f>
        <v>758813.5617</v>
      </c>
      <c r="G120" s="96">
        <f>SUM('Combined Benf Data'!I318:I319)</f>
        <v>393</v>
      </c>
      <c r="H120" s="96">
        <f>SUM('Combined Benf Data'!J318:J319)</f>
        <v>13847.36034</v>
      </c>
      <c r="I120" s="96">
        <f>SUM('Combined Benf Data'!K318:K319)</f>
        <v>396</v>
      </c>
      <c r="J120" s="96">
        <f>SUM('Combined Benf Data'!L318:L319)</f>
        <v>1333104.41212</v>
      </c>
      <c r="K120" s="96">
        <f>SUM('Combined Benf Data'!M318:M319)</f>
        <v>396</v>
      </c>
      <c r="L120" s="96">
        <f>SUM('Combined Benf Data'!N318:N319)</f>
        <v>37803.16706</v>
      </c>
      <c r="M120" s="96">
        <f>SUM('Combined Benf Data'!O318:O319)</f>
        <v>393</v>
      </c>
      <c r="N120" s="96">
        <f>SUM('Combined Benf Data'!P318:P319)</f>
        <v>4569.45374</v>
      </c>
      <c r="O120" s="96">
        <f>SUM('Combined Benf Data'!Q318:Q319)</f>
        <v>396</v>
      </c>
      <c r="P120" s="96">
        <f>SUM('Combined Benf Data'!R318:R319)</f>
        <v>106375.6913</v>
      </c>
      <c r="Q120" s="96">
        <f>SUM('Combined Benf Data'!S318:S319)</f>
        <v>3</v>
      </c>
      <c r="R120" s="96">
        <f>SUM('Combined Benf Data'!T318:T319)</f>
        <v>300</v>
      </c>
      <c r="S120" s="96">
        <f>SUM('Combined Benf Data'!U318:U319)</f>
        <v>0</v>
      </c>
      <c r="T120" s="96">
        <f>SUM('Combined Benf Data'!V318:V319)</f>
        <v>0</v>
      </c>
      <c r="U120" s="96">
        <f>SUM('Combined Benf Data'!W318:W319)</f>
        <v>395</v>
      </c>
      <c r="V120" s="96">
        <f>SUM('Combined Benf Data'!X318:X319)</f>
        <v>3913096.59518</v>
      </c>
    </row>
    <row r="121" spans="1:22" ht="12.75">
      <c r="A121" s="99"/>
      <c r="B121" s="99" t="s">
        <v>194</v>
      </c>
      <c r="C121" s="96">
        <f>SUM('Combined Benf Data'!E320:E323)</f>
        <v>558</v>
      </c>
      <c r="D121" s="96">
        <f>SUM('Combined Benf Data'!F320:F323)</f>
        <v>2442572.7595800003</v>
      </c>
      <c r="E121" s="96">
        <f>SUM('Combined Benf Data'!G320:G323)</f>
        <v>553</v>
      </c>
      <c r="F121" s="96">
        <f>SUM('Combined Benf Data'!H320:H323)</f>
        <v>1077159.00324</v>
      </c>
      <c r="G121" s="96">
        <f>SUM('Combined Benf Data'!I320:I323)</f>
        <v>121</v>
      </c>
      <c r="H121" s="96">
        <f>SUM('Combined Benf Data'!J320:J323)</f>
        <v>4258.18156</v>
      </c>
      <c r="I121" s="96">
        <f>SUM('Combined Benf Data'!K320:K323)</f>
        <v>558</v>
      </c>
      <c r="J121" s="96">
        <f>SUM('Combined Benf Data'!L320:L323)</f>
        <v>1953248.68982</v>
      </c>
      <c r="K121" s="96">
        <f>SUM('Combined Benf Data'!M320:M323)</f>
        <v>558</v>
      </c>
      <c r="L121" s="96">
        <f>SUM('Combined Benf Data'!N320:N323)</f>
        <v>130821.15814</v>
      </c>
      <c r="M121" s="96">
        <f>SUM('Combined Benf Data'!O320:O323)</f>
        <v>378</v>
      </c>
      <c r="N121" s="96">
        <f>SUM('Combined Benf Data'!P320:P323)</f>
        <v>26625.630400000002</v>
      </c>
      <c r="O121" s="96">
        <f>SUM('Combined Benf Data'!Q320:Q323)</f>
        <v>558</v>
      </c>
      <c r="P121" s="96">
        <f>SUM('Combined Benf Data'!R320:R323)</f>
        <v>704452.69538</v>
      </c>
      <c r="Q121" s="96">
        <f>SUM('Combined Benf Data'!S320:S323)</f>
        <v>0</v>
      </c>
      <c r="R121" s="96">
        <f>SUM('Combined Benf Data'!T320:T323)</f>
        <v>0</v>
      </c>
      <c r="S121" s="96">
        <f>SUM('Combined Benf Data'!U320:U323)</f>
        <v>0</v>
      </c>
      <c r="T121" s="96">
        <f>SUM('Combined Benf Data'!V320:V323)</f>
        <v>0</v>
      </c>
      <c r="U121" s="96">
        <f>SUM('Combined Benf Data'!W320:W323)</f>
        <v>558</v>
      </c>
      <c r="V121" s="96">
        <f>SUM('Combined Benf Data'!X320:X323)</f>
        <v>6339138.118120001</v>
      </c>
    </row>
    <row r="122" spans="2:22" ht="12.75">
      <c r="B122" s="103" t="s">
        <v>195</v>
      </c>
      <c r="C122" s="104">
        <f aca="true" t="shared" si="10" ref="C122:V122">SUM(C116:C121)</f>
        <v>3683</v>
      </c>
      <c r="D122" s="104">
        <f t="shared" si="10"/>
        <v>18317061.526979998</v>
      </c>
      <c r="E122" s="104">
        <f t="shared" si="10"/>
        <v>3679</v>
      </c>
      <c r="F122" s="104">
        <f t="shared" si="10"/>
        <v>8153633.776560001</v>
      </c>
      <c r="G122" s="104">
        <f t="shared" si="10"/>
        <v>2073</v>
      </c>
      <c r="H122" s="104">
        <f t="shared" si="10"/>
        <v>74605.53138</v>
      </c>
      <c r="I122" s="104">
        <f t="shared" si="10"/>
        <v>3685</v>
      </c>
      <c r="J122" s="104">
        <f t="shared" si="10"/>
        <v>10335961.685600001</v>
      </c>
      <c r="K122" s="104">
        <f t="shared" si="10"/>
        <v>3685</v>
      </c>
      <c r="L122" s="104">
        <f t="shared" si="10"/>
        <v>587256.76872</v>
      </c>
      <c r="M122" s="104">
        <f t="shared" si="10"/>
        <v>3501</v>
      </c>
      <c r="N122" s="104">
        <f t="shared" si="10"/>
        <v>143337.6041</v>
      </c>
      <c r="O122" s="104">
        <f t="shared" si="10"/>
        <v>2762</v>
      </c>
      <c r="P122" s="104">
        <f t="shared" si="10"/>
        <v>1322946.5633</v>
      </c>
      <c r="Q122" s="104">
        <f t="shared" si="10"/>
        <v>3</v>
      </c>
      <c r="R122" s="104">
        <f t="shared" si="10"/>
        <v>300</v>
      </c>
      <c r="S122" s="104">
        <f t="shared" si="10"/>
        <v>923</v>
      </c>
      <c r="T122" s="104">
        <f t="shared" si="10"/>
        <v>3774730.38956</v>
      </c>
      <c r="U122" s="104">
        <f t="shared" si="10"/>
        <v>3683</v>
      </c>
      <c r="V122" s="104">
        <f t="shared" si="10"/>
        <v>42709833.8462</v>
      </c>
    </row>
    <row r="123" spans="1:22" ht="12.75">
      <c r="A123" s="99"/>
      <c r="B123" s="99" t="s">
        <v>196</v>
      </c>
      <c r="C123" s="96">
        <f>SUM('Combined Benf Data'!E324:E343)</f>
        <v>1588</v>
      </c>
      <c r="D123" s="96">
        <f>SUM('Combined Benf Data'!F324:F343)</f>
        <v>5332699.38646</v>
      </c>
      <c r="E123" s="96">
        <f>SUM('Combined Benf Data'!G324:G343)</f>
        <v>1548.5</v>
      </c>
      <c r="F123" s="96">
        <f>SUM('Combined Benf Data'!H324:H343)</f>
        <v>3369290.3033999996</v>
      </c>
      <c r="G123" s="96">
        <f>SUM('Combined Benf Data'!I324:I343)</f>
        <v>1337</v>
      </c>
      <c r="H123" s="96">
        <f>SUM('Combined Benf Data'!J324:J343)</f>
        <v>56926</v>
      </c>
      <c r="I123" s="96">
        <f>SUM('Combined Benf Data'!K324:K343)</f>
        <v>1608</v>
      </c>
      <c r="J123" s="96">
        <f>SUM('Combined Benf Data'!L324:L343)</f>
        <v>4327353.69042</v>
      </c>
      <c r="K123" s="96">
        <f>SUM('Combined Benf Data'!M324:M343)</f>
        <v>1403</v>
      </c>
      <c r="L123" s="96">
        <f>SUM('Combined Benf Data'!N324:N343)</f>
        <v>95418.99748000002</v>
      </c>
      <c r="M123" s="96">
        <f>SUM('Combined Benf Data'!O324:O343)</f>
        <v>1592</v>
      </c>
      <c r="N123" s="96">
        <f>SUM('Combined Benf Data'!P324:P343)</f>
        <v>62553.99748</v>
      </c>
      <c r="O123" s="96">
        <f>SUM('Combined Benf Data'!Q324:Q343)</f>
        <v>1403</v>
      </c>
      <c r="P123" s="96">
        <f>SUM('Combined Benf Data'!R324:R343)</f>
        <v>180564.17426</v>
      </c>
      <c r="Q123" s="96">
        <f>SUM('Combined Benf Data'!S324:S343)</f>
        <v>0</v>
      </c>
      <c r="R123" s="96">
        <f>SUM('Combined Benf Data'!T324:T343)</f>
        <v>0</v>
      </c>
      <c r="S123" s="96">
        <f>SUM('Combined Benf Data'!U324:U343)</f>
        <v>49</v>
      </c>
      <c r="T123" s="96">
        <f>SUM('Combined Benf Data'!V324:V343)</f>
        <v>104984</v>
      </c>
      <c r="U123" s="96">
        <f>SUM('Combined Benf Data'!W324:W343)</f>
        <v>1588</v>
      </c>
      <c r="V123" s="96">
        <f>SUM('Combined Benf Data'!X324:X343)</f>
        <v>13529790.5495</v>
      </c>
    </row>
    <row r="124" ht="12.75">
      <c r="B124" s="99" t="s">
        <v>197</v>
      </c>
    </row>
    <row r="125" spans="1:2" ht="12.75">
      <c r="A125" s="99"/>
      <c r="B125" s="101" t="s">
        <v>198</v>
      </c>
    </row>
    <row r="126" spans="1:2" ht="12.75">
      <c r="A126" s="99" t="s">
        <v>140</v>
      </c>
      <c r="B126" s="99"/>
    </row>
    <row r="127" spans="1:22" ht="12.75">
      <c r="A127" s="99"/>
      <c r="B127" s="99" t="s">
        <v>189</v>
      </c>
      <c r="C127" s="96">
        <f>+'Combined Benf Data'!E344</f>
        <v>1445</v>
      </c>
      <c r="D127" s="96">
        <f>+'Combined Benf Data'!F344</f>
        <v>7590389.9166</v>
      </c>
      <c r="E127" s="96">
        <f>+'Combined Benf Data'!G344</f>
        <v>1049</v>
      </c>
      <c r="F127" s="96">
        <f>+'Combined Benf Data'!H344</f>
        <v>3875549.19926</v>
      </c>
      <c r="G127" s="96">
        <f>+'Combined Benf Data'!I344</f>
        <v>0</v>
      </c>
      <c r="H127" s="96">
        <f>+'Combined Benf Data'!J344</f>
        <v>0</v>
      </c>
      <c r="I127" s="96">
        <f>+'Combined Benf Data'!K344</f>
        <v>1049</v>
      </c>
      <c r="J127" s="96">
        <f>+'Combined Benf Data'!L344</f>
        <v>4440519.06854</v>
      </c>
      <c r="K127" s="96">
        <f>+'Combined Benf Data'!M344</f>
        <v>1049</v>
      </c>
      <c r="L127" s="96">
        <f>+'Combined Benf Data'!N344</f>
        <v>12342.45314</v>
      </c>
      <c r="M127" s="96">
        <f>+'Combined Benf Data'!O344</f>
        <v>0</v>
      </c>
      <c r="N127" s="96">
        <f>+'Combined Benf Data'!P344</f>
        <v>0</v>
      </c>
      <c r="O127" s="96">
        <f>+'Combined Benf Data'!Q344</f>
        <v>1049</v>
      </c>
      <c r="P127" s="96">
        <f>+'Combined Benf Data'!R344</f>
        <v>14001.54386</v>
      </c>
      <c r="Q127" s="96">
        <f>+'Combined Benf Data'!S344</f>
        <v>0</v>
      </c>
      <c r="R127" s="96">
        <f>+'Combined Benf Data'!T344</f>
        <v>0</v>
      </c>
      <c r="S127" s="96">
        <f>+'Combined Benf Data'!U344</f>
        <v>0</v>
      </c>
      <c r="T127" s="96">
        <f>+'Combined Benf Data'!V344</f>
        <v>0</v>
      </c>
      <c r="U127" s="96">
        <f>+'Combined Benf Data'!W344</f>
        <v>1049</v>
      </c>
      <c r="V127" s="96">
        <f>+'Combined Benf Data'!X344</f>
        <v>15932859.454</v>
      </c>
    </row>
    <row r="128" spans="1:22" ht="12.75">
      <c r="A128" s="99"/>
      <c r="B128" s="99" t="s">
        <v>190</v>
      </c>
      <c r="C128" s="96">
        <f>+'Combined Benf Data'!E345</f>
        <v>739</v>
      </c>
      <c r="D128" s="96">
        <f>+'Combined Benf Data'!F345</f>
        <v>3321788.1901599998</v>
      </c>
      <c r="E128" s="96">
        <f>+'Combined Benf Data'!G345</f>
        <v>739</v>
      </c>
      <c r="F128" s="96">
        <f>+'Combined Benf Data'!H345</f>
        <v>3514336.54456</v>
      </c>
      <c r="G128" s="96">
        <f>+'Combined Benf Data'!I345</f>
        <v>0</v>
      </c>
      <c r="H128" s="96">
        <f>+'Combined Benf Data'!J345</f>
        <v>0</v>
      </c>
      <c r="I128" s="96">
        <f>+'Combined Benf Data'!K345</f>
        <v>739</v>
      </c>
      <c r="J128" s="96">
        <f>+'Combined Benf Data'!L345</f>
        <v>2546980.2925</v>
      </c>
      <c r="K128" s="96">
        <f>+'Combined Benf Data'!M345</f>
        <v>52</v>
      </c>
      <c r="L128" s="96">
        <f>+'Combined Benf Data'!N345</f>
        <v>0</v>
      </c>
      <c r="M128" s="96">
        <f>+'Combined Benf Data'!O345</f>
        <v>0</v>
      </c>
      <c r="N128" s="96">
        <f>+'Combined Benf Data'!P345</f>
        <v>0</v>
      </c>
      <c r="O128" s="96">
        <f>+'Combined Benf Data'!Q345</f>
        <v>0</v>
      </c>
      <c r="P128" s="96">
        <f>+'Combined Benf Data'!R345</f>
        <v>0</v>
      </c>
      <c r="Q128" s="96">
        <f>+'Combined Benf Data'!S345</f>
        <v>0</v>
      </c>
      <c r="R128" s="96">
        <f>+'Combined Benf Data'!T345</f>
        <v>0</v>
      </c>
      <c r="S128" s="96">
        <f>+'Combined Benf Data'!U345</f>
        <v>0</v>
      </c>
      <c r="T128" s="96">
        <f>+'Combined Benf Data'!V345</f>
        <v>0</v>
      </c>
      <c r="U128" s="96">
        <f>+'Combined Benf Data'!W345</f>
        <v>739</v>
      </c>
      <c r="V128" s="96">
        <f>+'Combined Benf Data'!X345</f>
        <v>9383105.02722</v>
      </c>
    </row>
    <row r="129" spans="1:22" ht="12.75">
      <c r="A129" s="99"/>
      <c r="B129" s="99" t="s">
        <v>191</v>
      </c>
      <c r="C129" s="96">
        <f>SUM('Combined Benf Data'!E346:E348)</f>
        <v>1453</v>
      </c>
      <c r="D129" s="96">
        <f>SUM('Combined Benf Data'!F346:F348)</f>
        <v>4534796.997219999</v>
      </c>
      <c r="E129" s="96">
        <f>SUM('Combined Benf Data'!G346:G348)</f>
        <v>1376</v>
      </c>
      <c r="F129" s="96">
        <f>SUM('Combined Benf Data'!H346:H348)</f>
        <v>3788488.67378</v>
      </c>
      <c r="G129" s="96">
        <f>SUM('Combined Benf Data'!I346:I348)</f>
        <v>0</v>
      </c>
      <c r="H129" s="96">
        <f>SUM('Combined Benf Data'!J346:J348)</f>
        <v>0</v>
      </c>
      <c r="I129" s="96">
        <f>SUM('Combined Benf Data'!K346:K348)</f>
        <v>1455</v>
      </c>
      <c r="J129" s="96">
        <f>SUM('Combined Benf Data'!L346:L348)</f>
        <v>3569030.75724</v>
      </c>
      <c r="K129" s="96">
        <f>SUM('Combined Benf Data'!M346:M348)</f>
        <v>1</v>
      </c>
      <c r="L129" s="96">
        <f>SUM('Combined Benf Data'!N346:N348)</f>
        <v>480</v>
      </c>
      <c r="M129" s="96">
        <f>SUM('Combined Benf Data'!O346:O348)</f>
        <v>0</v>
      </c>
      <c r="N129" s="96">
        <f>SUM('Combined Benf Data'!P346:P348)</f>
        <v>0</v>
      </c>
      <c r="O129" s="96">
        <f>SUM('Combined Benf Data'!Q346:Q348)</f>
        <v>0</v>
      </c>
      <c r="P129" s="96">
        <f>SUM('Combined Benf Data'!R346:R348)</f>
        <v>0</v>
      </c>
      <c r="Q129" s="96">
        <f>SUM('Combined Benf Data'!S346:S348)</f>
        <v>167</v>
      </c>
      <c r="R129" s="96">
        <f>SUM('Combined Benf Data'!T346:T348)</f>
        <v>78020.51122</v>
      </c>
      <c r="S129" s="96">
        <f>SUM('Combined Benf Data'!U346:U348)</f>
        <v>89</v>
      </c>
      <c r="T129" s="96">
        <f>SUM('Combined Benf Data'!V346:V348)</f>
        <v>1687.2724</v>
      </c>
      <c r="U129" s="96">
        <f>SUM('Combined Benf Data'!W346:W348)</f>
        <v>1470</v>
      </c>
      <c r="V129" s="96">
        <f>SUM('Combined Benf Data'!X346:X348)</f>
        <v>11972504.21186</v>
      </c>
    </row>
    <row r="130" spans="1:22" ht="12.75">
      <c r="A130" s="99"/>
      <c r="B130" s="99" t="s">
        <v>192</v>
      </c>
      <c r="C130" s="96">
        <f>SUM('Combined Benf Data'!E349:E351)</f>
        <v>983</v>
      </c>
      <c r="D130" s="96">
        <f>SUM('Combined Benf Data'!F349:F351)</f>
        <v>3966845.3452399997</v>
      </c>
      <c r="E130" s="96">
        <f>SUM('Combined Benf Data'!G349:G351)</f>
        <v>896</v>
      </c>
      <c r="F130" s="96">
        <f>SUM('Combined Benf Data'!H349:H351)</f>
        <v>3553508.9464399996</v>
      </c>
      <c r="G130" s="96">
        <f>SUM('Combined Benf Data'!I349:I351)</f>
        <v>0</v>
      </c>
      <c r="H130" s="96">
        <f>SUM('Combined Benf Data'!J349:J351)</f>
        <v>0</v>
      </c>
      <c r="I130" s="96">
        <f>SUM('Combined Benf Data'!K349:K351)</f>
        <v>915</v>
      </c>
      <c r="J130" s="96">
        <f>SUM('Combined Benf Data'!L349:L351)</f>
        <v>3287256.83416</v>
      </c>
      <c r="K130" s="96">
        <f>SUM('Combined Benf Data'!M349:M351)</f>
        <v>285</v>
      </c>
      <c r="L130" s="96">
        <f>SUM('Combined Benf Data'!N349:N351)</f>
        <v>3367.18158</v>
      </c>
      <c r="M130" s="96">
        <f>SUM('Combined Benf Data'!O349:O351)</f>
        <v>0</v>
      </c>
      <c r="N130" s="96">
        <f>SUM('Combined Benf Data'!P349:P351)</f>
        <v>0</v>
      </c>
      <c r="O130" s="96">
        <f>SUM('Combined Benf Data'!Q349:Q351)</f>
        <v>283</v>
      </c>
      <c r="P130" s="96">
        <f>SUM('Combined Benf Data'!R349:R351)</f>
        <v>3820.09064</v>
      </c>
      <c r="Q130" s="96">
        <f>SUM('Combined Benf Data'!S349:S351)</f>
        <v>44</v>
      </c>
      <c r="R130" s="96">
        <f>SUM('Combined Benf Data'!T349:T351)</f>
        <v>28640.17972</v>
      </c>
      <c r="S130" s="96">
        <f>SUM('Combined Benf Data'!U349:U351)</f>
        <v>0</v>
      </c>
      <c r="T130" s="96">
        <f>SUM('Combined Benf Data'!V349:V351)</f>
        <v>0</v>
      </c>
      <c r="U130" s="96">
        <f>SUM('Combined Benf Data'!W349:W351)</f>
        <v>915</v>
      </c>
      <c r="V130" s="96">
        <f>SUM('Combined Benf Data'!X349:X351)</f>
        <v>10843438.577779999</v>
      </c>
    </row>
    <row r="131" spans="1:22" ht="12.75">
      <c r="A131" s="99"/>
      <c r="B131" s="99" t="s">
        <v>193</v>
      </c>
      <c r="C131" s="96">
        <f>+'Combined Benf Data'!E352</f>
        <v>313</v>
      </c>
      <c r="D131" s="96">
        <f>+'Combined Benf Data'!F352</f>
        <v>1265900.90568</v>
      </c>
      <c r="E131" s="96">
        <f>+'Combined Benf Data'!G352</f>
        <v>228</v>
      </c>
      <c r="F131" s="96">
        <f>+'Combined Benf Data'!H352</f>
        <v>793609.23004</v>
      </c>
      <c r="G131" s="96">
        <f>+'Combined Benf Data'!I352</f>
        <v>0</v>
      </c>
      <c r="H131" s="96">
        <f>+'Combined Benf Data'!J352</f>
        <v>0</v>
      </c>
      <c r="I131" s="96">
        <f>+'Combined Benf Data'!K352</f>
        <v>228</v>
      </c>
      <c r="J131" s="96">
        <f>+'Combined Benf Data'!L352</f>
        <v>785634.6585</v>
      </c>
      <c r="K131" s="96">
        <f>+'Combined Benf Data'!M352</f>
        <v>228</v>
      </c>
      <c r="L131" s="96">
        <f>+'Combined Benf Data'!N352</f>
        <v>2689.72686</v>
      </c>
      <c r="M131" s="96">
        <f>+'Combined Benf Data'!O352</f>
        <v>0</v>
      </c>
      <c r="N131" s="96">
        <f>+'Combined Benf Data'!P352</f>
        <v>0</v>
      </c>
      <c r="O131" s="96">
        <f>+'Combined Benf Data'!Q352</f>
        <v>228</v>
      </c>
      <c r="P131" s="96">
        <f>+'Combined Benf Data'!R352</f>
        <v>3059.0904</v>
      </c>
      <c r="Q131" s="96">
        <f>+'Combined Benf Data'!S352</f>
        <v>34</v>
      </c>
      <c r="R131" s="96">
        <f>+'Combined Benf Data'!T352</f>
        <v>30175.44946</v>
      </c>
      <c r="S131" s="96">
        <f>+'Combined Benf Data'!U352</f>
        <v>0</v>
      </c>
      <c r="T131" s="96">
        <f>+'Combined Benf Data'!V352</f>
        <v>0</v>
      </c>
      <c r="U131" s="96">
        <f>+'Combined Benf Data'!W352</f>
        <v>228</v>
      </c>
      <c r="V131" s="96">
        <f>+'Combined Benf Data'!X352</f>
        <v>2881069.06094</v>
      </c>
    </row>
    <row r="132" spans="1:2" ht="12.75">
      <c r="A132" s="99"/>
      <c r="B132" s="99" t="s">
        <v>194</v>
      </c>
    </row>
    <row r="133" spans="2:22" ht="12.75">
      <c r="B133" s="103" t="s">
        <v>195</v>
      </c>
      <c r="C133" s="104">
        <f aca="true" t="shared" si="11" ref="C133:V133">SUM(C127:C132)</f>
        <v>4933</v>
      </c>
      <c r="D133" s="104">
        <f t="shared" si="11"/>
        <v>20679721.3549</v>
      </c>
      <c r="E133" s="104">
        <f t="shared" si="11"/>
        <v>4288</v>
      </c>
      <c r="F133" s="104">
        <f t="shared" si="11"/>
        <v>15525492.594080001</v>
      </c>
      <c r="G133" s="104">
        <f t="shared" si="11"/>
        <v>0</v>
      </c>
      <c r="H133" s="104">
        <f t="shared" si="11"/>
        <v>0</v>
      </c>
      <c r="I133" s="104">
        <f t="shared" si="11"/>
        <v>4386</v>
      </c>
      <c r="J133" s="104">
        <f t="shared" si="11"/>
        <v>14629421.610940002</v>
      </c>
      <c r="K133" s="104">
        <f t="shared" si="11"/>
        <v>1615</v>
      </c>
      <c r="L133" s="104">
        <f t="shared" si="11"/>
        <v>18879.36158</v>
      </c>
      <c r="M133" s="104">
        <f t="shared" si="11"/>
        <v>0</v>
      </c>
      <c r="N133" s="104">
        <f t="shared" si="11"/>
        <v>0</v>
      </c>
      <c r="O133" s="104">
        <f t="shared" si="11"/>
        <v>1560</v>
      </c>
      <c r="P133" s="104">
        <f t="shared" si="11"/>
        <v>20880.7249</v>
      </c>
      <c r="Q133" s="104">
        <f t="shared" si="11"/>
        <v>245</v>
      </c>
      <c r="R133" s="104">
        <f t="shared" si="11"/>
        <v>136836.1404</v>
      </c>
      <c r="S133" s="104">
        <f t="shared" si="11"/>
        <v>89</v>
      </c>
      <c r="T133" s="104">
        <f t="shared" si="11"/>
        <v>1687.2724</v>
      </c>
      <c r="U133" s="104">
        <f t="shared" si="11"/>
        <v>4401</v>
      </c>
      <c r="V133" s="104">
        <f t="shared" si="11"/>
        <v>51012976.3318</v>
      </c>
    </row>
    <row r="134" spans="1:22" ht="12.75">
      <c r="A134" s="99"/>
      <c r="B134" s="99" t="s">
        <v>196</v>
      </c>
      <c r="C134" s="96">
        <f>SUM('Combined Benf Data'!E353:E366)</f>
        <v>1749</v>
      </c>
      <c r="D134" s="96">
        <f>SUM('Combined Benf Data'!F353:F366)</f>
        <v>5083125.91626</v>
      </c>
      <c r="E134" s="96">
        <f>SUM('Combined Benf Data'!G353:G366)</f>
        <v>1399</v>
      </c>
      <c r="F134" s="96">
        <f>SUM('Combined Benf Data'!H353:H366)</f>
        <v>4526151.830080001</v>
      </c>
      <c r="G134" s="96">
        <f>SUM('Combined Benf Data'!I353:I366)</f>
        <v>0</v>
      </c>
      <c r="H134" s="96">
        <f>SUM('Combined Benf Data'!J353:J366)</f>
        <v>0</v>
      </c>
      <c r="I134" s="96">
        <f>SUM('Combined Benf Data'!K353:K366)</f>
        <v>1689</v>
      </c>
      <c r="J134" s="96">
        <f>SUM('Combined Benf Data'!L353:L366)</f>
        <v>4450359.39536</v>
      </c>
      <c r="K134" s="96">
        <f>SUM('Combined Benf Data'!M353:M366)</f>
        <v>486</v>
      </c>
      <c r="L134" s="96">
        <f>SUM('Combined Benf Data'!N353:N366)</f>
        <v>81071.77040000001</v>
      </c>
      <c r="M134" s="96">
        <f>SUM('Combined Benf Data'!O353:O366)</f>
        <v>322</v>
      </c>
      <c r="N134" s="96">
        <f>SUM('Combined Benf Data'!P353:P366)</f>
        <v>24613.54276</v>
      </c>
      <c r="O134" s="96">
        <f>SUM('Combined Benf Data'!Q353:Q366)</f>
        <v>160</v>
      </c>
      <c r="P134" s="96">
        <f>SUM('Combined Benf Data'!R353:R366)</f>
        <v>50000</v>
      </c>
      <c r="Q134" s="96">
        <f>SUM('Combined Benf Data'!S353:S366)</f>
        <v>237</v>
      </c>
      <c r="R134" s="96">
        <f>SUM('Combined Benf Data'!T353:T366)</f>
        <v>81165.07354000001</v>
      </c>
      <c r="S134" s="96">
        <f>SUM('Combined Benf Data'!U353:U366)</f>
        <v>251</v>
      </c>
      <c r="T134" s="96">
        <f>SUM('Combined Benf Data'!V353:V366)</f>
        <v>179398.1792</v>
      </c>
      <c r="U134" s="96">
        <f>SUM('Combined Benf Data'!W353:W366)</f>
        <v>1696</v>
      </c>
      <c r="V134" s="96">
        <f>SUM('Combined Benf Data'!X353:X366)</f>
        <v>14443122.472980002</v>
      </c>
    </row>
    <row r="135" spans="2:22" ht="12.75">
      <c r="B135" s="99" t="s">
        <v>197</v>
      </c>
      <c r="C135" s="96">
        <f>SUM('Combined Benf Data'!E367:E393)</f>
        <v>420</v>
      </c>
      <c r="D135" s="96">
        <f>SUM('Combined Benf Data'!F367:F393)</f>
        <v>1087848.8552800003</v>
      </c>
      <c r="E135" s="96">
        <f>SUM('Combined Benf Data'!G367:G393)</f>
        <v>420</v>
      </c>
      <c r="F135" s="96">
        <f>SUM('Combined Benf Data'!H367:H393)</f>
        <v>2077141.3841199998</v>
      </c>
      <c r="G135" s="96">
        <f>SUM('Combined Benf Data'!I367:I393)</f>
        <v>0</v>
      </c>
      <c r="H135" s="96">
        <f>SUM('Combined Benf Data'!J367:J393)</f>
        <v>0</v>
      </c>
      <c r="I135" s="96">
        <f>SUM('Combined Benf Data'!K367:K393)</f>
        <v>420</v>
      </c>
      <c r="J135" s="96">
        <f>SUM('Combined Benf Data'!L367:L393)</f>
        <v>1457481.3066</v>
      </c>
      <c r="K135" s="96">
        <f>SUM('Combined Benf Data'!M367:M393)</f>
        <v>158</v>
      </c>
      <c r="L135" s="96">
        <f>SUM('Combined Benf Data'!N367:N393)</f>
        <v>38757.1866</v>
      </c>
      <c r="M135" s="96">
        <f>SUM('Combined Benf Data'!O367:O393)</f>
        <v>0</v>
      </c>
      <c r="N135" s="96">
        <f>SUM('Combined Benf Data'!P367:P393)</f>
        <v>0</v>
      </c>
      <c r="O135" s="96">
        <f>SUM('Combined Benf Data'!Q367:Q393)</f>
        <v>0</v>
      </c>
      <c r="P135" s="96">
        <f>SUM('Combined Benf Data'!R367:R393)</f>
        <v>0</v>
      </c>
      <c r="Q135" s="96">
        <f>SUM('Combined Benf Data'!S367:S393)</f>
        <v>0</v>
      </c>
      <c r="R135" s="96">
        <f>SUM('Combined Benf Data'!T367:T393)</f>
        <v>0</v>
      </c>
      <c r="S135" s="96">
        <f>SUM('Combined Benf Data'!U367:U393)</f>
        <v>388</v>
      </c>
      <c r="T135" s="96">
        <f>SUM('Combined Benf Data'!V367:V393)</f>
        <v>245134.90980000002</v>
      </c>
      <c r="U135" s="96">
        <f>SUM('Combined Benf Data'!W367:W393)</f>
        <v>420</v>
      </c>
      <c r="V135" s="96">
        <f>SUM('Combined Benf Data'!X367:X393)</f>
        <v>4902788.195800001</v>
      </c>
    </row>
    <row r="136" spans="1:2" ht="12.75">
      <c r="A136" s="99"/>
      <c r="B136" s="101" t="s">
        <v>198</v>
      </c>
    </row>
    <row r="137" spans="1:2" ht="12.75">
      <c r="A137" s="99" t="s">
        <v>156</v>
      </c>
      <c r="B137" s="99"/>
    </row>
    <row r="138" spans="1:22" ht="12.75">
      <c r="A138" s="99"/>
      <c r="B138" s="99" t="s">
        <v>189</v>
      </c>
      <c r="C138" s="96">
        <f>SUM('Combined Benf Data'!E394:E398)</f>
        <v>6081</v>
      </c>
      <c r="D138" s="96">
        <f>SUM('Combined Benf Data'!F394:F398)</f>
        <v>29101311.1892</v>
      </c>
      <c r="E138" s="96">
        <f>SUM('Combined Benf Data'!G394:G398)</f>
        <v>6112</v>
      </c>
      <c r="F138" s="96">
        <f>SUM('Combined Benf Data'!H394:H398)</f>
        <v>18693990.29722</v>
      </c>
      <c r="G138" s="96">
        <f>SUM('Combined Benf Data'!I394:I398)</f>
        <v>0</v>
      </c>
      <c r="H138" s="96">
        <f>SUM('Combined Benf Data'!J394:J398)</f>
        <v>0</v>
      </c>
      <c r="I138" s="96">
        <f>SUM('Combined Benf Data'!K394:K398)</f>
        <v>6132</v>
      </c>
      <c r="J138" s="96">
        <f>SUM('Combined Benf Data'!L394:L398)</f>
        <v>24675939.26588</v>
      </c>
      <c r="K138" s="96">
        <f>SUM('Combined Benf Data'!M394:M398)</f>
        <v>3785</v>
      </c>
      <c r="L138" s="96">
        <f>SUM('Combined Benf Data'!N394:N398)</f>
        <v>235828.67566</v>
      </c>
      <c r="M138" s="96">
        <f>SUM('Combined Benf Data'!O394:O398)</f>
        <v>788</v>
      </c>
      <c r="N138" s="96">
        <f>SUM('Combined Benf Data'!P394:P398)</f>
        <v>461266.69802</v>
      </c>
      <c r="O138" s="96">
        <f>SUM('Combined Benf Data'!Q394:Q398)</f>
        <v>4612</v>
      </c>
      <c r="P138" s="96">
        <f>SUM('Combined Benf Data'!R394:R398)</f>
        <v>1683298.8538199998</v>
      </c>
      <c r="Q138" s="96">
        <f>SUM('Combined Benf Data'!S394:S398)</f>
        <v>0</v>
      </c>
      <c r="R138" s="96">
        <f>SUM('Combined Benf Data'!T394:T398)</f>
        <v>0</v>
      </c>
      <c r="S138" s="96">
        <f>SUM('Combined Benf Data'!U394:U398)</f>
        <v>0</v>
      </c>
      <c r="T138" s="96">
        <f>SUM('Combined Benf Data'!V394:V398)</f>
        <v>0</v>
      </c>
      <c r="U138" s="96">
        <f>SUM('Combined Benf Data'!W394:W398)</f>
        <v>6132</v>
      </c>
      <c r="V138" s="96">
        <f>SUM('Combined Benf Data'!X394:X398)</f>
        <v>74851634.9798</v>
      </c>
    </row>
    <row r="139" spans="1:22" ht="12.75">
      <c r="A139" s="99"/>
      <c r="B139" s="99" t="s">
        <v>190</v>
      </c>
      <c r="C139" s="96">
        <f>SUM('Combined Benf Data'!E399:E401)</f>
        <v>1294</v>
      </c>
      <c r="D139" s="96">
        <f>SUM('Combined Benf Data'!F399:F401)</f>
        <v>5468513</v>
      </c>
      <c r="E139" s="96">
        <f>SUM('Combined Benf Data'!G399:G401)</f>
        <v>1286</v>
      </c>
      <c r="F139" s="96">
        <f>SUM('Combined Benf Data'!H399:H401)</f>
        <v>5193233</v>
      </c>
      <c r="G139" s="96">
        <f>SUM('Combined Benf Data'!I399:I401)</f>
        <v>0</v>
      </c>
      <c r="H139" s="96">
        <f>SUM('Combined Benf Data'!J399:J401)</f>
        <v>0</v>
      </c>
      <c r="I139" s="96">
        <f>SUM('Combined Benf Data'!K399:K401)</f>
        <v>1301</v>
      </c>
      <c r="J139" s="96">
        <f>SUM('Combined Benf Data'!L399:L401)</f>
        <v>5409752</v>
      </c>
      <c r="K139" s="96">
        <f>SUM('Combined Benf Data'!M399:M401)</f>
        <v>909</v>
      </c>
      <c r="L139" s="96">
        <f>SUM('Combined Benf Data'!N399:N401)</f>
        <v>55631</v>
      </c>
      <c r="M139" s="96">
        <f>SUM('Combined Benf Data'!O399:O401)</f>
        <v>382</v>
      </c>
      <c r="N139" s="96">
        <f>SUM('Combined Benf Data'!P399:P401)</f>
        <v>10451</v>
      </c>
      <c r="O139" s="96">
        <f>SUM('Combined Benf Data'!Q399:Q401)</f>
        <v>909</v>
      </c>
      <c r="P139" s="96">
        <f>SUM('Combined Benf Data'!R399:R401)</f>
        <v>171600</v>
      </c>
      <c r="Q139" s="96">
        <f>SUM('Combined Benf Data'!S399:S401)</f>
        <v>0</v>
      </c>
      <c r="R139" s="96">
        <f>SUM('Combined Benf Data'!T399:T401)</f>
        <v>0</v>
      </c>
      <c r="S139" s="96">
        <f>SUM('Combined Benf Data'!U399:U401)</f>
        <v>0</v>
      </c>
      <c r="T139" s="96">
        <f>SUM('Combined Benf Data'!V399:V401)</f>
        <v>0</v>
      </c>
      <c r="U139" s="96">
        <f>SUM('Combined Benf Data'!W399:W401)</f>
        <v>1301</v>
      </c>
      <c r="V139" s="96">
        <f>SUM('Combined Benf Data'!X399:X401)</f>
        <v>16309180</v>
      </c>
    </row>
    <row r="140" spans="1:22" ht="12.75">
      <c r="A140" s="99"/>
      <c r="B140" s="99" t="s">
        <v>191</v>
      </c>
      <c r="C140" s="96">
        <f>SUM('Combined Benf Data'!E402:E417)</f>
        <v>4921</v>
      </c>
      <c r="D140" s="96">
        <f>SUM('Combined Benf Data'!F402:F417)</f>
        <v>17148448.13974</v>
      </c>
      <c r="E140" s="96">
        <f>SUM('Combined Benf Data'!G402:G417)</f>
        <v>4905</v>
      </c>
      <c r="F140" s="96">
        <f>SUM('Combined Benf Data'!H402:H417)</f>
        <v>16171690.767559998</v>
      </c>
      <c r="G140" s="96">
        <f>SUM('Combined Benf Data'!I402:I417)</f>
        <v>245</v>
      </c>
      <c r="H140" s="96">
        <f>SUM('Combined Benf Data'!J402:J417)</f>
        <v>1779.4543800000001</v>
      </c>
      <c r="I140" s="96">
        <f>SUM('Combined Benf Data'!K402:K417)</f>
        <v>4561</v>
      </c>
      <c r="J140" s="96">
        <f>SUM('Combined Benf Data'!L402:L417)</f>
        <v>15283928.13594</v>
      </c>
      <c r="K140" s="96">
        <f>SUM('Combined Benf Data'!M402:M417)</f>
        <v>3476</v>
      </c>
      <c r="L140" s="96">
        <f>SUM('Combined Benf Data'!N402:N417)</f>
        <v>607271.48794</v>
      </c>
      <c r="M140" s="96">
        <f>SUM('Combined Benf Data'!O402:O417)</f>
        <v>1925</v>
      </c>
      <c r="N140" s="96">
        <f>SUM('Combined Benf Data'!P402:P417)</f>
        <v>58270.354779999994</v>
      </c>
      <c r="O140" s="96">
        <f>SUM('Combined Benf Data'!Q402:Q417)</f>
        <v>2860</v>
      </c>
      <c r="P140" s="96">
        <f>SUM('Combined Benf Data'!R402:R417)</f>
        <v>1168244.16282</v>
      </c>
      <c r="Q140" s="96">
        <f>SUM('Combined Benf Data'!S402:S417)</f>
        <v>0</v>
      </c>
      <c r="R140" s="96">
        <f>SUM('Combined Benf Data'!T402:T417)</f>
        <v>0</v>
      </c>
      <c r="S140" s="96">
        <f>SUM('Combined Benf Data'!U402:U417)</f>
        <v>122</v>
      </c>
      <c r="T140" s="96">
        <f>SUM('Combined Benf Data'!V402:V417)</f>
        <v>173061</v>
      </c>
      <c r="U140" s="96">
        <f>SUM('Combined Benf Data'!W402:W417)</f>
        <v>4932</v>
      </c>
      <c r="V140" s="96">
        <f>SUM('Combined Benf Data'!X402:X417)</f>
        <v>50612693.50316</v>
      </c>
    </row>
    <row r="141" spans="1:22" ht="12.75">
      <c r="A141" s="99"/>
      <c r="B141" s="99" t="s">
        <v>192</v>
      </c>
      <c r="C141" s="96">
        <f>SUM('Combined Benf Data'!E418:E422)</f>
        <v>808</v>
      </c>
      <c r="D141" s="96">
        <f>SUM('Combined Benf Data'!F418:F422)</f>
        <v>2732502.6112</v>
      </c>
      <c r="E141" s="96">
        <f>SUM('Combined Benf Data'!G418:G422)</f>
        <v>824</v>
      </c>
      <c r="F141" s="96">
        <f>SUM('Combined Benf Data'!H418:H422)</f>
        <v>2679120.54518</v>
      </c>
      <c r="G141" s="96">
        <f>SUM('Combined Benf Data'!I418:I422)</f>
        <v>0</v>
      </c>
      <c r="H141" s="96">
        <f>SUM('Combined Benf Data'!J418:J422)</f>
        <v>0</v>
      </c>
      <c r="I141" s="96">
        <f>SUM('Combined Benf Data'!K418:K422)</f>
        <v>825</v>
      </c>
      <c r="J141" s="96">
        <f>SUM('Combined Benf Data'!L418:L422)</f>
        <v>2705773.81496</v>
      </c>
      <c r="K141" s="96">
        <f>SUM('Combined Benf Data'!M418:M422)</f>
        <v>609</v>
      </c>
      <c r="L141" s="96">
        <f>SUM('Combined Benf Data'!N418:N422)</f>
        <v>27845.539380000002</v>
      </c>
      <c r="M141" s="96">
        <f>SUM('Combined Benf Data'!O418:O422)</f>
        <v>192</v>
      </c>
      <c r="N141" s="96">
        <f>SUM('Combined Benf Data'!P418:P422)</f>
        <v>5198.27218</v>
      </c>
      <c r="O141" s="96">
        <f>SUM('Combined Benf Data'!Q418:Q422)</f>
        <v>609</v>
      </c>
      <c r="P141" s="96">
        <f>SUM('Combined Benf Data'!R418:R422)</f>
        <v>84533.25184</v>
      </c>
      <c r="Q141" s="96">
        <f>SUM('Combined Benf Data'!S418:S422)</f>
        <v>0</v>
      </c>
      <c r="R141" s="96">
        <f>SUM('Combined Benf Data'!T418:T422)</f>
        <v>0</v>
      </c>
      <c r="S141" s="96">
        <f>SUM('Combined Benf Data'!U418:U422)</f>
        <v>0</v>
      </c>
      <c r="T141" s="96">
        <f>SUM('Combined Benf Data'!V418:V422)</f>
        <v>0</v>
      </c>
      <c r="U141" s="96">
        <f>SUM('Combined Benf Data'!W418:W422)</f>
        <v>826</v>
      </c>
      <c r="V141" s="96">
        <f>SUM('Combined Benf Data'!X418:X422)</f>
        <v>8234974.03474</v>
      </c>
    </row>
    <row r="142" spans="1:22" ht="12.75">
      <c r="A142" s="99"/>
      <c r="B142" s="99" t="s">
        <v>193</v>
      </c>
      <c r="C142" s="96">
        <f>SUM('Combined Benf Data'!E26:E423)</f>
        <v>71726.25</v>
      </c>
      <c r="D142" s="96">
        <f>SUM('Combined Benf Data'!F26:F423)</f>
        <v>368209665.61191875</v>
      </c>
      <c r="E142" s="96">
        <f>SUM('Combined Benf Data'!G26:G423)</f>
        <v>70509.75</v>
      </c>
      <c r="F142" s="96">
        <f>SUM('Combined Benf Data'!H26:H423)</f>
        <v>184099222.93056405</v>
      </c>
      <c r="G142" s="96">
        <f>SUM('Combined Benf Data'!I26:I423)</f>
        <v>20687</v>
      </c>
      <c r="H142" s="96">
        <f>SUM('Combined Benf Data'!J26:J423)</f>
        <v>3723166.2594199996</v>
      </c>
      <c r="I142" s="96">
        <f>SUM('Combined Benf Data'!K26:K423)</f>
        <v>71645.25</v>
      </c>
      <c r="J142" s="96">
        <f>SUM('Combined Benf Data'!L26:L423)</f>
        <v>248279144.74359342</v>
      </c>
      <c r="K142" s="96">
        <f>SUM('Combined Benf Data'!M26:M423)</f>
        <v>55322.25</v>
      </c>
      <c r="L142" s="96">
        <f>SUM('Combined Benf Data'!N26:N423)</f>
        <v>7891317.291690398</v>
      </c>
      <c r="M142" s="96">
        <f>SUM('Combined Benf Data'!O26:O423)</f>
        <v>40053.5</v>
      </c>
      <c r="N142" s="96">
        <f>SUM('Combined Benf Data'!P26:P423)</f>
        <v>5807670.732926398</v>
      </c>
      <c r="O142" s="96">
        <f>SUM('Combined Benf Data'!Q26:Q423)</f>
        <v>53552.5</v>
      </c>
      <c r="P142" s="96">
        <f>SUM('Combined Benf Data'!R26:R423)</f>
        <v>14621776.823194996</v>
      </c>
      <c r="Q142" s="96">
        <f>SUM('Combined Benf Data'!S26:S423)</f>
        <v>4229.75</v>
      </c>
      <c r="R142" s="96">
        <f>SUM('Combined Benf Data'!T26:T423)</f>
        <v>2413323.77084</v>
      </c>
      <c r="S142" s="96">
        <f>SUM('Combined Benf Data'!U26:U423)</f>
        <v>5590</v>
      </c>
      <c r="T142" s="96">
        <f>SUM('Combined Benf Data'!V26:V423)</f>
        <v>5467552.5048</v>
      </c>
      <c r="U142" s="96">
        <f>SUM('Combined Benf Data'!W26:W423)</f>
        <v>72138.25</v>
      </c>
      <c r="V142" s="96">
        <f>SUM('Combined Benf Data'!X26:X423)</f>
        <v>839469659.7304089</v>
      </c>
    </row>
    <row r="143" spans="1:22" ht="12.75">
      <c r="A143" s="99"/>
      <c r="B143" s="99" t="s">
        <v>194</v>
      </c>
      <c r="C143" s="96">
        <f>SUM('Combined Benf Data'!E427:E428)</f>
        <v>239</v>
      </c>
      <c r="D143" s="96">
        <f>SUM('Combined Benf Data'!F427:F428)</f>
        <v>775782.0280800001</v>
      </c>
      <c r="E143" s="96">
        <f>SUM('Combined Benf Data'!G427:G428)</f>
        <v>239</v>
      </c>
      <c r="F143" s="96">
        <f>SUM('Combined Benf Data'!H427:H428)</f>
        <v>707037.1049200001</v>
      </c>
      <c r="G143" s="96">
        <f>SUM('Combined Benf Data'!I427:I428)</f>
        <v>0</v>
      </c>
      <c r="H143" s="96">
        <f>SUM('Combined Benf Data'!J427:J428)</f>
        <v>0</v>
      </c>
      <c r="I143" s="96">
        <f>SUM('Combined Benf Data'!K427:K428)</f>
        <v>239</v>
      </c>
      <c r="J143" s="96">
        <f>SUM('Combined Benf Data'!L427:L428)</f>
        <v>760520.14928</v>
      </c>
      <c r="K143" s="96">
        <f>SUM('Combined Benf Data'!M427:M428)</f>
        <v>58</v>
      </c>
      <c r="L143" s="96">
        <f>SUM('Combined Benf Data'!N427:N428)</f>
        <v>2554.36172</v>
      </c>
      <c r="M143" s="96">
        <f>SUM('Combined Benf Data'!O427:O428)</f>
        <v>0</v>
      </c>
      <c r="N143" s="96">
        <f>SUM('Combined Benf Data'!P427:P428)</f>
        <v>0</v>
      </c>
      <c r="O143" s="96">
        <f>SUM('Combined Benf Data'!Q427:Q428)</f>
        <v>58</v>
      </c>
      <c r="P143" s="96">
        <f>SUM('Combined Benf Data'!R427:R428)</f>
        <v>12674.99046</v>
      </c>
      <c r="Q143" s="96">
        <f>SUM('Combined Benf Data'!S427:S428)</f>
        <v>0</v>
      </c>
      <c r="R143" s="96">
        <f>SUM('Combined Benf Data'!T427:T428)</f>
        <v>0</v>
      </c>
      <c r="S143" s="96">
        <f>SUM('Combined Benf Data'!U427:U428)</f>
        <v>0</v>
      </c>
      <c r="T143" s="96">
        <f>SUM('Combined Benf Data'!V427:V428)</f>
        <v>0</v>
      </c>
      <c r="U143" s="96">
        <f>SUM('Combined Benf Data'!W427:W428)</f>
        <v>239</v>
      </c>
      <c r="V143" s="96">
        <f>SUM('Combined Benf Data'!X427:X428)</f>
        <v>2258568.6344600003</v>
      </c>
    </row>
    <row r="144" spans="2:22" ht="12.75">
      <c r="B144" s="103" t="s">
        <v>195</v>
      </c>
      <c r="C144" s="104">
        <f aca="true" t="shared" si="12" ref="C144:V144">SUM(C138:C143)</f>
        <v>85069.25</v>
      </c>
      <c r="D144" s="104">
        <f t="shared" si="12"/>
        <v>423436222.58013874</v>
      </c>
      <c r="E144" s="104">
        <f t="shared" si="12"/>
        <v>83875.75</v>
      </c>
      <c r="F144" s="104">
        <f t="shared" si="12"/>
        <v>227544294.64544404</v>
      </c>
      <c r="G144" s="104">
        <f t="shared" si="12"/>
        <v>20932</v>
      </c>
      <c r="H144" s="104">
        <f t="shared" si="12"/>
        <v>3724945.7137999996</v>
      </c>
      <c r="I144" s="104">
        <f t="shared" si="12"/>
        <v>84703.25</v>
      </c>
      <c r="J144" s="104">
        <f t="shared" si="12"/>
        <v>297115058.1096534</v>
      </c>
      <c r="K144" s="104">
        <f t="shared" si="12"/>
        <v>64159.25</v>
      </c>
      <c r="L144" s="104">
        <f t="shared" si="12"/>
        <v>8820448.356390398</v>
      </c>
      <c r="M144" s="104">
        <f t="shared" si="12"/>
        <v>43340.5</v>
      </c>
      <c r="N144" s="104">
        <f t="shared" si="12"/>
        <v>6342857.057906398</v>
      </c>
      <c r="O144" s="104">
        <f t="shared" si="12"/>
        <v>62600.5</v>
      </c>
      <c r="P144" s="104">
        <f t="shared" si="12"/>
        <v>17742128.082134996</v>
      </c>
      <c r="Q144" s="104">
        <f t="shared" si="12"/>
        <v>4229.75</v>
      </c>
      <c r="R144" s="104">
        <f t="shared" si="12"/>
        <v>2413323.77084</v>
      </c>
      <c r="S144" s="104">
        <f t="shared" si="12"/>
        <v>5712</v>
      </c>
      <c r="T144" s="104">
        <f t="shared" si="12"/>
        <v>5640613.5048</v>
      </c>
      <c r="U144" s="104">
        <f t="shared" si="12"/>
        <v>85568.25</v>
      </c>
      <c r="V144" s="104">
        <f t="shared" si="12"/>
        <v>991736710.8825688</v>
      </c>
    </row>
    <row r="145" spans="1:2" ht="12.75">
      <c r="A145" s="99"/>
      <c r="B145" s="99" t="s">
        <v>196</v>
      </c>
    </row>
    <row r="146" ht="12.75">
      <c r="B146" s="99" t="s">
        <v>197</v>
      </c>
    </row>
    <row r="147" spans="1:2" ht="12.75">
      <c r="A147" s="99"/>
      <c r="B147" s="101" t="s">
        <v>198</v>
      </c>
    </row>
    <row r="148" spans="1:2" ht="12.75">
      <c r="A148" s="99" t="s">
        <v>141</v>
      </c>
      <c r="B148" s="99"/>
    </row>
    <row r="149" spans="1:23" ht="12.75">
      <c r="A149" s="99"/>
      <c r="B149" s="99" t="s">
        <v>189</v>
      </c>
      <c r="C149" s="96">
        <f>SUM('Combined Benf Data'!E429:E430)</f>
        <v>2183</v>
      </c>
      <c r="D149" s="96">
        <f>SUM('Combined Benf Data'!F429:F430)</f>
        <v>15319120.1325</v>
      </c>
      <c r="E149" s="96">
        <f>SUM('Combined Benf Data'!G429:G430)</f>
        <v>2203</v>
      </c>
      <c r="F149" s="96">
        <f>SUM('Combined Benf Data'!H429:H430)</f>
        <v>6189375.021740001</v>
      </c>
      <c r="G149" s="96">
        <f>SUM('Combined Benf Data'!I429:I430)</f>
        <v>948</v>
      </c>
      <c r="H149" s="96">
        <f>SUM('Combined Benf Data'!J429:J430)</f>
        <v>190725.36776</v>
      </c>
      <c r="I149" s="96">
        <f>SUM('Combined Benf Data'!K429:K430)</f>
        <v>2211</v>
      </c>
      <c r="J149" s="96">
        <f>SUM('Combined Benf Data'!L429:L430)</f>
        <v>8740802.11324</v>
      </c>
      <c r="K149" s="96">
        <f>SUM('Combined Benf Data'!M429:M430)</f>
        <v>1209</v>
      </c>
      <c r="L149" s="96">
        <f>SUM('Combined Benf Data'!N429:N430)</f>
        <v>34521.43282</v>
      </c>
      <c r="M149" s="96">
        <f>SUM('Combined Benf Data'!O429:O430)</f>
        <v>2167</v>
      </c>
      <c r="N149" s="96">
        <f>SUM('Combined Benf Data'!P429:P430)</f>
        <v>904582.29096</v>
      </c>
      <c r="O149" s="96">
        <f>SUM('Combined Benf Data'!Q429:Q430)</f>
        <v>1209</v>
      </c>
      <c r="P149" s="96">
        <f>SUM('Combined Benf Data'!R429:R430)</f>
        <v>587136.17612</v>
      </c>
      <c r="Q149" s="96">
        <f>SUM('Combined Benf Data'!S429:S430)</f>
        <v>0</v>
      </c>
      <c r="R149" s="96">
        <f>SUM('Combined Benf Data'!T429:T430)</f>
        <v>0</v>
      </c>
      <c r="S149" s="96">
        <f>SUM('Combined Benf Data'!U429:U430)</f>
        <v>0</v>
      </c>
      <c r="T149" s="96">
        <f>SUM('Combined Benf Data'!V429:V430)</f>
        <v>0</v>
      </c>
      <c r="U149" s="96">
        <f>SUM('Combined Benf Data'!W429:W430)</f>
        <v>2211</v>
      </c>
      <c r="V149" s="96">
        <f>SUM('Combined Benf Data'!X429:X430)</f>
        <v>31966262.53514</v>
      </c>
      <c r="W149" s="96"/>
    </row>
    <row r="150" spans="1:23" ht="12.75">
      <c r="A150" s="99"/>
      <c r="B150" s="99" t="s">
        <v>190</v>
      </c>
      <c r="C150" s="96">
        <f>SUM('Combined Benf Data'!E431:E434)</f>
        <v>2637</v>
      </c>
      <c r="D150" s="96">
        <f>SUM('Combined Benf Data'!F431:F434)</f>
        <v>18897613.50932</v>
      </c>
      <c r="E150" s="96">
        <f>SUM('Combined Benf Data'!G431:G434)</f>
        <v>2511</v>
      </c>
      <c r="F150" s="96">
        <f>SUM('Combined Benf Data'!H431:H434)</f>
        <v>8436971.04136</v>
      </c>
      <c r="G150" s="96">
        <f>SUM('Combined Benf Data'!I431:I434)</f>
        <v>1225</v>
      </c>
      <c r="H150" s="96">
        <f>SUM('Combined Benf Data'!J431:J434)</f>
        <v>44004.78622</v>
      </c>
      <c r="I150" s="96">
        <f>SUM('Combined Benf Data'!K431:K434)</f>
        <v>2657</v>
      </c>
      <c r="J150" s="96">
        <f>SUM('Combined Benf Data'!L431:L434)</f>
        <v>10970254.40732</v>
      </c>
      <c r="K150" s="96">
        <f>SUM('Combined Benf Data'!M431:M434)</f>
        <v>1353</v>
      </c>
      <c r="L150" s="96">
        <f>SUM('Combined Benf Data'!N431:N434)</f>
        <v>21894.621160000002</v>
      </c>
      <c r="M150" s="96">
        <f>SUM('Combined Benf Data'!O431:O434)</f>
        <v>759</v>
      </c>
      <c r="N150" s="96">
        <f>SUM('Combined Benf Data'!P431:P434)</f>
        <v>225565.3167</v>
      </c>
      <c r="O150" s="96">
        <f>SUM('Combined Benf Data'!Q431:Q434)</f>
        <v>2112</v>
      </c>
      <c r="P150" s="96">
        <f>SUM('Combined Benf Data'!R431:R434)</f>
        <v>203675.66336</v>
      </c>
      <c r="Q150" s="96">
        <f>SUM('Combined Benf Data'!S431:S434)</f>
        <v>0</v>
      </c>
      <c r="R150" s="96">
        <f>SUM('Combined Benf Data'!T431:T434)</f>
        <v>0</v>
      </c>
      <c r="S150" s="96">
        <f>SUM('Combined Benf Data'!U431:U434)</f>
        <v>0</v>
      </c>
      <c r="T150" s="96">
        <f>SUM('Combined Benf Data'!V431:V434)</f>
        <v>0</v>
      </c>
      <c r="U150" s="96">
        <f>SUM('Combined Benf Data'!W431:W434)</f>
        <v>2657</v>
      </c>
      <c r="V150" s="96">
        <f>SUM('Combined Benf Data'!X431:X434)</f>
        <v>38799979.34544</v>
      </c>
      <c r="W150" s="96"/>
    </row>
    <row r="151" spans="1:23" ht="12.75">
      <c r="A151" s="99"/>
      <c r="B151" s="99" t="s">
        <v>191</v>
      </c>
      <c r="C151" s="96">
        <f>SUM('Combined Benf Data'!E435:E436)</f>
        <v>969</v>
      </c>
      <c r="D151" s="96">
        <f>SUM('Combined Benf Data'!F435:F436)</f>
        <v>5155874.11396</v>
      </c>
      <c r="E151" s="96">
        <f>SUM('Combined Benf Data'!G435:G436)</f>
        <v>969</v>
      </c>
      <c r="F151" s="96">
        <f>SUM('Combined Benf Data'!H435:H436)</f>
        <v>3013137.3727200003</v>
      </c>
      <c r="G151" s="96">
        <f>SUM('Combined Benf Data'!I435:I436)</f>
        <v>0</v>
      </c>
      <c r="H151" s="96">
        <f>SUM('Combined Benf Data'!J435:J436)</f>
        <v>0</v>
      </c>
      <c r="I151" s="96">
        <f>SUM('Combined Benf Data'!K435:K436)</f>
        <v>969</v>
      </c>
      <c r="J151" s="96">
        <f>SUM('Combined Benf Data'!L435:L436)</f>
        <v>3588660.90608</v>
      </c>
      <c r="K151" s="96">
        <f>SUM('Combined Benf Data'!M435:M436)</f>
        <v>969</v>
      </c>
      <c r="L151" s="96">
        <f>SUM('Combined Benf Data'!N435:N436)</f>
        <v>11563.7269</v>
      </c>
      <c r="M151" s="96">
        <f>SUM('Combined Benf Data'!O435:O436)</f>
        <v>617</v>
      </c>
      <c r="N151" s="96">
        <f>SUM('Combined Benf Data'!P435:P436)</f>
        <v>229596.6978</v>
      </c>
      <c r="O151" s="96">
        <f>SUM('Combined Benf Data'!Q435:Q436)</f>
        <v>969</v>
      </c>
      <c r="P151" s="96">
        <f>SUM('Combined Benf Data'!R435:R436)</f>
        <v>181876.71164</v>
      </c>
      <c r="Q151" s="96">
        <f>SUM('Combined Benf Data'!S435:S436)</f>
        <v>0</v>
      </c>
      <c r="R151" s="96">
        <f>SUM('Combined Benf Data'!T435:T436)</f>
        <v>0</v>
      </c>
      <c r="S151" s="96">
        <f>SUM('Combined Benf Data'!U435:U436)</f>
        <v>617</v>
      </c>
      <c r="T151" s="96">
        <f>SUM('Combined Benf Data'!V435:V436)</f>
        <v>216841.51762</v>
      </c>
      <c r="U151" s="96">
        <f>SUM('Combined Benf Data'!W435:W436)</f>
        <v>969</v>
      </c>
      <c r="V151" s="96">
        <f>SUM('Combined Benf Data'!X435:X436)</f>
        <v>12397551.04672</v>
      </c>
      <c r="W151" s="96"/>
    </row>
    <row r="152" spans="1:23" ht="12.75">
      <c r="A152" s="99"/>
      <c r="B152" s="99" t="s">
        <v>192</v>
      </c>
      <c r="C152" s="96">
        <f>SUM('Combined Benf Data'!E437:E438)</f>
        <v>502</v>
      </c>
      <c r="D152" s="96">
        <f>SUM('Combined Benf Data'!F437:F438)</f>
        <v>2660247.16122</v>
      </c>
      <c r="E152" s="96">
        <f>SUM('Combined Benf Data'!G437:G438)</f>
        <v>470</v>
      </c>
      <c r="F152" s="96">
        <f>SUM('Combined Benf Data'!H437:H438)</f>
        <v>1490115.8948</v>
      </c>
      <c r="G152" s="96">
        <f>SUM('Combined Benf Data'!I437:I438)</f>
        <v>0</v>
      </c>
      <c r="H152" s="96">
        <f>SUM('Combined Benf Data'!J437:J438)</f>
        <v>0</v>
      </c>
      <c r="I152" s="96">
        <f>SUM('Combined Benf Data'!K437:K438)</f>
        <v>507</v>
      </c>
      <c r="J152" s="96">
        <f>SUM('Combined Benf Data'!L437:L438)</f>
        <v>1726069.8519000001</v>
      </c>
      <c r="K152" s="96">
        <f>SUM('Combined Benf Data'!M437:M438)</f>
        <v>0</v>
      </c>
      <c r="L152" s="96">
        <f>SUM('Combined Benf Data'!N437:N438)</f>
        <v>0</v>
      </c>
      <c r="M152" s="96">
        <f>SUM('Combined Benf Data'!O437:O438)</f>
        <v>507</v>
      </c>
      <c r="N152" s="96">
        <f>SUM('Combined Benf Data'!P437:P438)</f>
        <v>90781.04688000001</v>
      </c>
      <c r="O152" s="96">
        <f>SUM('Combined Benf Data'!Q437:Q438)</f>
        <v>337</v>
      </c>
      <c r="P152" s="96">
        <f>SUM('Combined Benf Data'!R437:R438)</f>
        <v>22042.90124</v>
      </c>
      <c r="Q152" s="96">
        <f>SUM('Combined Benf Data'!S437:S438)</f>
        <v>0</v>
      </c>
      <c r="R152" s="96">
        <f>SUM('Combined Benf Data'!T437:T438)</f>
        <v>0</v>
      </c>
      <c r="S152" s="96">
        <f>SUM('Combined Benf Data'!U437:U438)</f>
        <v>264</v>
      </c>
      <c r="T152" s="96">
        <f>SUM('Combined Benf Data'!V437:V438)</f>
        <v>262409.54896</v>
      </c>
      <c r="U152" s="96">
        <f>SUM('Combined Benf Data'!W437:W438)</f>
        <v>507</v>
      </c>
      <c r="V152" s="96">
        <f>SUM('Combined Benf Data'!X437:X438)</f>
        <v>6251666.405</v>
      </c>
      <c r="W152" s="96"/>
    </row>
    <row r="153" spans="1:23" ht="12.75">
      <c r="A153" s="99"/>
      <c r="B153" s="99" t="s">
        <v>193</v>
      </c>
      <c r="C153" s="96">
        <f>+'Combined Benf Data'!E439</f>
        <v>157</v>
      </c>
      <c r="D153" s="96">
        <f>+'Combined Benf Data'!F439</f>
        <v>843927</v>
      </c>
      <c r="E153" s="96">
        <f>+'Combined Benf Data'!G439</f>
        <v>146</v>
      </c>
      <c r="F153" s="96">
        <f>+'Combined Benf Data'!H439</f>
        <v>520332</v>
      </c>
      <c r="G153" s="96">
        <f>+'Combined Benf Data'!I439</f>
        <v>0</v>
      </c>
      <c r="H153" s="96">
        <f>+'Combined Benf Data'!J439</f>
        <v>0</v>
      </c>
      <c r="I153" s="96">
        <f>+'Combined Benf Data'!K439</f>
        <v>158</v>
      </c>
      <c r="J153" s="96">
        <f>+'Combined Benf Data'!L439</f>
        <v>573213</v>
      </c>
      <c r="K153" s="96">
        <f>+'Combined Benf Data'!M439</f>
        <v>0</v>
      </c>
      <c r="L153" s="96">
        <f>+'Combined Benf Data'!N439</f>
        <v>0</v>
      </c>
      <c r="M153" s="96">
        <f>+'Combined Benf Data'!O439</f>
        <v>0</v>
      </c>
      <c r="N153" s="96">
        <f>+'Combined Benf Data'!P439</f>
        <v>0</v>
      </c>
      <c r="O153" s="96">
        <f>+'Combined Benf Data'!Q439</f>
        <v>0</v>
      </c>
      <c r="P153" s="96">
        <f>+'Combined Benf Data'!R439</f>
        <v>0</v>
      </c>
      <c r="Q153" s="96">
        <f>+'Combined Benf Data'!S439</f>
        <v>0</v>
      </c>
      <c r="R153" s="96">
        <f>+'Combined Benf Data'!T439</f>
        <v>0</v>
      </c>
      <c r="S153" s="96">
        <f>+'Combined Benf Data'!U439</f>
        <v>0</v>
      </c>
      <c r="T153" s="96">
        <f>+'Combined Benf Data'!V439</f>
        <v>0</v>
      </c>
      <c r="U153" s="96">
        <f>+'Combined Benf Data'!W439</f>
        <v>158</v>
      </c>
      <c r="V153" s="96">
        <f>+'Combined Benf Data'!X439</f>
        <v>1937472</v>
      </c>
      <c r="W153" s="96"/>
    </row>
    <row r="154" spans="1:23" ht="12.75">
      <c r="A154" s="99"/>
      <c r="B154" s="99" t="s">
        <v>194</v>
      </c>
      <c r="C154" s="96">
        <f>SUM('Combined Benf Data'!E440:E442)</f>
        <v>412</v>
      </c>
      <c r="D154" s="96">
        <f>SUM('Combined Benf Data'!F440:F442)</f>
        <v>2175765.56008</v>
      </c>
      <c r="E154" s="96">
        <f>SUM('Combined Benf Data'!G440:G442)</f>
        <v>385</v>
      </c>
      <c r="F154" s="96">
        <f>SUM('Combined Benf Data'!H440:H442)</f>
        <v>1295014.50844</v>
      </c>
      <c r="G154" s="96">
        <f>SUM('Combined Benf Data'!I440:I442)</f>
        <v>193</v>
      </c>
      <c r="H154" s="96">
        <f>SUM('Combined Benf Data'!J440:J442)</f>
        <v>27124.7255</v>
      </c>
      <c r="I154" s="96">
        <f>SUM('Combined Benf Data'!K440:K442)</f>
        <v>412</v>
      </c>
      <c r="J154" s="96">
        <f>SUM('Combined Benf Data'!L440:L442)</f>
        <v>1420197.5866399999</v>
      </c>
      <c r="K154" s="96">
        <f>SUM('Combined Benf Data'!M440:M442)</f>
        <v>0</v>
      </c>
      <c r="L154" s="96">
        <f>SUM('Combined Benf Data'!N440:N442)</f>
        <v>0</v>
      </c>
      <c r="M154" s="96">
        <f>SUM('Combined Benf Data'!O440:O442)</f>
        <v>205</v>
      </c>
      <c r="N154" s="96">
        <f>SUM('Combined Benf Data'!P440:P442)</f>
        <v>35311.18142</v>
      </c>
      <c r="O154" s="96">
        <f>SUM('Combined Benf Data'!Q440:Q442)</f>
        <v>0</v>
      </c>
      <c r="P154" s="96">
        <f>SUM('Combined Benf Data'!R440:R442)</f>
        <v>0</v>
      </c>
      <c r="Q154" s="96">
        <f>SUM('Combined Benf Data'!S440:S442)</f>
        <v>0</v>
      </c>
      <c r="R154" s="96">
        <f>SUM('Combined Benf Data'!T440:T442)</f>
        <v>0</v>
      </c>
      <c r="S154" s="96">
        <f>SUM('Combined Benf Data'!U440:U442)</f>
        <v>0</v>
      </c>
      <c r="T154" s="96">
        <f>SUM('Combined Benf Data'!V440:V442)</f>
        <v>0</v>
      </c>
      <c r="U154" s="96">
        <f>SUM('Combined Benf Data'!W440:W442)</f>
        <v>412</v>
      </c>
      <c r="V154" s="96">
        <f>SUM('Combined Benf Data'!X440:X442)</f>
        <v>4953413.56208</v>
      </c>
      <c r="W154" s="96"/>
    </row>
    <row r="155" spans="2:23" ht="12.75">
      <c r="B155" s="103" t="s">
        <v>195</v>
      </c>
      <c r="C155" s="104">
        <f aca="true" t="shared" si="13" ref="C155:V155">SUM(C149:C154)</f>
        <v>6860</v>
      </c>
      <c r="D155" s="104">
        <f t="shared" si="13"/>
        <v>45052547.477079995</v>
      </c>
      <c r="E155" s="104">
        <f t="shared" si="13"/>
        <v>6684</v>
      </c>
      <c r="F155" s="104">
        <f t="shared" si="13"/>
        <v>20944945.83906</v>
      </c>
      <c r="G155" s="104">
        <f t="shared" si="13"/>
        <v>2366</v>
      </c>
      <c r="H155" s="104">
        <f t="shared" si="13"/>
        <v>261854.87948</v>
      </c>
      <c r="I155" s="104">
        <f t="shared" si="13"/>
        <v>6914</v>
      </c>
      <c r="J155" s="104">
        <f t="shared" si="13"/>
        <v>27019197.86518</v>
      </c>
      <c r="K155" s="104">
        <f t="shared" si="13"/>
        <v>3531</v>
      </c>
      <c r="L155" s="104">
        <f t="shared" si="13"/>
        <v>67979.78088</v>
      </c>
      <c r="M155" s="104">
        <f t="shared" si="13"/>
        <v>4255</v>
      </c>
      <c r="N155" s="104">
        <f t="shared" si="13"/>
        <v>1485836.53376</v>
      </c>
      <c r="O155" s="104">
        <f t="shared" si="13"/>
        <v>4627</v>
      </c>
      <c r="P155" s="104">
        <f t="shared" si="13"/>
        <v>994731.45236</v>
      </c>
      <c r="Q155" s="104">
        <f t="shared" si="13"/>
        <v>0</v>
      </c>
      <c r="R155" s="104">
        <f t="shared" si="13"/>
        <v>0</v>
      </c>
      <c r="S155" s="104">
        <f t="shared" si="13"/>
        <v>881</v>
      </c>
      <c r="T155" s="104">
        <f t="shared" si="13"/>
        <v>479251.06658</v>
      </c>
      <c r="U155" s="104">
        <f t="shared" si="13"/>
        <v>6914</v>
      </c>
      <c r="V155" s="104">
        <f t="shared" si="13"/>
        <v>96306344.89438</v>
      </c>
      <c r="W155" s="104"/>
    </row>
    <row r="156" spans="1:23" ht="12.75">
      <c r="A156" s="99"/>
      <c r="B156" s="99" t="s">
        <v>196</v>
      </c>
      <c r="C156" s="96">
        <f>SUM('Combined Benf Data'!E443:E444)</f>
        <v>1870</v>
      </c>
      <c r="D156" s="96">
        <f>SUM('Combined Benf Data'!F443:F444)</f>
        <v>8315421.96322</v>
      </c>
      <c r="E156" s="96">
        <f>SUM('Combined Benf Data'!G443:G444)</f>
        <v>1868</v>
      </c>
      <c r="F156" s="96">
        <f>SUM('Combined Benf Data'!H443:H444)</f>
        <v>5728139.6696</v>
      </c>
      <c r="G156" s="96">
        <f>SUM('Combined Benf Data'!I443:I444)</f>
        <v>0</v>
      </c>
      <c r="H156" s="96">
        <f>SUM('Combined Benf Data'!J443:J444)</f>
        <v>0</v>
      </c>
      <c r="I156" s="96">
        <f>SUM('Combined Benf Data'!K443:K444)</f>
        <v>1870</v>
      </c>
      <c r="J156" s="96">
        <f>SUM('Combined Benf Data'!L443:L444)</f>
        <v>4886281.0198</v>
      </c>
      <c r="K156" s="96">
        <f>SUM('Combined Benf Data'!M443:M444)</f>
        <v>0</v>
      </c>
      <c r="L156" s="96">
        <f>SUM('Combined Benf Data'!N443:N444)</f>
        <v>0</v>
      </c>
      <c r="M156" s="96">
        <f>SUM('Combined Benf Data'!O443:O444)</f>
        <v>0</v>
      </c>
      <c r="N156" s="96">
        <f>SUM('Combined Benf Data'!P443:P444)</f>
        <v>0</v>
      </c>
      <c r="O156" s="96">
        <f>SUM('Combined Benf Data'!Q443:Q444)</f>
        <v>0</v>
      </c>
      <c r="P156" s="96">
        <f>SUM('Combined Benf Data'!R443:R444)</f>
        <v>0</v>
      </c>
      <c r="Q156" s="96">
        <f>SUM('Combined Benf Data'!S443:S444)</f>
        <v>0</v>
      </c>
      <c r="R156" s="96">
        <f>SUM('Combined Benf Data'!T443:T444)</f>
        <v>0</v>
      </c>
      <c r="S156" s="96">
        <f>SUM('Combined Benf Data'!U443:U444)</f>
        <v>0</v>
      </c>
      <c r="T156" s="96">
        <f>SUM('Combined Benf Data'!V443:V444)</f>
        <v>0</v>
      </c>
      <c r="U156" s="96">
        <f>SUM('Combined Benf Data'!W443:W444)</f>
        <v>1870</v>
      </c>
      <c r="V156" s="96">
        <f>SUM('Combined Benf Data'!X443:X444)</f>
        <v>18929842.65262</v>
      </c>
      <c r="W156" s="96"/>
    </row>
    <row r="157" ht="12.75">
      <c r="B157" s="99" t="s">
        <v>197</v>
      </c>
    </row>
    <row r="158" spans="1:2" ht="12.75">
      <c r="A158" s="99"/>
      <c r="B158" s="101" t="s">
        <v>198</v>
      </c>
    </row>
    <row r="159" spans="1:3" ht="12.75">
      <c r="A159" s="114" t="s">
        <v>142</v>
      </c>
      <c r="B159" s="114"/>
      <c r="C159" s="115"/>
    </row>
    <row r="160" spans="1:22" ht="12.75">
      <c r="A160" s="114"/>
      <c r="B160" s="114" t="s">
        <v>189</v>
      </c>
      <c r="C160" s="150">
        <f>+'Combined Benf Data'!E445</f>
        <v>843</v>
      </c>
      <c r="D160" s="150">
        <f>+'Combined Benf Data'!F445</f>
        <v>2709108.5712200003</v>
      </c>
      <c r="E160" s="150">
        <f>+'Combined Benf Data'!G445</f>
        <v>843</v>
      </c>
      <c r="F160" s="150">
        <f>+'Combined Benf Data'!H445</f>
        <v>3179748.499</v>
      </c>
      <c r="G160" s="150">
        <f>+'Combined Benf Data'!I445</f>
        <v>0</v>
      </c>
      <c r="H160" s="150">
        <f>+'Combined Benf Data'!J445</f>
        <v>0</v>
      </c>
      <c r="I160" s="150">
        <f>+'Combined Benf Data'!K445</f>
        <v>843</v>
      </c>
      <c r="J160" s="150">
        <f>+'Combined Benf Data'!L445</f>
        <v>3454111.88058</v>
      </c>
      <c r="K160" s="150">
        <f>+'Combined Benf Data'!M445</f>
        <v>0</v>
      </c>
      <c r="L160" s="150">
        <f>+'Combined Benf Data'!N445</f>
        <v>0</v>
      </c>
      <c r="M160" s="150">
        <f>+'Combined Benf Data'!O445</f>
        <v>843</v>
      </c>
      <c r="N160" s="150">
        <f>+'Combined Benf Data'!P445</f>
        <v>41859.980240000004</v>
      </c>
      <c r="O160" s="150">
        <f>+'Combined Benf Data'!Q445</f>
        <v>843</v>
      </c>
      <c r="P160" s="150">
        <f>+'Combined Benf Data'!R445</f>
        <v>270910.93894</v>
      </c>
      <c r="Q160" s="150">
        <f>+'Combined Benf Data'!S445</f>
        <v>0</v>
      </c>
      <c r="R160" s="150">
        <f>+'Combined Benf Data'!T445</f>
        <v>0</v>
      </c>
      <c r="S160" s="150">
        <f>+'Combined Benf Data'!U445</f>
        <v>0</v>
      </c>
      <c r="T160" s="150">
        <f>+'Combined Benf Data'!V445</f>
        <v>0</v>
      </c>
      <c r="U160" s="150">
        <f>+'Combined Benf Data'!W445</f>
        <v>843</v>
      </c>
      <c r="V160" s="150">
        <f>+'Combined Benf Data'!X445</f>
        <v>9655739.86998</v>
      </c>
    </row>
    <row r="161" spans="1:22" ht="12.75">
      <c r="A161" s="114"/>
      <c r="B161" s="114" t="s">
        <v>190</v>
      </c>
      <c r="C161" s="150"/>
      <c r="D161" s="150"/>
      <c r="E161" s="150"/>
      <c r="F161" s="150"/>
      <c r="G161" s="150"/>
      <c r="H161" s="150"/>
      <c r="I161" s="150"/>
      <c r="J161" s="150"/>
      <c r="K161" s="150"/>
      <c r="L161" s="150"/>
      <c r="M161" s="150"/>
      <c r="N161" s="150"/>
      <c r="O161" s="150"/>
      <c r="P161" s="150"/>
      <c r="Q161" s="150"/>
      <c r="R161" s="150"/>
      <c r="S161" s="150"/>
      <c r="T161" s="150"/>
      <c r="U161" s="150"/>
      <c r="V161" s="150"/>
    </row>
    <row r="162" spans="1:22" ht="12.75">
      <c r="A162" s="114"/>
      <c r="B162" s="114" t="s">
        <v>191</v>
      </c>
      <c r="C162" s="150">
        <f>+'Combined Benf Data'!E446</f>
        <v>466</v>
      </c>
      <c r="D162" s="150">
        <f>+'Combined Benf Data'!F446</f>
        <v>1278978.7362</v>
      </c>
      <c r="E162" s="150">
        <f>+'Combined Benf Data'!G446</f>
        <v>466</v>
      </c>
      <c r="F162" s="150">
        <f>+'Combined Benf Data'!H446</f>
        <v>1822745.275</v>
      </c>
      <c r="G162" s="150">
        <f>+'Combined Benf Data'!I446</f>
        <v>0</v>
      </c>
      <c r="H162" s="150">
        <f>+'Combined Benf Data'!J446</f>
        <v>0</v>
      </c>
      <c r="I162" s="150">
        <f>+'Combined Benf Data'!K446</f>
        <v>466</v>
      </c>
      <c r="J162" s="150">
        <f>+'Combined Benf Data'!L446</f>
        <v>1630697.32502</v>
      </c>
      <c r="K162" s="150">
        <f>+'Combined Benf Data'!M446</f>
        <v>0</v>
      </c>
      <c r="L162" s="150">
        <f>+'Combined Benf Data'!N446</f>
        <v>0</v>
      </c>
      <c r="M162" s="150">
        <f>+'Combined Benf Data'!O446</f>
        <v>466</v>
      </c>
      <c r="N162" s="150">
        <f>+'Combined Benf Data'!P446</f>
        <v>23995.634</v>
      </c>
      <c r="O162" s="150">
        <f>+'Combined Benf Data'!Q446</f>
        <v>466</v>
      </c>
      <c r="P162" s="150">
        <f>+'Combined Benf Data'!R446</f>
        <v>127898.07362</v>
      </c>
      <c r="Q162" s="150">
        <f>+'Combined Benf Data'!S446</f>
        <v>0</v>
      </c>
      <c r="R162" s="150">
        <f>+'Combined Benf Data'!T446</f>
        <v>0</v>
      </c>
      <c r="S162" s="150">
        <f>+'Combined Benf Data'!U446</f>
        <v>0</v>
      </c>
      <c r="T162" s="150">
        <f>+'Combined Benf Data'!V446</f>
        <v>0</v>
      </c>
      <c r="U162" s="150">
        <f>+'Combined Benf Data'!W446</f>
        <v>466</v>
      </c>
      <c r="V162" s="150">
        <f>+'Combined Benf Data'!X446</f>
        <v>4884315.04384</v>
      </c>
    </row>
    <row r="163" spans="1:2" ht="12.75">
      <c r="A163" s="99"/>
      <c r="B163" s="99" t="s">
        <v>192</v>
      </c>
    </row>
    <row r="164" spans="1:2" ht="12.75">
      <c r="A164" s="99"/>
      <c r="B164" s="99" t="s">
        <v>193</v>
      </c>
    </row>
    <row r="165" spans="1:22" ht="12.75">
      <c r="A165" s="99"/>
      <c r="B165" s="99" t="s">
        <v>194</v>
      </c>
      <c r="C165" s="96">
        <f>SUM('Combined Benf Data'!E447:E454)</f>
        <v>925</v>
      </c>
      <c r="D165" s="96">
        <f>SUM('Combined Benf Data'!F447:F454)</f>
        <v>2294331.7256199997</v>
      </c>
      <c r="E165" s="96">
        <f>SUM('Combined Benf Data'!G447:G454)</f>
        <v>925</v>
      </c>
      <c r="F165" s="96">
        <f>SUM('Combined Benf Data'!H447:H454)</f>
        <v>3617840.5500000003</v>
      </c>
      <c r="G165" s="96">
        <f>SUM('Combined Benf Data'!I447:I454)</f>
        <v>0</v>
      </c>
      <c r="H165" s="96">
        <f>SUM('Combined Benf Data'!J447:J454)</f>
        <v>0</v>
      </c>
      <c r="I165" s="96">
        <f>SUM('Combined Benf Data'!K447:K454)</f>
        <v>925</v>
      </c>
      <c r="J165" s="96">
        <f>SUM('Combined Benf Data'!L447:L454)</f>
        <v>2925273.37744</v>
      </c>
      <c r="K165" s="96">
        <f>SUM('Combined Benf Data'!M447:M454)</f>
        <v>0</v>
      </c>
      <c r="L165" s="96">
        <f>SUM('Combined Benf Data'!N447:N454)</f>
        <v>0</v>
      </c>
      <c r="M165" s="96">
        <f>SUM('Combined Benf Data'!O447:O454)</f>
        <v>925</v>
      </c>
      <c r="N165" s="96">
        <f>SUM('Combined Benf Data'!P447:P454)</f>
        <v>47627.268000000004</v>
      </c>
      <c r="O165" s="96">
        <f>SUM('Combined Benf Data'!Q447:Q454)</f>
        <v>925</v>
      </c>
      <c r="P165" s="96">
        <f>SUM('Combined Benf Data'!R447:R454)</f>
        <v>229433.15438</v>
      </c>
      <c r="Q165" s="96">
        <f>SUM('Combined Benf Data'!S447:S454)</f>
        <v>0</v>
      </c>
      <c r="R165" s="96">
        <f>SUM('Combined Benf Data'!T447:T454)</f>
        <v>0</v>
      </c>
      <c r="S165" s="96">
        <f>SUM('Combined Benf Data'!U447:U454)</f>
        <v>0</v>
      </c>
      <c r="T165" s="96">
        <f>SUM('Combined Benf Data'!V447:V454)</f>
        <v>0</v>
      </c>
      <c r="U165" s="96">
        <f>SUM('Combined Benf Data'!W447:W454)</f>
        <v>925</v>
      </c>
      <c r="V165" s="96">
        <f>SUM('Combined Benf Data'!X447:X454)</f>
        <v>9114506.07544</v>
      </c>
    </row>
    <row r="166" spans="2:22" ht="12.75">
      <c r="B166" s="103" t="s">
        <v>195</v>
      </c>
      <c r="C166" s="104">
        <f aca="true" t="shared" si="14" ref="C166:V166">SUM(C160:C165)</f>
        <v>2234</v>
      </c>
      <c r="D166" s="104">
        <f t="shared" si="14"/>
        <v>6282419.03304</v>
      </c>
      <c r="E166" s="104">
        <f t="shared" si="14"/>
        <v>2234</v>
      </c>
      <c r="F166" s="104">
        <f t="shared" si="14"/>
        <v>8620334.324000001</v>
      </c>
      <c r="G166" s="104">
        <f t="shared" si="14"/>
        <v>0</v>
      </c>
      <c r="H166" s="104">
        <f t="shared" si="14"/>
        <v>0</v>
      </c>
      <c r="I166" s="104">
        <f t="shared" si="14"/>
        <v>2234</v>
      </c>
      <c r="J166" s="104">
        <f t="shared" si="14"/>
        <v>8010082.58304</v>
      </c>
      <c r="K166" s="104">
        <f t="shared" si="14"/>
        <v>0</v>
      </c>
      <c r="L166" s="104">
        <f t="shared" si="14"/>
        <v>0</v>
      </c>
      <c r="M166" s="104">
        <f t="shared" si="14"/>
        <v>2234</v>
      </c>
      <c r="N166" s="104">
        <f t="shared" si="14"/>
        <v>113482.88224</v>
      </c>
      <c r="O166" s="104">
        <f t="shared" si="14"/>
        <v>2234</v>
      </c>
      <c r="P166" s="104">
        <f t="shared" si="14"/>
        <v>628242.16694</v>
      </c>
      <c r="Q166" s="104">
        <f t="shared" si="14"/>
        <v>0</v>
      </c>
      <c r="R166" s="104">
        <f t="shared" si="14"/>
        <v>0</v>
      </c>
      <c r="S166" s="104">
        <f t="shared" si="14"/>
        <v>0</v>
      </c>
      <c r="T166" s="104">
        <f t="shared" si="14"/>
        <v>0</v>
      </c>
      <c r="U166" s="104">
        <f t="shared" si="14"/>
        <v>2234</v>
      </c>
      <c r="V166" s="104">
        <f t="shared" si="14"/>
        <v>23654560.989260003</v>
      </c>
    </row>
    <row r="167" spans="1:22" ht="12.75">
      <c r="A167" s="99"/>
      <c r="B167" s="99" t="s">
        <v>196</v>
      </c>
      <c r="C167" s="97">
        <f>SUM('Combined Benf Data'!E455:E458)</f>
        <v>231</v>
      </c>
      <c r="D167" s="97">
        <f>SUM('Combined Benf Data'!F455:F458)</f>
        <v>530744.14228</v>
      </c>
      <c r="E167" s="97">
        <f>SUM('Combined Benf Data'!G455:G458)</f>
        <v>231</v>
      </c>
      <c r="F167" s="97">
        <f>SUM('Combined Benf Data'!H455:H458)</f>
        <v>907422.6769999999</v>
      </c>
      <c r="G167" s="97">
        <f>SUM('Combined Benf Data'!I455:I458)</f>
        <v>0</v>
      </c>
      <c r="H167" s="97">
        <f>SUM('Combined Benf Data'!J455:J458)</f>
        <v>0</v>
      </c>
      <c r="I167" s="97">
        <f>SUM('Combined Benf Data'!K455:K458)</f>
        <v>231</v>
      </c>
      <c r="J167" s="97">
        <f>SUM('Combined Benf Data'!L455:L458)</f>
        <v>676698.67686</v>
      </c>
      <c r="K167" s="97">
        <f>SUM('Combined Benf Data'!M455:M458)</f>
        <v>0</v>
      </c>
      <c r="L167" s="97">
        <f>SUM('Combined Benf Data'!N455:N458)</f>
        <v>0</v>
      </c>
      <c r="M167" s="97">
        <f>SUM('Combined Benf Data'!O455:O458)</f>
        <v>231</v>
      </c>
      <c r="N167" s="97">
        <f>SUM('Combined Benf Data'!P455:P458)</f>
        <v>11945.81752</v>
      </c>
      <c r="O167" s="97">
        <f>SUM('Combined Benf Data'!Q455:Q458)</f>
        <v>231</v>
      </c>
      <c r="P167" s="97">
        <f>SUM('Combined Benf Data'!R455:R458)</f>
        <v>53073.723320000005</v>
      </c>
      <c r="Q167" s="97">
        <f>SUM('Combined Benf Data'!S455:S458)</f>
        <v>0</v>
      </c>
      <c r="R167" s="97">
        <f>SUM('Combined Benf Data'!T455:T458)</f>
        <v>0</v>
      </c>
      <c r="S167" s="97">
        <f>SUM('Combined Benf Data'!U455:U458)</f>
        <v>0</v>
      </c>
      <c r="T167" s="97">
        <f>SUM('Combined Benf Data'!V455:V458)</f>
        <v>0</v>
      </c>
      <c r="U167" s="97">
        <f>SUM('Combined Benf Data'!W455:W458)</f>
        <v>231</v>
      </c>
      <c r="V167" s="97">
        <f>SUM('Combined Benf Data'!X455:X458)</f>
        <v>2179885.0369800003</v>
      </c>
    </row>
    <row r="168" ht="12.75">
      <c r="B168" s="99" t="s">
        <v>197</v>
      </c>
    </row>
    <row r="169" spans="1:2" ht="12.75">
      <c r="A169" s="101" t="s">
        <v>198</v>
      </c>
      <c r="B169" s="101" t="s">
        <v>198</v>
      </c>
    </row>
    <row r="170" spans="1:2" ht="12.75">
      <c r="A170" s="99" t="s">
        <v>200</v>
      </c>
      <c r="B170" s="99"/>
    </row>
    <row r="171" spans="1:22" ht="12.75">
      <c r="A171" s="99"/>
      <c r="B171" s="99" t="s">
        <v>189</v>
      </c>
      <c r="C171" s="105">
        <f aca="true" t="shared" si="15" ref="C171:C176">+C6+C17+C28+C39+C50+C61+C72+C83+C94+C105+C116+C127+C138+C149+C160</f>
        <v>26668</v>
      </c>
      <c r="D171" s="105">
        <f aca="true" t="shared" si="16" ref="D171:V176">+D6+D17+D28+D39+D50+D61+D72+D83+D94+D105+D116+D127+D138+D149+D160</f>
        <v>166426982.1582308</v>
      </c>
      <c r="E171" s="105">
        <f t="shared" si="16"/>
        <v>25973</v>
      </c>
      <c r="F171" s="105">
        <f t="shared" si="16"/>
        <v>69043329.60978</v>
      </c>
      <c r="G171" s="105">
        <f t="shared" si="16"/>
        <v>7580</v>
      </c>
      <c r="H171" s="105">
        <f t="shared" si="16"/>
        <v>2229841.7041599997</v>
      </c>
      <c r="I171" s="105">
        <f t="shared" si="16"/>
        <v>25891</v>
      </c>
      <c r="J171" s="105">
        <f t="shared" si="16"/>
        <v>103189153.69055879</v>
      </c>
      <c r="K171" s="105">
        <f t="shared" si="16"/>
        <v>19596</v>
      </c>
      <c r="L171" s="105">
        <f t="shared" si="16"/>
        <v>1335867.86912</v>
      </c>
      <c r="M171" s="105">
        <f t="shared" si="16"/>
        <v>14889</v>
      </c>
      <c r="N171" s="105">
        <f t="shared" si="16"/>
        <v>3071476.1429903996</v>
      </c>
      <c r="O171" s="105">
        <f t="shared" si="16"/>
        <v>22445</v>
      </c>
      <c r="P171" s="105">
        <f t="shared" si="16"/>
        <v>6385504.565329399</v>
      </c>
      <c r="Q171" s="105">
        <f t="shared" si="16"/>
        <v>1239</v>
      </c>
      <c r="R171" s="105">
        <f t="shared" si="16"/>
        <v>703494.61468</v>
      </c>
      <c r="S171" s="105">
        <f t="shared" si="16"/>
        <v>840</v>
      </c>
      <c r="T171" s="105">
        <f t="shared" si="16"/>
        <v>2458.36302</v>
      </c>
      <c r="U171" s="105">
        <f t="shared" si="16"/>
        <v>26507</v>
      </c>
      <c r="V171" s="105">
        <f t="shared" si="16"/>
        <v>352387994.17266935</v>
      </c>
    </row>
    <row r="172" spans="1:22" ht="12.75">
      <c r="A172" s="99"/>
      <c r="B172" s="99" t="s">
        <v>190</v>
      </c>
      <c r="C172" s="105">
        <f t="shared" si="15"/>
        <v>11833</v>
      </c>
      <c r="D172" s="105">
        <f aca="true" t="shared" si="17" ref="D172:R172">+D7+D18+D29+D40+D51+D62+D73+D84+D95+D106+D117+D128+D139+D150+D161</f>
        <v>74796353.8009072</v>
      </c>
      <c r="E172" s="105">
        <f t="shared" si="17"/>
        <v>11304</v>
      </c>
      <c r="F172" s="105">
        <f t="shared" si="17"/>
        <v>32434639.376875997</v>
      </c>
      <c r="G172" s="105">
        <f t="shared" si="17"/>
        <v>3693</v>
      </c>
      <c r="H172" s="105">
        <f t="shared" si="17"/>
        <v>485913.85188000003</v>
      </c>
      <c r="I172" s="105">
        <f t="shared" si="17"/>
        <v>11201</v>
      </c>
      <c r="J172" s="105">
        <f t="shared" si="17"/>
        <v>39120737.7356274</v>
      </c>
      <c r="K172" s="105">
        <f t="shared" si="17"/>
        <v>7833</v>
      </c>
      <c r="L172" s="105">
        <f t="shared" si="17"/>
        <v>3590400.4363784003</v>
      </c>
      <c r="M172" s="105">
        <f t="shared" si="17"/>
        <v>6352</v>
      </c>
      <c r="N172" s="105">
        <f t="shared" si="17"/>
        <v>961906.0037274001</v>
      </c>
      <c r="O172" s="105">
        <f t="shared" si="17"/>
        <v>9078</v>
      </c>
      <c r="P172" s="105">
        <f t="shared" si="17"/>
        <v>1458073.0227736002</v>
      </c>
      <c r="Q172" s="105">
        <f t="shared" si="17"/>
        <v>219</v>
      </c>
      <c r="R172" s="105">
        <f t="shared" si="17"/>
        <v>286693.54098</v>
      </c>
      <c r="S172" s="105">
        <f t="shared" si="16"/>
        <v>923</v>
      </c>
      <c r="T172" s="105">
        <f t="shared" si="16"/>
        <v>3774730.38956</v>
      </c>
      <c r="U172" s="105">
        <f t="shared" si="16"/>
        <v>11910</v>
      </c>
      <c r="V172" s="105">
        <f t="shared" si="16"/>
        <v>156909448.15871</v>
      </c>
    </row>
    <row r="173" spans="1:22" ht="12.75">
      <c r="A173" s="99"/>
      <c r="B173" s="99" t="s">
        <v>191</v>
      </c>
      <c r="C173" s="105">
        <f t="shared" si="15"/>
        <v>18115</v>
      </c>
      <c r="D173" s="105">
        <f t="shared" si="16"/>
        <v>83800703.7798208</v>
      </c>
      <c r="E173" s="105">
        <f t="shared" si="16"/>
        <v>17508</v>
      </c>
      <c r="F173" s="105">
        <f t="shared" si="16"/>
        <v>46431920.277328</v>
      </c>
      <c r="G173" s="105">
        <f t="shared" si="16"/>
        <v>6313</v>
      </c>
      <c r="H173" s="105">
        <f t="shared" si="16"/>
        <v>1194119.7228400002</v>
      </c>
      <c r="I173" s="105">
        <f t="shared" si="16"/>
        <v>16863</v>
      </c>
      <c r="J173" s="105">
        <f t="shared" si="16"/>
        <v>57461032.7786074</v>
      </c>
      <c r="K173" s="105">
        <f t="shared" si="16"/>
        <v>16613</v>
      </c>
      <c r="L173" s="105">
        <f t="shared" si="16"/>
        <v>1546035.191932</v>
      </c>
      <c r="M173" s="105">
        <f t="shared" si="16"/>
        <v>9786</v>
      </c>
      <c r="N173" s="105">
        <f t="shared" si="16"/>
        <v>1165358.6183086</v>
      </c>
      <c r="O173" s="105">
        <f t="shared" si="16"/>
        <v>13485</v>
      </c>
      <c r="P173" s="105">
        <f t="shared" si="16"/>
        <v>4558101.090732</v>
      </c>
      <c r="Q173" s="105">
        <f t="shared" si="16"/>
        <v>727</v>
      </c>
      <c r="R173" s="105">
        <f t="shared" si="16"/>
        <v>329880.98118</v>
      </c>
      <c r="S173" s="105">
        <f t="shared" si="16"/>
        <v>1579</v>
      </c>
      <c r="T173" s="105">
        <f t="shared" si="16"/>
        <v>655263.70682</v>
      </c>
      <c r="U173" s="105">
        <f t="shared" si="16"/>
        <v>18181</v>
      </c>
      <c r="V173" s="105">
        <f t="shared" si="16"/>
        <v>196476113.0206888</v>
      </c>
    </row>
    <row r="174" spans="1:22" ht="12.75">
      <c r="A174" s="99"/>
      <c r="B174" s="99" t="s">
        <v>192</v>
      </c>
      <c r="C174" s="105">
        <f t="shared" si="15"/>
        <v>6967.75</v>
      </c>
      <c r="D174" s="105">
        <f t="shared" si="16"/>
        <v>32368900.332159996</v>
      </c>
      <c r="E174" s="105">
        <f t="shared" si="16"/>
        <v>6471.75</v>
      </c>
      <c r="F174" s="105">
        <f t="shared" si="16"/>
        <v>19391019.56138</v>
      </c>
      <c r="G174" s="105">
        <f t="shared" si="16"/>
        <v>1266</v>
      </c>
      <c r="H174" s="105">
        <f t="shared" si="16"/>
        <v>135916.21236</v>
      </c>
      <c r="I174" s="105">
        <f t="shared" si="16"/>
        <v>6267.75</v>
      </c>
      <c r="J174" s="105">
        <f t="shared" si="16"/>
        <v>20206035.54712</v>
      </c>
      <c r="K174" s="105">
        <f t="shared" si="16"/>
        <v>4239.75</v>
      </c>
      <c r="L174" s="105">
        <f t="shared" si="16"/>
        <v>406331.81134</v>
      </c>
      <c r="M174" s="105">
        <f t="shared" si="16"/>
        <v>3381</v>
      </c>
      <c r="N174" s="105">
        <f t="shared" si="16"/>
        <v>636765.1239199999</v>
      </c>
      <c r="O174" s="105">
        <f t="shared" si="16"/>
        <v>3913</v>
      </c>
      <c r="P174" s="105">
        <f t="shared" si="16"/>
        <v>967746.48626</v>
      </c>
      <c r="Q174" s="105">
        <f t="shared" si="16"/>
        <v>1175.75</v>
      </c>
      <c r="R174" s="105">
        <f t="shared" si="16"/>
        <v>901357.1415799999</v>
      </c>
      <c r="S174" s="105">
        <f t="shared" si="16"/>
        <v>1071</v>
      </c>
      <c r="T174" s="105">
        <f t="shared" si="16"/>
        <v>343553.62188</v>
      </c>
      <c r="U174" s="105">
        <f t="shared" si="16"/>
        <v>6824.75</v>
      </c>
      <c r="V174" s="105">
        <f t="shared" si="16"/>
        <v>75365165.65619999</v>
      </c>
    </row>
    <row r="175" spans="1:22" ht="12.75">
      <c r="A175" s="99"/>
      <c r="B175" s="99" t="s">
        <v>193</v>
      </c>
      <c r="C175" s="105">
        <f t="shared" si="15"/>
        <v>75719.25</v>
      </c>
      <c r="D175" s="105">
        <f t="shared" si="16"/>
        <v>387268748.9259387</v>
      </c>
      <c r="E175" s="105">
        <f t="shared" si="16"/>
        <v>74294.75</v>
      </c>
      <c r="F175" s="105">
        <f t="shared" si="16"/>
        <v>192912430.98644406</v>
      </c>
      <c r="G175" s="105">
        <f t="shared" si="16"/>
        <v>22106</v>
      </c>
      <c r="H175" s="105">
        <f t="shared" si="16"/>
        <v>3862944.7379399994</v>
      </c>
      <c r="I175" s="105">
        <f t="shared" si="16"/>
        <v>75290.25</v>
      </c>
      <c r="J175" s="105">
        <f t="shared" si="16"/>
        <v>259499844.78689343</v>
      </c>
      <c r="K175" s="105">
        <f t="shared" si="16"/>
        <v>58524.25</v>
      </c>
      <c r="L175" s="105">
        <f t="shared" si="16"/>
        <v>8155120.944050398</v>
      </c>
      <c r="M175" s="105">
        <f t="shared" si="16"/>
        <v>43144.5</v>
      </c>
      <c r="N175" s="105">
        <f t="shared" si="16"/>
        <v>6459165.323986398</v>
      </c>
      <c r="O175" s="105">
        <f t="shared" si="16"/>
        <v>56577.5</v>
      </c>
      <c r="P175" s="105">
        <f t="shared" si="16"/>
        <v>15128774.598894995</v>
      </c>
      <c r="Q175" s="105">
        <f t="shared" si="16"/>
        <v>4491.75</v>
      </c>
      <c r="R175" s="105">
        <f t="shared" si="16"/>
        <v>2770265.4642</v>
      </c>
      <c r="S175" s="105">
        <f t="shared" si="16"/>
        <v>6184</v>
      </c>
      <c r="T175" s="105">
        <f t="shared" si="16"/>
        <v>5555111.951</v>
      </c>
      <c r="U175" s="105">
        <f t="shared" si="16"/>
        <v>76099.25</v>
      </c>
      <c r="V175" s="105">
        <f t="shared" si="16"/>
        <v>880569615.8717289</v>
      </c>
    </row>
    <row r="176" spans="1:22" ht="12.75">
      <c r="A176" s="99"/>
      <c r="B176" s="99" t="s">
        <v>194</v>
      </c>
      <c r="C176" s="105">
        <f t="shared" si="15"/>
        <v>3362.5</v>
      </c>
      <c r="D176" s="105">
        <f t="shared" si="16"/>
        <v>12640815.49604</v>
      </c>
      <c r="E176" s="105">
        <f t="shared" si="16"/>
        <v>3322.5</v>
      </c>
      <c r="F176" s="105">
        <f t="shared" si="16"/>
        <v>9552248.931780001</v>
      </c>
      <c r="G176" s="105">
        <f t="shared" si="16"/>
        <v>603</v>
      </c>
      <c r="H176" s="105">
        <f t="shared" si="16"/>
        <v>42143.53882</v>
      </c>
      <c r="I176" s="105">
        <f t="shared" si="16"/>
        <v>3365.5</v>
      </c>
      <c r="J176" s="105">
        <f t="shared" si="16"/>
        <v>10694848.64956</v>
      </c>
      <c r="K176" s="105">
        <f t="shared" si="16"/>
        <v>1645.5</v>
      </c>
      <c r="L176" s="105">
        <f t="shared" si="16"/>
        <v>331585.10662000004</v>
      </c>
      <c r="M176" s="105">
        <f t="shared" si="16"/>
        <v>2551.5</v>
      </c>
      <c r="N176" s="105">
        <f t="shared" si="16"/>
        <v>218154.84506000002</v>
      </c>
      <c r="O176" s="105">
        <f t="shared" si="16"/>
        <v>2479.5</v>
      </c>
      <c r="P176" s="105">
        <f t="shared" si="16"/>
        <v>1185508.70314</v>
      </c>
      <c r="Q176" s="105">
        <f t="shared" si="16"/>
        <v>18</v>
      </c>
      <c r="R176" s="105">
        <f t="shared" si="16"/>
        <v>21226.8136</v>
      </c>
      <c r="S176" s="105">
        <f t="shared" si="16"/>
        <v>198</v>
      </c>
      <c r="T176" s="105">
        <f t="shared" si="16"/>
        <v>21322.536</v>
      </c>
      <c r="U176" s="105">
        <f t="shared" si="16"/>
        <v>3365.5</v>
      </c>
      <c r="V176" s="105">
        <f t="shared" si="16"/>
        <v>34707049.53142</v>
      </c>
    </row>
    <row r="177" spans="2:22" ht="12.75">
      <c r="B177" s="103" t="s">
        <v>195</v>
      </c>
      <c r="C177" s="104">
        <f aca="true" t="shared" si="18" ref="C177:V177">SUM(C171:C176)</f>
        <v>142665.5</v>
      </c>
      <c r="D177" s="104">
        <f t="shared" si="18"/>
        <v>757302504.4930975</v>
      </c>
      <c r="E177" s="104">
        <f t="shared" si="18"/>
        <v>138874</v>
      </c>
      <c r="F177" s="104">
        <f t="shared" si="18"/>
        <v>369765588.74358803</v>
      </c>
      <c r="G177" s="104">
        <f t="shared" si="18"/>
        <v>41561</v>
      </c>
      <c r="H177" s="104">
        <f t="shared" si="18"/>
        <v>7950879.768</v>
      </c>
      <c r="I177" s="104">
        <f t="shared" si="18"/>
        <v>138878.5</v>
      </c>
      <c r="J177" s="104">
        <f t="shared" si="18"/>
        <v>490171653.188367</v>
      </c>
      <c r="K177" s="104">
        <f t="shared" si="18"/>
        <v>108451.5</v>
      </c>
      <c r="L177" s="104">
        <f t="shared" si="18"/>
        <v>15365341.3594408</v>
      </c>
      <c r="M177" s="104">
        <f t="shared" si="18"/>
        <v>80104</v>
      </c>
      <c r="N177" s="104">
        <f t="shared" si="18"/>
        <v>12512826.0579928</v>
      </c>
      <c r="O177" s="104">
        <f t="shared" si="18"/>
        <v>107978</v>
      </c>
      <c r="P177" s="104">
        <f t="shared" si="18"/>
        <v>29683708.467129994</v>
      </c>
      <c r="Q177" s="104">
        <f t="shared" si="18"/>
        <v>7870.5</v>
      </c>
      <c r="R177" s="104">
        <f t="shared" si="18"/>
        <v>5012918.55622</v>
      </c>
      <c r="S177" s="104">
        <f t="shared" si="18"/>
        <v>10795</v>
      </c>
      <c r="T177" s="104">
        <f t="shared" si="18"/>
        <v>10352440.568280002</v>
      </c>
      <c r="U177" s="104">
        <f t="shared" si="18"/>
        <v>142887.5</v>
      </c>
      <c r="V177" s="104">
        <f t="shared" si="18"/>
        <v>1696415386.411417</v>
      </c>
    </row>
    <row r="178" spans="1:22" ht="12.75">
      <c r="A178" s="99"/>
      <c r="B178" s="99" t="s">
        <v>196</v>
      </c>
      <c r="C178" s="105">
        <f>+C13+C24+C35+C46+C57+C68+C79+C90+C101+C112+C123+C134+C145+C156+C167</f>
        <v>22228.5</v>
      </c>
      <c r="D178" s="105">
        <f aca="true" t="shared" si="19" ref="D178:V178">+D13+D24+D35+D46+D57+D68+D79+D90+D101+D112+D123+D134+D145+D156+D167</f>
        <v>97456921.06088</v>
      </c>
      <c r="E178" s="105">
        <f t="shared" si="19"/>
        <v>21730</v>
      </c>
      <c r="F178" s="105">
        <f t="shared" si="19"/>
        <v>51393999.58030001</v>
      </c>
      <c r="G178" s="105">
        <f t="shared" si="19"/>
        <v>5449</v>
      </c>
      <c r="H178" s="105">
        <f t="shared" si="19"/>
        <v>653972.40886</v>
      </c>
      <c r="I178" s="105">
        <f t="shared" si="19"/>
        <v>22192.5</v>
      </c>
      <c r="J178" s="105">
        <f t="shared" si="19"/>
        <v>63642355.5104</v>
      </c>
      <c r="K178" s="105">
        <f t="shared" si="19"/>
        <v>9737.5</v>
      </c>
      <c r="L178" s="105">
        <f t="shared" si="19"/>
        <v>1063265.4794400001</v>
      </c>
      <c r="M178" s="105">
        <f t="shared" si="19"/>
        <v>13364.5</v>
      </c>
      <c r="N178" s="105">
        <f t="shared" si="19"/>
        <v>2305791.7473</v>
      </c>
      <c r="O178" s="105">
        <f t="shared" si="19"/>
        <v>10964.5</v>
      </c>
      <c r="P178" s="105">
        <f t="shared" si="19"/>
        <v>2790222.779619999</v>
      </c>
      <c r="Q178" s="105">
        <f t="shared" si="19"/>
        <v>1734</v>
      </c>
      <c r="R178" s="105">
        <f t="shared" si="19"/>
        <v>553619.85546</v>
      </c>
      <c r="S178" s="105">
        <f t="shared" si="19"/>
        <v>1594</v>
      </c>
      <c r="T178" s="105">
        <f t="shared" si="19"/>
        <v>1030045.69962</v>
      </c>
      <c r="U178" s="105">
        <f t="shared" si="19"/>
        <v>22646.5</v>
      </c>
      <c r="V178" s="105">
        <f t="shared" si="19"/>
        <v>220509160.02916</v>
      </c>
    </row>
    <row r="179" spans="2:22" ht="12.75">
      <c r="B179" s="99" t="s">
        <v>197</v>
      </c>
      <c r="C179" s="105">
        <f>+C14+C25+C36+C47+C58+C69+C80+C91+C102+C113+C124+C135+C146+C157+C168</f>
        <v>2306</v>
      </c>
      <c r="D179" s="105">
        <f aca="true" t="shared" si="20" ref="D179:V179">+D14+D25+D36+D47+D58+D69+D80+D91+D102+D113+D124+D135+D146+D157+D168</f>
        <v>9393428.6737646</v>
      </c>
      <c r="E179" s="105">
        <f t="shared" si="20"/>
        <v>2271</v>
      </c>
      <c r="F179" s="105">
        <f t="shared" si="20"/>
        <v>10071921.758851402</v>
      </c>
      <c r="G179" s="105">
        <f t="shared" si="20"/>
        <v>0</v>
      </c>
      <c r="H179" s="105">
        <f t="shared" si="20"/>
        <v>0</v>
      </c>
      <c r="I179" s="105">
        <f t="shared" si="20"/>
        <v>2133</v>
      </c>
      <c r="J179" s="105">
        <f t="shared" si="20"/>
        <v>3640600.5655228</v>
      </c>
      <c r="K179" s="105">
        <f t="shared" si="20"/>
        <v>1927</v>
      </c>
      <c r="L179" s="105">
        <f t="shared" si="20"/>
        <v>118086.60798000002</v>
      </c>
      <c r="M179" s="105">
        <f t="shared" si="20"/>
        <v>0</v>
      </c>
      <c r="N179" s="105">
        <f t="shared" si="20"/>
        <v>0</v>
      </c>
      <c r="O179" s="105">
        <f t="shared" si="20"/>
        <v>1577</v>
      </c>
      <c r="P179" s="105">
        <f t="shared" si="20"/>
        <v>261848.53991</v>
      </c>
      <c r="Q179" s="105">
        <f t="shared" si="20"/>
        <v>7</v>
      </c>
      <c r="R179" s="105">
        <f t="shared" si="20"/>
        <v>6005.4412</v>
      </c>
      <c r="S179" s="105">
        <f t="shared" si="20"/>
        <v>574</v>
      </c>
      <c r="T179" s="105">
        <f t="shared" si="20"/>
        <v>914914.51852</v>
      </c>
      <c r="U179" s="105">
        <f t="shared" si="20"/>
        <v>2306</v>
      </c>
      <c r="V179" s="105">
        <f t="shared" si="20"/>
        <v>24403230.659148797</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X511"/>
  <sheetViews>
    <sheetView workbookViewId="0" topLeftCell="A1">
      <pane xSplit="4" ySplit="3" topLeftCell="T454" activePane="bottomRight" state="frozen"/>
      <selection pane="topLeft" activeCell="A1" sqref="A1"/>
      <selection pane="topRight" activeCell="E1" sqref="E1"/>
      <selection pane="bottomLeft" activeCell="A4" sqref="A4"/>
      <selection pane="bottomRight" activeCell="W467" sqref="W467"/>
    </sheetView>
  </sheetViews>
  <sheetFormatPr defaultColWidth="9.00390625" defaultRowHeight="12.75"/>
  <cols>
    <col min="1" max="1" width="3.875" style="3" customWidth="1"/>
    <col min="2" max="2" width="9.375" style="3" customWidth="1"/>
    <col min="3" max="3" width="7.00390625" style="3" customWidth="1"/>
    <col min="4" max="4" width="4.25390625" style="3" customWidth="1"/>
    <col min="5" max="5" width="6.25390625" style="85" customWidth="1"/>
    <col min="6" max="22" width="9.75390625" style="85" customWidth="1"/>
    <col min="23" max="23" width="6.75390625" style="85" bestFit="1" customWidth="1"/>
    <col min="24" max="24" width="8.75390625" style="85" bestFit="1" customWidth="1"/>
    <col min="25" max="16384" width="8.875" style="85" customWidth="1"/>
  </cols>
  <sheetData>
    <row r="1" spans="2:24" ht="11.25">
      <c r="B1" s="48" t="s">
        <v>39</v>
      </c>
      <c r="C1" s="4"/>
      <c r="D1" s="4"/>
      <c r="E1" s="49" t="s">
        <v>721</v>
      </c>
      <c r="F1" s="50"/>
      <c r="G1" s="51"/>
      <c r="H1" s="51"/>
      <c r="I1" s="51"/>
      <c r="J1" s="51"/>
      <c r="K1" s="51"/>
      <c r="L1" s="51"/>
      <c r="M1" s="51"/>
      <c r="N1" s="50"/>
      <c r="O1" s="50"/>
      <c r="P1" s="50"/>
      <c r="Q1" s="50"/>
      <c r="R1" s="50"/>
      <c r="S1" s="50"/>
      <c r="T1" s="50"/>
      <c r="U1" s="50"/>
      <c r="V1" s="50"/>
      <c r="W1" s="50"/>
      <c r="X1" s="50"/>
    </row>
    <row r="2" spans="2:24" ht="11.25">
      <c r="B2" s="6"/>
      <c r="C2" s="6" t="s">
        <v>285</v>
      </c>
      <c r="D2" s="7"/>
      <c r="E2" s="53" t="s">
        <v>286</v>
      </c>
      <c r="F2" s="53"/>
      <c r="G2" s="53" t="s">
        <v>287</v>
      </c>
      <c r="H2" s="53"/>
      <c r="I2" s="53" t="s">
        <v>288</v>
      </c>
      <c r="J2" s="53"/>
      <c r="K2" s="53" t="s">
        <v>289</v>
      </c>
      <c r="L2" s="53"/>
      <c r="M2" s="53" t="s">
        <v>290</v>
      </c>
      <c r="N2" s="53"/>
      <c r="O2" s="53" t="s">
        <v>291</v>
      </c>
      <c r="P2" s="53"/>
      <c r="Q2" s="53" t="s">
        <v>292</v>
      </c>
      <c r="R2" s="53"/>
      <c r="S2" s="53" t="s">
        <v>293</v>
      </c>
      <c r="T2" s="53"/>
      <c r="U2" s="53" t="s">
        <v>294</v>
      </c>
      <c r="V2" s="53"/>
      <c r="W2" s="53" t="s">
        <v>295</v>
      </c>
      <c r="X2" s="53"/>
    </row>
    <row r="3" spans="2:24" ht="11.25">
      <c r="B3" s="5" t="s">
        <v>296</v>
      </c>
      <c r="C3" s="5" t="s">
        <v>297</v>
      </c>
      <c r="D3" s="8" t="s">
        <v>298</v>
      </c>
      <c r="E3" s="55" t="s">
        <v>299</v>
      </c>
      <c r="F3" s="55" t="s">
        <v>300</v>
      </c>
      <c r="G3" s="55" t="s">
        <v>299</v>
      </c>
      <c r="H3" s="55" t="s">
        <v>300</v>
      </c>
      <c r="I3" s="55" t="s">
        <v>299</v>
      </c>
      <c r="J3" s="55" t="s">
        <v>300</v>
      </c>
      <c r="K3" s="55" t="s">
        <v>299</v>
      </c>
      <c r="L3" s="55" t="s">
        <v>300</v>
      </c>
      <c r="M3" s="55" t="s">
        <v>299</v>
      </c>
      <c r="N3" s="55" t="s">
        <v>300</v>
      </c>
      <c r="O3" s="55" t="s">
        <v>299</v>
      </c>
      <c r="P3" s="55" t="s">
        <v>300</v>
      </c>
      <c r="Q3" s="55" t="s">
        <v>299</v>
      </c>
      <c r="R3" s="55" t="s">
        <v>300</v>
      </c>
      <c r="S3" s="55" t="s">
        <v>299</v>
      </c>
      <c r="T3" s="55" t="s">
        <v>300</v>
      </c>
      <c r="U3" s="55" t="s">
        <v>299</v>
      </c>
      <c r="V3" s="55" t="s">
        <v>300</v>
      </c>
      <c r="W3" s="55" t="s">
        <v>299</v>
      </c>
      <c r="X3" s="55" t="s">
        <v>300</v>
      </c>
    </row>
    <row r="5" spans="1:24" ht="11.25">
      <c r="A5" s="3" t="s">
        <v>122</v>
      </c>
      <c r="B5" s="4" t="s">
        <v>161</v>
      </c>
      <c r="C5" s="9">
        <v>100858</v>
      </c>
      <c r="D5" s="10">
        <v>1</v>
      </c>
      <c r="E5" s="86">
        <f>+'Raw Benefits Data'!E5+'Raw Benefits Data'!Y5</f>
        <v>1139</v>
      </c>
      <c r="F5" s="86">
        <f>+'Raw Benefits Data'!F5+('Raw Benefits Data'!Z5*0.81818)</f>
        <v>3769304.31142</v>
      </c>
      <c r="G5" s="86">
        <f>+'Raw Benefits Data'!G5+'Raw Benefits Data'!AA5</f>
        <v>1018</v>
      </c>
      <c r="H5" s="86">
        <f>+'Raw Benefits Data'!H5+('Raw Benefits Data'!AB5*0.81818)</f>
        <v>2076466.21018</v>
      </c>
      <c r="I5" s="86">
        <f>+'Raw Benefits Data'!I5+'Raw Benefits Data'!AC5</f>
        <v>1066</v>
      </c>
      <c r="J5" s="86">
        <f>+'Raw Benefits Data'!J5+('Raw Benefits Data'!AD5*0.81818)</f>
        <v>172158.48854</v>
      </c>
      <c r="K5" s="86">
        <f>+'Raw Benefits Data'!K5+'Raw Benefits Data'!AE5</f>
        <v>1139</v>
      </c>
      <c r="L5" s="86">
        <f>+'Raw Benefits Data'!L5+('Raw Benefits Data'!AF5*0.81818)</f>
        <v>4405025.3105</v>
      </c>
      <c r="M5" s="86">
        <f>+'Raw Benefits Data'!M5+'Raw Benefits Data'!AG5</f>
        <v>1139</v>
      </c>
      <c r="N5" s="86">
        <f>+'Raw Benefits Data'!N5+('Raw Benefits Data'!AH5*0.81818)</f>
        <v>39307.05398</v>
      </c>
      <c r="O5" s="86">
        <f>+'Raw Benefits Data'!O5+'Raw Benefits Data'!AI5</f>
        <v>724</v>
      </c>
      <c r="P5" s="86">
        <f>+'Raw Benefits Data'!P5+('Raw Benefits Data'!AJ5*0.81818)</f>
        <v>109714.26872</v>
      </c>
      <c r="Q5" s="86">
        <f>+'Raw Benefits Data'!Q5+'Raw Benefits Data'!AK5</f>
        <v>0</v>
      </c>
      <c r="R5" s="86">
        <f>+'Raw Benefits Data'!R5+('Raw Benefits Data'!AL5*0.81818)</f>
        <v>0</v>
      </c>
      <c r="S5" s="86">
        <f>+'Raw Benefits Data'!S5+'Raw Benefits Data'!AM5</f>
        <v>0</v>
      </c>
      <c r="T5" s="86">
        <f>+'Raw Benefits Data'!T5+('Raw Benefits Data'!AN5*0.81818)</f>
        <v>0</v>
      </c>
      <c r="U5" s="86">
        <f>+'Raw Benefits Data'!U5+'Raw Benefits Data'!AO5</f>
        <v>0</v>
      </c>
      <c r="V5" s="86">
        <f>+'Raw Benefits Data'!V5+('Raw Benefits Data'!AP5*0.81818)</f>
        <v>0</v>
      </c>
      <c r="W5" s="86">
        <f>+'Raw Benefits Data'!W5+'Raw Benefits Data'!AQ5</f>
        <v>1139</v>
      </c>
      <c r="X5" s="86">
        <f>+'Raw Benefits Data'!X5+('Raw Benefits Data'!AR5*0.81818)</f>
        <v>10571975.643339999</v>
      </c>
    </row>
    <row r="6" spans="1:24" ht="11.25">
      <c r="A6" s="3" t="s">
        <v>122</v>
      </c>
      <c r="B6" s="4" t="s">
        <v>162</v>
      </c>
      <c r="C6" s="9">
        <v>100751</v>
      </c>
      <c r="D6" s="10">
        <v>1</v>
      </c>
      <c r="E6" s="86">
        <f>+'Raw Benefits Data'!E6+'Raw Benefits Data'!Y6</f>
        <v>764</v>
      </c>
      <c r="F6" s="86">
        <f>+'Raw Benefits Data'!F6+('Raw Benefits Data'!Z6*0.81818)</f>
        <v>3739896.46372</v>
      </c>
      <c r="G6" s="86">
        <f>+'Raw Benefits Data'!G6+'Raw Benefits Data'!AA6</f>
        <v>762</v>
      </c>
      <c r="H6" s="86">
        <f>+'Raw Benefits Data'!H6+('Raw Benefits Data'!AB6*0.81818)</f>
        <v>1598780.06088</v>
      </c>
      <c r="I6" s="86">
        <f>+'Raw Benefits Data'!I6+'Raw Benefits Data'!AC6</f>
        <v>740</v>
      </c>
      <c r="J6" s="86">
        <f>+'Raw Benefits Data'!J6+('Raw Benefits Data'!AD6*0.81818)</f>
        <v>335502.43478</v>
      </c>
      <c r="K6" s="86">
        <f>+'Raw Benefits Data'!K6+'Raw Benefits Data'!AE6</f>
        <v>777</v>
      </c>
      <c r="L6" s="86">
        <f>+'Raw Benefits Data'!L6+('Raw Benefits Data'!AF6*0.81818)</f>
        <v>3647863.80086</v>
      </c>
      <c r="M6" s="86">
        <f>+'Raw Benefits Data'!M6+'Raw Benefits Data'!AG6</f>
        <v>777</v>
      </c>
      <c r="N6" s="86">
        <f>+'Raw Benefits Data'!N6+('Raw Benefits Data'!AH6*0.81818)</f>
        <v>33350.63394</v>
      </c>
      <c r="O6" s="86">
        <f>+'Raw Benefits Data'!O6+'Raw Benefits Data'!AI6</f>
        <v>749</v>
      </c>
      <c r="P6" s="86">
        <f>+'Raw Benefits Data'!P6+('Raw Benefits Data'!AJ6*0.81818)</f>
        <v>181879.62556000001</v>
      </c>
      <c r="Q6" s="86">
        <f>+'Raw Benefits Data'!Q6+'Raw Benefits Data'!AK6</f>
        <v>780</v>
      </c>
      <c r="R6" s="86">
        <f>+'Raw Benefits Data'!R6+('Raw Benefits Data'!AL6*0.81818)</f>
        <v>1005.36356</v>
      </c>
      <c r="S6" s="86">
        <f>+'Raw Benefits Data'!S6+'Raw Benefits Data'!AM6</f>
        <v>85</v>
      </c>
      <c r="T6" s="86">
        <f>+'Raw Benefits Data'!T6+('Raw Benefits Data'!AN6*0.81818)</f>
        <v>85792.44938</v>
      </c>
      <c r="U6" s="86">
        <f>+'Raw Benefits Data'!U6+'Raw Benefits Data'!AO6</f>
        <v>0</v>
      </c>
      <c r="V6" s="86">
        <f>+'Raw Benefits Data'!V6+('Raw Benefits Data'!AP6*0.81818)</f>
        <v>0</v>
      </c>
      <c r="W6" s="86">
        <f>+'Raw Benefits Data'!W6+'Raw Benefits Data'!AQ6</f>
        <v>777</v>
      </c>
      <c r="X6" s="86">
        <f>+'Raw Benefits Data'!X6+('Raw Benefits Data'!AR6*0.81818)</f>
        <v>9624070.83268</v>
      </c>
    </row>
    <row r="7" spans="1:24" ht="11.25">
      <c r="A7" s="3" t="s">
        <v>122</v>
      </c>
      <c r="B7" s="11" t="s">
        <v>163</v>
      </c>
      <c r="C7" s="12">
        <v>100663</v>
      </c>
      <c r="D7" s="13">
        <v>1</v>
      </c>
      <c r="E7" s="86">
        <f>+'Raw Benefits Data'!E7+'Raw Benefits Data'!Y7</f>
        <v>458</v>
      </c>
      <c r="F7" s="86">
        <f>+'Raw Benefits Data'!F7+('Raw Benefits Data'!Z7*0.81818)</f>
        <v>3690509.3663999997</v>
      </c>
      <c r="G7" s="86">
        <f>+'Raw Benefits Data'!G7+'Raw Benefits Data'!AA7</f>
        <v>404</v>
      </c>
      <c r="H7" s="86">
        <f>+'Raw Benefits Data'!H7+('Raw Benefits Data'!AB7*0.81818)</f>
        <v>1464231.66624</v>
      </c>
      <c r="I7" s="86">
        <f>+'Raw Benefits Data'!I7+'Raw Benefits Data'!AC7</f>
        <v>458</v>
      </c>
      <c r="J7" s="86">
        <f>+'Raw Benefits Data'!J7+('Raw Benefits Data'!AD7*0.81818)</f>
        <v>155070.87406</v>
      </c>
      <c r="K7" s="86">
        <f>+'Raw Benefits Data'!K7+'Raw Benefits Data'!AE7</f>
        <v>404</v>
      </c>
      <c r="L7" s="86">
        <f>+'Raw Benefits Data'!L7+('Raw Benefits Data'!AF7*0.81818)</f>
        <v>2000469.62642</v>
      </c>
      <c r="M7" s="86">
        <f>+'Raw Benefits Data'!M7+'Raw Benefits Data'!AG7</f>
        <v>404</v>
      </c>
      <c r="N7" s="86">
        <f>+'Raw Benefits Data'!N7+('Raw Benefits Data'!AH7*0.81818)</f>
        <v>30460.15708</v>
      </c>
      <c r="O7" s="86">
        <f>+'Raw Benefits Data'!O7+'Raw Benefits Data'!AI7</f>
        <v>404</v>
      </c>
      <c r="P7" s="86">
        <f>+'Raw Benefits Data'!P7+('Raw Benefits Data'!AJ7*0.81818)</f>
        <v>66459.49148</v>
      </c>
      <c r="Q7" s="86">
        <f>+'Raw Benefits Data'!Q7+'Raw Benefits Data'!AK7</f>
        <v>0</v>
      </c>
      <c r="R7" s="86">
        <f>+'Raw Benefits Data'!R7+('Raw Benefits Data'!AL7*0.81818)</f>
        <v>0</v>
      </c>
      <c r="S7" s="86">
        <f>+'Raw Benefits Data'!S7+'Raw Benefits Data'!AM7</f>
        <v>0</v>
      </c>
      <c r="T7" s="86">
        <f>+'Raw Benefits Data'!T7+('Raw Benefits Data'!AN7*0.81818)</f>
        <v>0</v>
      </c>
      <c r="U7" s="86">
        <f>+'Raw Benefits Data'!U7+'Raw Benefits Data'!AO7</f>
        <v>0</v>
      </c>
      <c r="V7" s="86">
        <f>+'Raw Benefits Data'!V7+('Raw Benefits Data'!AP7*0.81818)</f>
        <v>0</v>
      </c>
      <c r="W7" s="86">
        <f>+'Raw Benefits Data'!W7+'Raw Benefits Data'!AQ7</f>
        <v>404</v>
      </c>
      <c r="X7" s="86">
        <f>+'Raw Benefits Data'!X7+('Raw Benefits Data'!AR7*0.81818)</f>
        <v>7407201.181679999</v>
      </c>
    </row>
    <row r="8" spans="1:24" ht="11.25">
      <c r="A8" s="3" t="s">
        <v>122</v>
      </c>
      <c r="B8" s="11" t="s">
        <v>166</v>
      </c>
      <c r="C8" s="12">
        <v>100706</v>
      </c>
      <c r="D8" s="13">
        <v>2</v>
      </c>
      <c r="E8" s="86">
        <f>+'Raw Benefits Data'!E8+'Raw Benefits Data'!Y8</f>
        <v>262</v>
      </c>
      <c r="F8" s="86">
        <f>+'Raw Benefits Data'!F8+('Raw Benefits Data'!Z8*0.81818)</f>
        <v>1243763.49676</v>
      </c>
      <c r="G8" s="86">
        <f>+'Raw Benefits Data'!G8+'Raw Benefits Data'!AA8</f>
        <v>216</v>
      </c>
      <c r="H8" s="86">
        <f>+'Raw Benefits Data'!H8+('Raw Benefits Data'!AB8*0.81818)</f>
        <v>453233.42224</v>
      </c>
      <c r="I8" s="86">
        <f>+'Raw Benefits Data'!I8+'Raw Benefits Data'!AC8</f>
        <v>263</v>
      </c>
      <c r="J8" s="86">
        <f>+'Raw Benefits Data'!J8+('Raw Benefits Data'!AD8*0.81818)</f>
        <v>144787.14512</v>
      </c>
      <c r="K8" s="86">
        <f>+'Raw Benefits Data'!K8+'Raw Benefits Data'!AE8</f>
        <v>270</v>
      </c>
      <c r="L8" s="86">
        <f>+'Raw Benefits Data'!L8+('Raw Benefits Data'!AF8*0.81818)</f>
        <v>1027851.6529999999</v>
      </c>
      <c r="M8" s="86">
        <f>+'Raw Benefits Data'!M8+'Raw Benefits Data'!AG8</f>
        <v>263</v>
      </c>
      <c r="N8" s="86">
        <f>+'Raw Benefits Data'!N8+('Raw Benefits Data'!AH8*0.81818)</f>
        <v>7390.17874</v>
      </c>
      <c r="O8" s="86">
        <f>+'Raw Benefits Data'!O8+'Raw Benefits Data'!AI8</f>
        <v>261</v>
      </c>
      <c r="P8" s="86">
        <f>+'Raw Benefits Data'!P8+('Raw Benefits Data'!AJ8*0.81818)</f>
        <v>57764.16466</v>
      </c>
      <c r="Q8" s="86">
        <f>+'Raw Benefits Data'!Q8+'Raw Benefits Data'!AK8</f>
        <v>0</v>
      </c>
      <c r="R8" s="86">
        <f>+'Raw Benefits Data'!R8+('Raw Benefits Data'!AL8*0.81818)</f>
        <v>0</v>
      </c>
      <c r="S8" s="86">
        <f>+'Raw Benefits Data'!S8+'Raw Benefits Data'!AM8</f>
        <v>35</v>
      </c>
      <c r="T8" s="86">
        <f>+'Raw Benefits Data'!T8+('Raw Benefits Data'!AN8*0.81818)</f>
        <v>11999.35968</v>
      </c>
      <c r="U8" s="86">
        <f>+'Raw Benefits Data'!U8+'Raw Benefits Data'!AO8</f>
        <v>0</v>
      </c>
      <c r="V8" s="86">
        <f>+'Raw Benefits Data'!V8+('Raw Benefits Data'!AP8*0.81818)</f>
        <v>0</v>
      </c>
      <c r="W8" s="86">
        <f>+'Raw Benefits Data'!W8+'Raw Benefits Data'!AQ8</f>
        <v>270</v>
      </c>
      <c r="X8" s="86">
        <f>+'Raw Benefits Data'!X8+('Raw Benefits Data'!AR8*0.81818)</f>
        <v>2946789.4202</v>
      </c>
    </row>
    <row r="9" spans="1:24" ht="11.25">
      <c r="A9" s="3" t="s">
        <v>122</v>
      </c>
      <c r="B9" s="4" t="s">
        <v>164</v>
      </c>
      <c r="C9" s="9">
        <v>100654</v>
      </c>
      <c r="D9" s="10">
        <v>3</v>
      </c>
      <c r="E9" s="86">
        <f>+'Raw Benefits Data'!E9+'Raw Benefits Data'!Y9</f>
        <v>237</v>
      </c>
      <c r="F9" s="86">
        <f>+'Raw Benefits Data'!F9+('Raw Benefits Data'!Z9*0.81818)</f>
        <v>394291</v>
      </c>
      <c r="G9" s="86">
        <f>+'Raw Benefits Data'!G9+'Raw Benefits Data'!AA9</f>
        <v>237</v>
      </c>
      <c r="H9" s="86">
        <f>+'Raw Benefits Data'!H9+('Raw Benefits Data'!AB9*0.81818)</f>
        <v>326782</v>
      </c>
      <c r="I9" s="86">
        <f>+'Raw Benefits Data'!I9+'Raw Benefits Data'!AC9</f>
        <v>0</v>
      </c>
      <c r="J9" s="86">
        <f>+'Raw Benefits Data'!J9+('Raw Benefits Data'!AD9*0.81818)</f>
        <v>0</v>
      </c>
      <c r="K9" s="86">
        <f>+'Raw Benefits Data'!K9+'Raw Benefits Data'!AE9</f>
        <v>237</v>
      </c>
      <c r="L9" s="86">
        <f>+'Raw Benefits Data'!L9+('Raw Benefits Data'!AF9*0.81818)</f>
        <v>748469</v>
      </c>
      <c r="M9" s="86">
        <f>+'Raw Benefits Data'!M9+'Raw Benefits Data'!AG9</f>
        <v>237</v>
      </c>
      <c r="N9" s="86">
        <f>+'Raw Benefits Data'!N9+('Raw Benefits Data'!AH9*0.81818)</f>
        <v>293517</v>
      </c>
      <c r="O9" s="86">
        <f>+'Raw Benefits Data'!O9+'Raw Benefits Data'!AI9</f>
        <v>237</v>
      </c>
      <c r="P9" s="86">
        <f>+'Raw Benefits Data'!P9+('Raw Benefits Data'!AJ9*0.81818)</f>
        <v>54790</v>
      </c>
      <c r="Q9" s="86">
        <f>+'Raw Benefits Data'!Q9+'Raw Benefits Data'!AK9</f>
        <v>237</v>
      </c>
      <c r="R9" s="86">
        <f>+'Raw Benefits Data'!R9+('Raw Benefits Data'!AL9*0.81818)</f>
        <v>56747</v>
      </c>
      <c r="S9" s="86">
        <f>+'Raw Benefits Data'!S9+'Raw Benefits Data'!AM9</f>
        <v>33</v>
      </c>
      <c r="T9" s="86">
        <f>+'Raw Benefits Data'!T9+('Raw Benefits Data'!AN9*0.81818)</f>
        <v>31000</v>
      </c>
      <c r="U9" s="86">
        <f>+'Raw Benefits Data'!U9+'Raw Benefits Data'!AO9</f>
        <v>0</v>
      </c>
      <c r="V9" s="86">
        <f>+'Raw Benefits Data'!V9+('Raw Benefits Data'!AP9*0.81818)</f>
        <v>0</v>
      </c>
      <c r="W9" s="86">
        <f>+'Raw Benefits Data'!W9+'Raw Benefits Data'!AQ9</f>
        <v>237</v>
      </c>
      <c r="X9" s="86">
        <f>+'Raw Benefits Data'!X9+('Raw Benefits Data'!AR9*0.81818)</f>
        <v>1905596</v>
      </c>
    </row>
    <row r="10" spans="1:24" ht="11.25">
      <c r="A10" s="3" t="s">
        <v>122</v>
      </c>
      <c r="B10" s="4" t="s">
        <v>165</v>
      </c>
      <c r="C10" s="9">
        <v>101480</v>
      </c>
      <c r="D10" s="10">
        <v>3</v>
      </c>
      <c r="E10" s="86">
        <f>+'Raw Benefits Data'!E10+'Raw Benefits Data'!Y10</f>
        <v>261</v>
      </c>
      <c r="F10" s="86">
        <f>+'Raw Benefits Data'!F10+('Raw Benefits Data'!Z10*0.81818)</f>
        <v>979152.03106</v>
      </c>
      <c r="G10" s="86">
        <f>+'Raw Benefits Data'!G10+'Raw Benefits Data'!AA10</f>
        <v>261</v>
      </c>
      <c r="H10" s="86">
        <f>+'Raw Benefits Data'!H10+('Raw Benefits Data'!AB10*0.81818)</f>
        <v>686290.698</v>
      </c>
      <c r="I10" s="86">
        <f>+'Raw Benefits Data'!I10+'Raw Benefits Data'!AC10</f>
        <v>231</v>
      </c>
      <c r="J10" s="86">
        <f>+'Raw Benefits Data'!J10+('Raw Benefits Data'!AD10*0.81818)</f>
        <v>60019.97208</v>
      </c>
      <c r="K10" s="86">
        <f>+'Raw Benefits Data'!K10+'Raw Benefits Data'!AE10</f>
        <v>262</v>
      </c>
      <c r="L10" s="86">
        <f>+'Raw Benefits Data'!L10+('Raw Benefits Data'!AF10*0.81818)</f>
        <v>912320.88838</v>
      </c>
      <c r="M10" s="86">
        <f>+'Raw Benefits Data'!M10+'Raw Benefits Data'!AG10</f>
        <v>262</v>
      </c>
      <c r="N10" s="86">
        <f>+'Raw Benefits Data'!N10+('Raw Benefits Data'!AH10*0.81818)</f>
        <v>8448.17828</v>
      </c>
      <c r="O10" s="86">
        <f>+'Raw Benefits Data'!O10+'Raw Benefits Data'!AI10</f>
        <v>261</v>
      </c>
      <c r="P10" s="86">
        <f>+'Raw Benefits Data'!P10+('Raw Benefits Data'!AJ10*0.81818)</f>
        <v>59763.79664</v>
      </c>
      <c r="Q10" s="86">
        <f>+'Raw Benefits Data'!Q10+'Raw Benefits Data'!AK10</f>
        <v>0</v>
      </c>
      <c r="R10" s="86">
        <f>+'Raw Benefits Data'!R10+('Raw Benefits Data'!AL10*0.81818)</f>
        <v>0</v>
      </c>
      <c r="S10" s="86">
        <f>+'Raw Benefits Data'!S10+'Raw Benefits Data'!AM10</f>
        <v>0</v>
      </c>
      <c r="T10" s="86">
        <f>+'Raw Benefits Data'!T10+('Raw Benefits Data'!AN10*0.81818)</f>
        <v>0</v>
      </c>
      <c r="U10" s="86">
        <f>+'Raw Benefits Data'!U10+'Raw Benefits Data'!AO10</f>
        <v>0</v>
      </c>
      <c r="V10" s="86">
        <f>+'Raw Benefits Data'!V10+('Raw Benefits Data'!AP10*0.81818)</f>
        <v>0</v>
      </c>
      <c r="W10" s="86">
        <f>+'Raw Benefits Data'!W10+'Raw Benefits Data'!AQ10</f>
        <v>262</v>
      </c>
      <c r="X10" s="86">
        <f>+'Raw Benefits Data'!X10+('Raw Benefits Data'!AR10*0.81818)</f>
        <v>2705995.56444</v>
      </c>
    </row>
    <row r="11" spans="1:24" ht="11.25">
      <c r="A11" s="3" t="s">
        <v>122</v>
      </c>
      <c r="B11" s="4" t="s">
        <v>167</v>
      </c>
      <c r="C11" s="9">
        <v>102094</v>
      </c>
      <c r="D11" s="10">
        <v>3</v>
      </c>
      <c r="E11" s="86">
        <f>+'Raw Benefits Data'!E11+'Raw Benefits Data'!Y11</f>
        <v>435</v>
      </c>
      <c r="F11" s="86">
        <f>+'Raw Benefits Data'!F11+('Raw Benefits Data'!Z11*0.81818)</f>
        <v>1187860.60382</v>
      </c>
      <c r="G11" s="86">
        <f>+'Raw Benefits Data'!G11+'Raw Benefits Data'!AA11</f>
        <v>383</v>
      </c>
      <c r="H11" s="86">
        <f>+'Raw Benefits Data'!H11+('Raw Benefits Data'!AB11*0.81818)</f>
        <v>782523.9144</v>
      </c>
      <c r="I11" s="86">
        <f>+'Raw Benefits Data'!I11+'Raw Benefits Data'!AC11</f>
        <v>435</v>
      </c>
      <c r="J11" s="86">
        <f>+'Raw Benefits Data'!J11+('Raw Benefits Data'!AD11*0.81818)</f>
        <v>147304.69768</v>
      </c>
      <c r="K11" s="86">
        <f>+'Raw Benefits Data'!K11+'Raw Benefits Data'!AE11</f>
        <v>435</v>
      </c>
      <c r="L11" s="86">
        <f>+'Raw Benefits Data'!L11+('Raw Benefits Data'!AF11*0.81818)</f>
        <v>1667902.9511600002</v>
      </c>
      <c r="M11" s="86">
        <f>+'Raw Benefits Data'!M11+'Raw Benefits Data'!AG11</f>
        <v>0</v>
      </c>
      <c r="N11" s="86">
        <f>+'Raw Benefits Data'!N11+('Raw Benefits Data'!AH11*0.81818)</f>
        <v>0</v>
      </c>
      <c r="O11" s="86">
        <f>+'Raw Benefits Data'!O11+'Raw Benefits Data'!AI11</f>
        <v>435</v>
      </c>
      <c r="P11" s="86">
        <f>+'Raw Benefits Data'!P11+('Raw Benefits Data'!AJ11*0.81818)</f>
        <v>58477.95704</v>
      </c>
      <c r="Q11" s="86">
        <f>+'Raw Benefits Data'!Q11+'Raw Benefits Data'!AK11</f>
        <v>0</v>
      </c>
      <c r="R11" s="86">
        <f>+'Raw Benefits Data'!R11+('Raw Benefits Data'!AL11*0.81818)</f>
        <v>0</v>
      </c>
      <c r="S11" s="86">
        <f>+'Raw Benefits Data'!S11+'Raw Benefits Data'!AM11</f>
        <v>20</v>
      </c>
      <c r="T11" s="86">
        <f>+'Raw Benefits Data'!T11+('Raw Benefits Data'!AN11*0.81818)</f>
        <v>11910.17434</v>
      </c>
      <c r="U11" s="86">
        <f>+'Raw Benefits Data'!U11+'Raw Benefits Data'!AO11</f>
        <v>0</v>
      </c>
      <c r="V11" s="86">
        <f>+'Raw Benefits Data'!V11+('Raw Benefits Data'!AP11*0.81818)</f>
        <v>0</v>
      </c>
      <c r="W11" s="86">
        <f>+'Raw Benefits Data'!W11+'Raw Benefits Data'!AQ11</f>
        <v>435</v>
      </c>
      <c r="X11" s="86">
        <f>+'Raw Benefits Data'!X11+('Raw Benefits Data'!AR11*0.81818)</f>
        <v>3855980.29844</v>
      </c>
    </row>
    <row r="12" spans="1:24" ht="11.25">
      <c r="A12" s="3" t="s">
        <v>122</v>
      </c>
      <c r="B12" s="4" t="s">
        <v>168</v>
      </c>
      <c r="C12" s="9">
        <v>100830</v>
      </c>
      <c r="D12" s="10">
        <v>4</v>
      </c>
      <c r="E12" s="86">
        <f>+'Raw Benefits Data'!E12+'Raw Benefits Data'!Y12</f>
        <v>193</v>
      </c>
      <c r="F12" s="86">
        <f>+'Raw Benefits Data'!F12+('Raw Benefits Data'!Z12*0.81818)</f>
        <v>483421.18874</v>
      </c>
      <c r="G12" s="86">
        <f>+'Raw Benefits Data'!G12+'Raw Benefits Data'!AA12</f>
        <v>159</v>
      </c>
      <c r="H12" s="86">
        <f>+'Raw Benefits Data'!H12+('Raw Benefits Data'!AB12*0.81818)</f>
        <v>307047.36988</v>
      </c>
      <c r="I12" s="86">
        <f>+'Raw Benefits Data'!I12+'Raw Benefits Data'!AC12</f>
        <v>178</v>
      </c>
      <c r="J12" s="86">
        <f>+'Raw Benefits Data'!J12+('Raw Benefits Data'!AD12*0.81818)</f>
        <v>24756.80832</v>
      </c>
      <c r="K12" s="86">
        <f>+'Raw Benefits Data'!K12+'Raw Benefits Data'!AE12</f>
        <v>193</v>
      </c>
      <c r="L12" s="86">
        <f>+'Raw Benefits Data'!L12+('Raw Benefits Data'!AF12*0.81818)</f>
        <v>677619.9386400001</v>
      </c>
      <c r="M12" s="86">
        <f>+'Raw Benefits Data'!M12+'Raw Benefits Data'!AG12</f>
        <v>193</v>
      </c>
      <c r="N12" s="86">
        <f>+'Raw Benefits Data'!N12+('Raw Benefits Data'!AH12*0.81818)</f>
        <v>5399.72518</v>
      </c>
      <c r="O12" s="86">
        <f>+'Raw Benefits Data'!O12+'Raw Benefits Data'!AI12</f>
        <v>93</v>
      </c>
      <c r="P12" s="86">
        <f>+'Raw Benefits Data'!P12+('Raw Benefits Data'!AJ12*0.81818)</f>
        <v>13433.44886</v>
      </c>
      <c r="Q12" s="86">
        <f>+'Raw Benefits Data'!Q12+'Raw Benefits Data'!AK12</f>
        <v>0</v>
      </c>
      <c r="R12" s="86">
        <f>+'Raw Benefits Data'!R12+('Raw Benefits Data'!AL12*0.81818)</f>
        <v>0</v>
      </c>
      <c r="S12" s="86">
        <f>+'Raw Benefits Data'!S12+'Raw Benefits Data'!AM12</f>
        <v>0</v>
      </c>
      <c r="T12" s="86">
        <f>+'Raw Benefits Data'!T12+('Raw Benefits Data'!AN12*0.81818)</f>
        <v>0</v>
      </c>
      <c r="U12" s="86">
        <f>+'Raw Benefits Data'!U12+'Raw Benefits Data'!AO12</f>
        <v>0</v>
      </c>
      <c r="V12" s="86">
        <f>+'Raw Benefits Data'!V12+('Raw Benefits Data'!AP12*0.81818)</f>
        <v>0</v>
      </c>
      <c r="W12" s="86">
        <f>+'Raw Benefits Data'!W12+'Raw Benefits Data'!AQ12</f>
        <v>193</v>
      </c>
      <c r="X12" s="86">
        <f>+'Raw Benefits Data'!X12+('Raw Benefits Data'!AR12*0.81818)</f>
        <v>1511678.4796199999</v>
      </c>
    </row>
    <row r="13" spans="1:24" ht="11.25">
      <c r="A13" s="3" t="s">
        <v>122</v>
      </c>
      <c r="B13" s="4" t="s">
        <v>169</v>
      </c>
      <c r="C13" s="9">
        <v>102368</v>
      </c>
      <c r="D13" s="10">
        <v>4</v>
      </c>
      <c r="E13" s="86">
        <f>+'Raw Benefits Data'!E13+'Raw Benefits Data'!Y13</f>
        <v>206</v>
      </c>
      <c r="F13" s="86">
        <f>+'Raw Benefits Data'!F13+('Raw Benefits Data'!Z13*0.81818)</f>
        <v>468787.18976</v>
      </c>
      <c r="G13" s="86">
        <f>+'Raw Benefits Data'!G13+'Raw Benefits Data'!AA13</f>
        <v>143</v>
      </c>
      <c r="H13" s="86">
        <f>+'Raw Benefits Data'!H13+('Raw Benefits Data'!AB13*0.81818)</f>
        <v>113545.77</v>
      </c>
      <c r="I13" s="86">
        <f>+'Raw Benefits Data'!I13+'Raw Benefits Data'!AC13</f>
        <v>206</v>
      </c>
      <c r="J13" s="86">
        <f>+'Raw Benefits Data'!J13+('Raw Benefits Data'!AD13*0.81818)</f>
        <v>23341.51894</v>
      </c>
      <c r="K13" s="86">
        <f>+'Raw Benefits Data'!K13+'Raw Benefits Data'!AE13</f>
        <v>206</v>
      </c>
      <c r="L13" s="86">
        <f>+'Raw Benefits Data'!L13+('Raw Benefits Data'!AF13*0.81818)</f>
        <v>563720.7147</v>
      </c>
      <c r="M13" s="86">
        <f>+'Raw Benefits Data'!M13+'Raw Benefits Data'!AG13</f>
        <v>185</v>
      </c>
      <c r="N13" s="86">
        <f>+'Raw Benefits Data'!N13+('Raw Benefits Data'!AH13*0.81818)</f>
        <v>10839.989580000001</v>
      </c>
      <c r="O13" s="86">
        <f>+'Raw Benefits Data'!O13+'Raw Benefits Data'!AI13</f>
        <v>206</v>
      </c>
      <c r="P13" s="86">
        <f>+'Raw Benefits Data'!P13+('Raw Benefits Data'!AJ13*0.81818)</f>
        <v>75939.54534000001</v>
      </c>
      <c r="Q13" s="86">
        <f>+'Raw Benefits Data'!Q13+'Raw Benefits Data'!AK13</f>
        <v>0</v>
      </c>
      <c r="R13" s="86">
        <f>+'Raw Benefits Data'!R13+('Raw Benefits Data'!AL13*0.81818)</f>
        <v>0</v>
      </c>
      <c r="S13" s="86">
        <f>+'Raw Benefits Data'!S13+'Raw Benefits Data'!AM13</f>
        <v>31</v>
      </c>
      <c r="T13" s="86">
        <f>+'Raw Benefits Data'!T13+('Raw Benefits Data'!AN13*0.81818)</f>
        <v>31240.62014</v>
      </c>
      <c r="U13" s="86">
        <f>+'Raw Benefits Data'!U13+'Raw Benefits Data'!AO13</f>
        <v>147</v>
      </c>
      <c r="V13" s="86">
        <f>+'Raw Benefits Data'!V13+('Raw Benefits Data'!AP13*0.81818)</f>
        <v>2303.4517800000003</v>
      </c>
      <c r="W13" s="86">
        <f>+'Raw Benefits Data'!W13+'Raw Benefits Data'!AQ13</f>
        <v>206</v>
      </c>
      <c r="X13" s="86">
        <f>+'Raw Benefits Data'!X13+('Raw Benefits Data'!AR13*0.81818)</f>
        <v>1289718.80024</v>
      </c>
    </row>
    <row r="14" spans="1:24" ht="11.25">
      <c r="A14" s="3" t="s">
        <v>122</v>
      </c>
      <c r="B14" s="4" t="s">
        <v>170</v>
      </c>
      <c r="C14" s="9">
        <v>101709</v>
      </c>
      <c r="D14" s="10">
        <v>4</v>
      </c>
      <c r="E14" s="86">
        <f>+'Raw Benefits Data'!E14+'Raw Benefits Data'!Y14</f>
        <v>134</v>
      </c>
      <c r="F14" s="86">
        <f>+'Raw Benefits Data'!F14+('Raw Benefits Data'!Z14*0.81818)</f>
        <v>543886</v>
      </c>
      <c r="G14" s="86">
        <f>+'Raw Benefits Data'!G14+'Raw Benefits Data'!AA14</f>
        <v>117</v>
      </c>
      <c r="H14" s="86">
        <f>+'Raw Benefits Data'!H14+('Raw Benefits Data'!AB14*0.81818)</f>
        <v>354600</v>
      </c>
      <c r="I14" s="86">
        <f>+'Raw Benefits Data'!I14+'Raw Benefits Data'!AC14</f>
        <v>134</v>
      </c>
      <c r="J14" s="86">
        <f>+'Raw Benefits Data'!J14+('Raw Benefits Data'!AD14*0.81818)</f>
        <v>10135</v>
      </c>
      <c r="K14" s="86">
        <f>+'Raw Benefits Data'!K14+'Raw Benefits Data'!AE14</f>
        <v>134</v>
      </c>
      <c r="L14" s="86">
        <f>+'Raw Benefits Data'!L14+('Raw Benefits Data'!AF14*0.81818)</f>
        <v>430717</v>
      </c>
      <c r="M14" s="86">
        <f>+'Raw Benefits Data'!M14+'Raw Benefits Data'!AG14</f>
        <v>134</v>
      </c>
      <c r="N14" s="86">
        <f>+'Raw Benefits Data'!N14+('Raw Benefits Data'!AH14*0.81818)</f>
        <v>2815</v>
      </c>
      <c r="O14" s="86">
        <f>+'Raw Benefits Data'!O14+'Raw Benefits Data'!AI14</f>
        <v>134</v>
      </c>
      <c r="P14" s="86">
        <f>+'Raw Benefits Data'!P14+('Raw Benefits Data'!AJ14*0.81818)</f>
        <v>24661</v>
      </c>
      <c r="Q14" s="86">
        <f>+'Raw Benefits Data'!Q14+'Raw Benefits Data'!AK14</f>
        <v>0</v>
      </c>
      <c r="R14" s="86">
        <f>+'Raw Benefits Data'!R14+('Raw Benefits Data'!AL14*0.81818)</f>
        <v>0</v>
      </c>
      <c r="S14" s="86">
        <f>+'Raw Benefits Data'!S14+'Raw Benefits Data'!AM14</f>
        <v>18</v>
      </c>
      <c r="T14" s="86">
        <f>+'Raw Benefits Data'!T14+('Raw Benefits Data'!AN14*0.81818)</f>
        <v>32755</v>
      </c>
      <c r="U14" s="86">
        <f>+'Raw Benefits Data'!U14+'Raw Benefits Data'!AO14</f>
        <v>0</v>
      </c>
      <c r="V14" s="86">
        <f>+'Raw Benefits Data'!V14+('Raw Benefits Data'!AP14*0.81818)</f>
        <v>0</v>
      </c>
      <c r="W14" s="86">
        <f>+'Raw Benefits Data'!W14+'Raw Benefits Data'!AQ14</f>
        <v>134</v>
      </c>
      <c r="X14" s="86">
        <f>+'Raw Benefits Data'!X14+('Raw Benefits Data'!AR14*0.81818)</f>
        <v>1399569</v>
      </c>
    </row>
    <row r="15" spans="1:24" ht="11.25">
      <c r="A15" s="3" t="s">
        <v>122</v>
      </c>
      <c r="B15" s="11" t="s">
        <v>174</v>
      </c>
      <c r="C15" s="12">
        <v>101879</v>
      </c>
      <c r="D15" s="13">
        <v>4</v>
      </c>
      <c r="E15" s="86">
        <f>+'Raw Benefits Data'!E15+'Raw Benefits Data'!Y15</f>
        <v>181</v>
      </c>
      <c r="F15" s="86">
        <f>+'Raw Benefits Data'!F15+('Raw Benefits Data'!Z15*0.81818)</f>
        <v>360545.84136</v>
      </c>
      <c r="G15" s="86">
        <f>+'Raw Benefits Data'!G15+'Raw Benefits Data'!AA15</f>
        <v>181</v>
      </c>
      <c r="H15" s="86">
        <f>+'Raw Benefits Data'!H15+('Raw Benefits Data'!AB15*0.81818)</f>
        <v>405259.58304</v>
      </c>
      <c r="I15" s="86">
        <f>+'Raw Benefits Data'!I15+'Raw Benefits Data'!AC15</f>
        <v>181</v>
      </c>
      <c r="J15" s="86">
        <f>+'Raw Benefits Data'!J15+('Raw Benefits Data'!AD15*0.81818)</f>
        <v>35785.81146</v>
      </c>
      <c r="K15" s="86">
        <f>+'Raw Benefits Data'!K15+'Raw Benefits Data'!AE15</f>
        <v>181</v>
      </c>
      <c r="L15" s="86">
        <f>+'Raw Benefits Data'!L15+('Raw Benefits Data'!AF15*0.81818)</f>
        <v>684410.78052</v>
      </c>
      <c r="M15" s="86">
        <f>+'Raw Benefits Data'!M15+'Raw Benefits Data'!AG15</f>
        <v>0</v>
      </c>
      <c r="N15" s="86">
        <f>+'Raw Benefits Data'!N15+('Raw Benefits Data'!AH15*0.81818)</f>
        <v>0</v>
      </c>
      <c r="O15" s="86">
        <f>+'Raw Benefits Data'!O15+'Raw Benefits Data'!AI15</f>
        <v>181</v>
      </c>
      <c r="P15" s="86">
        <f>+'Raw Benefits Data'!P15+('Raw Benefits Data'!AJ15*0.81818)</f>
        <v>65058.80596</v>
      </c>
      <c r="Q15" s="86">
        <f>+'Raw Benefits Data'!Q15+'Raw Benefits Data'!AK15</f>
        <v>0</v>
      </c>
      <c r="R15" s="86">
        <f>+'Raw Benefits Data'!R15+('Raw Benefits Data'!AL15*0.81818)</f>
        <v>0</v>
      </c>
      <c r="S15" s="86">
        <f>+'Raw Benefits Data'!S15+'Raw Benefits Data'!AM15</f>
        <v>181</v>
      </c>
      <c r="T15" s="86">
        <f>+'Raw Benefits Data'!T15+('Raw Benefits Data'!AN15*0.81818)</f>
        <v>84423.0798</v>
      </c>
      <c r="U15" s="86">
        <f>+'Raw Benefits Data'!U15+'Raw Benefits Data'!AO15</f>
        <v>181</v>
      </c>
      <c r="V15" s="86">
        <f>+'Raw Benefits Data'!V15+('Raw Benefits Data'!AP15*0.81818)</f>
        <v>12933.81648</v>
      </c>
      <c r="W15" s="86">
        <f>+'Raw Benefits Data'!W15+'Raw Benefits Data'!AQ15</f>
        <v>13</v>
      </c>
      <c r="X15" s="86">
        <f>+'Raw Benefits Data'!X15+('Raw Benefits Data'!AR15*0.81818)</f>
        <v>1648417.71862</v>
      </c>
    </row>
    <row r="16" spans="1:24" ht="11.25">
      <c r="A16" s="3" t="s">
        <v>122</v>
      </c>
      <c r="B16" s="11" t="s">
        <v>171</v>
      </c>
      <c r="C16" s="12">
        <v>100724</v>
      </c>
      <c r="D16" s="13">
        <v>5</v>
      </c>
      <c r="E16" s="86">
        <f>+'Raw Benefits Data'!E16+'Raw Benefits Data'!Y16</f>
        <v>199</v>
      </c>
      <c r="F16" s="86">
        <f>+'Raw Benefits Data'!F16+('Raw Benefits Data'!Z16*0.81818)</f>
        <v>341623.5118</v>
      </c>
      <c r="G16" s="86">
        <f>+'Raw Benefits Data'!G16+'Raw Benefits Data'!AA16</f>
        <v>199</v>
      </c>
      <c r="H16" s="86">
        <f>+'Raw Benefits Data'!H16+('Raw Benefits Data'!AB16*0.81818)</f>
        <v>370145.43072</v>
      </c>
      <c r="I16" s="86">
        <f>+'Raw Benefits Data'!I16+'Raw Benefits Data'!AC16</f>
        <v>199</v>
      </c>
      <c r="J16" s="86">
        <f>+'Raw Benefits Data'!J16+('Raw Benefits Data'!AD16*0.81818)</f>
        <v>25260.27024</v>
      </c>
      <c r="K16" s="86">
        <f>+'Raw Benefits Data'!K16+'Raw Benefits Data'!AE16</f>
        <v>199</v>
      </c>
      <c r="L16" s="86">
        <f>+'Raw Benefits Data'!L16+('Raw Benefits Data'!AF16*0.81818)</f>
        <v>648492.39066</v>
      </c>
      <c r="M16" s="86">
        <f>+'Raw Benefits Data'!M16+'Raw Benefits Data'!AG16</f>
        <v>0</v>
      </c>
      <c r="N16" s="86">
        <f>+'Raw Benefits Data'!N16+('Raw Benefits Data'!AH16*0.81818)</f>
        <v>0</v>
      </c>
      <c r="O16" s="86">
        <f>+'Raw Benefits Data'!O16+'Raw Benefits Data'!AI16</f>
        <v>199</v>
      </c>
      <c r="P16" s="86">
        <f>+'Raw Benefits Data'!P16+('Raw Benefits Data'!AJ16*0.81818)</f>
        <v>11388.72654</v>
      </c>
      <c r="Q16" s="86">
        <f>+'Raw Benefits Data'!Q16+'Raw Benefits Data'!AK16</f>
        <v>0</v>
      </c>
      <c r="R16" s="86">
        <f>+'Raw Benefits Data'!R16+('Raw Benefits Data'!AL16*0.81818)</f>
        <v>0</v>
      </c>
      <c r="S16" s="86">
        <f>+'Raw Benefits Data'!S16+'Raw Benefits Data'!AM16</f>
        <v>4</v>
      </c>
      <c r="T16" s="86">
        <f>+'Raw Benefits Data'!T16+('Raw Benefits Data'!AN16*0.81818)</f>
        <v>1305</v>
      </c>
      <c r="U16" s="86">
        <f>+'Raw Benefits Data'!U16+'Raw Benefits Data'!AO16</f>
        <v>0</v>
      </c>
      <c r="V16" s="86">
        <f>+'Raw Benefits Data'!V16+('Raw Benefits Data'!AP16*0.81818)</f>
        <v>0</v>
      </c>
      <c r="W16" s="86">
        <f>+'Raw Benefits Data'!W16+'Raw Benefits Data'!AQ16</f>
        <v>199</v>
      </c>
      <c r="X16" s="86">
        <f>+'Raw Benefits Data'!X16+('Raw Benefits Data'!AR16*0.81818)</f>
        <v>1398215.32996</v>
      </c>
    </row>
    <row r="17" spans="1:24" ht="11.25">
      <c r="A17" s="3" t="s">
        <v>122</v>
      </c>
      <c r="B17" s="4" t="s">
        <v>172</v>
      </c>
      <c r="C17" s="9">
        <v>102322</v>
      </c>
      <c r="D17" s="10">
        <v>5</v>
      </c>
      <c r="E17" s="86">
        <f>+'Raw Benefits Data'!E17+'Raw Benefits Data'!Y17</f>
        <v>48</v>
      </c>
      <c r="F17" s="86">
        <f>+'Raw Benefits Data'!F17+('Raw Benefits Data'!Z17*0.81818)</f>
        <v>163203.12738</v>
      </c>
      <c r="G17" s="86">
        <f>+'Raw Benefits Data'!G17+'Raw Benefits Data'!AA17</f>
        <v>29</v>
      </c>
      <c r="H17" s="86">
        <f>+'Raw Benefits Data'!H17+('Raw Benefits Data'!AB17*0.81818)</f>
        <v>25925.6267</v>
      </c>
      <c r="I17" s="86">
        <f>+'Raw Benefits Data'!I17+'Raw Benefits Data'!AC17</f>
        <v>48</v>
      </c>
      <c r="J17" s="86">
        <f>+'Raw Benefits Data'!J17+('Raw Benefits Data'!AD17*0.81818)</f>
        <v>7029.27056</v>
      </c>
      <c r="K17" s="86">
        <f>+'Raw Benefits Data'!K17+'Raw Benefits Data'!AE17</f>
        <v>48</v>
      </c>
      <c r="L17" s="86">
        <f>+'Raw Benefits Data'!L17+('Raw Benefits Data'!AF17*0.81818)</f>
        <v>147122.3167</v>
      </c>
      <c r="M17" s="86">
        <f>+'Raw Benefits Data'!M17+'Raw Benefits Data'!AG17</f>
        <v>48</v>
      </c>
      <c r="N17" s="86">
        <f>+'Raw Benefits Data'!N17+('Raw Benefits Data'!AH17*0.81818)</f>
        <v>8442.08966</v>
      </c>
      <c r="O17" s="86">
        <f>+'Raw Benefits Data'!O17+'Raw Benefits Data'!AI17</f>
        <v>48</v>
      </c>
      <c r="P17" s="86">
        <f>+'Raw Benefits Data'!P17+('Raw Benefits Data'!AJ17*0.81818)</f>
        <v>20210.71964</v>
      </c>
      <c r="Q17" s="86">
        <f>+'Raw Benefits Data'!Q17+'Raw Benefits Data'!AK17</f>
        <v>0</v>
      </c>
      <c r="R17" s="86">
        <f>+'Raw Benefits Data'!R17+('Raw Benefits Data'!AL17*0.81818)</f>
        <v>0</v>
      </c>
      <c r="S17" s="86">
        <f>+'Raw Benefits Data'!S17+'Raw Benefits Data'!AM17</f>
        <v>7</v>
      </c>
      <c r="T17" s="86">
        <f>+'Raw Benefits Data'!T17+('Raw Benefits Data'!AN17*0.81818)</f>
        <v>7390.63324</v>
      </c>
      <c r="U17" s="86">
        <f>+'Raw Benefits Data'!U17+'Raw Benefits Data'!AO17</f>
        <v>36</v>
      </c>
      <c r="V17" s="86">
        <f>+'Raw Benefits Data'!V17+('Raw Benefits Data'!AP17*0.81818)</f>
        <v>486.3635</v>
      </c>
      <c r="W17" s="86">
        <f>+'Raw Benefits Data'!W17+'Raw Benefits Data'!AQ17</f>
        <v>48</v>
      </c>
      <c r="X17" s="86">
        <f>+'Raw Benefits Data'!X17+('Raw Benefits Data'!AR17*0.81818)</f>
        <v>379810.14738</v>
      </c>
    </row>
    <row r="18" spans="1:24" ht="11.25">
      <c r="A18" s="3" t="s">
        <v>122</v>
      </c>
      <c r="B18" s="4" t="s">
        <v>173</v>
      </c>
      <c r="C18" s="9">
        <v>102368</v>
      </c>
      <c r="D18" s="10">
        <v>5</v>
      </c>
      <c r="E18" s="86">
        <f>+'Raw Benefits Data'!E18+'Raw Benefits Data'!Y18</f>
        <v>35</v>
      </c>
      <c r="F18" s="86">
        <f>+'Raw Benefits Data'!F18+('Raw Benefits Data'!Z18*0.81818)</f>
        <v>81687.39054000001</v>
      </c>
      <c r="G18" s="86">
        <f>+'Raw Benefits Data'!G18+'Raw Benefits Data'!AA18</f>
        <v>27</v>
      </c>
      <c r="H18" s="86">
        <f>+'Raw Benefits Data'!H18+('Raw Benefits Data'!AB18*0.81818)</f>
        <v>17996.42066</v>
      </c>
      <c r="I18" s="86">
        <f>+'Raw Benefits Data'!I18+'Raw Benefits Data'!AC18</f>
        <v>30</v>
      </c>
      <c r="J18" s="86">
        <f>+'Raw Benefits Data'!J18+('Raw Benefits Data'!AD18*0.81818)</f>
        <v>4257.71948</v>
      </c>
      <c r="K18" s="86">
        <f>+'Raw Benefits Data'!K18+'Raw Benefits Data'!AE18</f>
        <v>35</v>
      </c>
      <c r="L18" s="86">
        <f>+'Raw Benefits Data'!L18+('Raw Benefits Data'!AF18*0.81818)</f>
        <v>105968.26182</v>
      </c>
      <c r="M18" s="86">
        <f>+'Raw Benefits Data'!M18+'Raw Benefits Data'!AG18</f>
        <v>35</v>
      </c>
      <c r="N18" s="86">
        <f>+'Raw Benefits Data'!N18+('Raw Benefits Data'!AH18*0.81818)</f>
        <v>2079.5418</v>
      </c>
      <c r="O18" s="86">
        <f>+'Raw Benefits Data'!O18+'Raw Benefits Data'!AI18</f>
        <v>35</v>
      </c>
      <c r="P18" s="86">
        <f>+'Raw Benefits Data'!P18+('Raw Benefits Data'!AJ18*0.81818)</f>
        <v>12766.429540000001</v>
      </c>
      <c r="Q18" s="86">
        <f>+'Raw Benefits Data'!Q18+'Raw Benefits Data'!AK18</f>
        <v>0</v>
      </c>
      <c r="R18" s="86">
        <f>+'Raw Benefits Data'!R18+('Raw Benefits Data'!AL18*0.81818)</f>
        <v>0</v>
      </c>
      <c r="S18" s="86">
        <f>+'Raw Benefits Data'!S18+'Raw Benefits Data'!AM18</f>
        <v>0</v>
      </c>
      <c r="T18" s="86">
        <f>+'Raw Benefits Data'!T18+('Raw Benefits Data'!AN18*0.81818)</f>
        <v>0</v>
      </c>
      <c r="U18" s="86">
        <f>+'Raw Benefits Data'!U18+'Raw Benefits Data'!AO18</f>
        <v>0</v>
      </c>
      <c r="V18" s="86">
        <f>+'Raw Benefits Data'!V18+('Raw Benefits Data'!AP18*0.81818)</f>
        <v>0</v>
      </c>
      <c r="W18" s="86">
        <f>+'Raw Benefits Data'!W18+'Raw Benefits Data'!AQ18</f>
        <v>35</v>
      </c>
      <c r="X18" s="86">
        <f>+'Raw Benefits Data'!X18+('Raw Benefits Data'!AR18*0.81818)</f>
        <v>224755.76384</v>
      </c>
    </row>
    <row r="19" spans="1:24" ht="11.25">
      <c r="A19" s="3" t="s">
        <v>122</v>
      </c>
      <c r="B19" s="4" t="s">
        <v>175</v>
      </c>
      <c r="C19" s="9">
        <v>101587</v>
      </c>
      <c r="D19" s="10">
        <v>5</v>
      </c>
      <c r="E19" s="86">
        <f>+'Raw Benefits Data'!E19+'Raw Benefits Data'!Y19</f>
        <v>85</v>
      </c>
      <c r="F19" s="86">
        <f>+'Raw Benefits Data'!F19+('Raw Benefits Data'!Z19*0.81818)</f>
        <v>290156.99558</v>
      </c>
      <c r="G19" s="86">
        <f>+'Raw Benefits Data'!G19+'Raw Benefits Data'!AA19</f>
        <v>85</v>
      </c>
      <c r="H19" s="86">
        <f>+'Raw Benefits Data'!H19+('Raw Benefits Data'!AB19*0.81818)</f>
        <v>125083.4592</v>
      </c>
      <c r="I19" s="86">
        <f>+'Raw Benefits Data'!I19+'Raw Benefits Data'!AC19</f>
        <v>85</v>
      </c>
      <c r="J19" s="86">
        <f>+'Raw Benefits Data'!J19+('Raw Benefits Data'!AD19*0.81818)</f>
        <v>22319.419240000003</v>
      </c>
      <c r="K19" s="86">
        <f>+'Raw Benefits Data'!K19+'Raw Benefits Data'!AE19</f>
        <v>85</v>
      </c>
      <c r="L19" s="86">
        <f>+'Raw Benefits Data'!L19+('Raw Benefits Data'!AF19*0.81818)</f>
        <v>240485.80142</v>
      </c>
      <c r="M19" s="86">
        <f>+'Raw Benefits Data'!M19+'Raw Benefits Data'!AG19</f>
        <v>85</v>
      </c>
      <c r="N19" s="86">
        <f>+'Raw Benefits Data'!N19+('Raw Benefits Data'!AH19*0.81818)</f>
        <v>7858.89666</v>
      </c>
      <c r="O19" s="86">
        <f>+'Raw Benefits Data'!O19+'Raw Benefits Data'!AI19</f>
        <v>85</v>
      </c>
      <c r="P19" s="86">
        <f>+'Raw Benefits Data'!P19+('Raw Benefits Data'!AJ19*0.81818)</f>
        <v>9745.530040000001</v>
      </c>
      <c r="Q19" s="86">
        <f>+'Raw Benefits Data'!Q19+'Raw Benefits Data'!AK19</f>
        <v>0</v>
      </c>
      <c r="R19" s="86">
        <f>+'Raw Benefits Data'!R19+('Raw Benefits Data'!AL19*0.81818)</f>
        <v>0</v>
      </c>
      <c r="S19" s="86">
        <f>+'Raw Benefits Data'!S19+'Raw Benefits Data'!AM19</f>
        <v>21</v>
      </c>
      <c r="T19" s="86">
        <f>+'Raw Benefits Data'!T19+('Raw Benefits Data'!AN19*0.81818)</f>
        <v>55909.020000000004</v>
      </c>
      <c r="U19" s="86">
        <f>+'Raw Benefits Data'!U19+'Raw Benefits Data'!AO19</f>
        <v>0</v>
      </c>
      <c r="V19" s="86">
        <f>+'Raw Benefits Data'!V19+('Raw Benefits Data'!AP19*0.81818)</f>
        <v>0</v>
      </c>
      <c r="W19" s="86">
        <f>+'Raw Benefits Data'!W19+'Raw Benefits Data'!AQ19</f>
        <v>85</v>
      </c>
      <c r="X19" s="86">
        <f>+'Raw Benefits Data'!X19+('Raw Benefits Data'!AR19*0.81818)</f>
        <v>751559.12214</v>
      </c>
    </row>
    <row r="20" spans="1:24" ht="11.25">
      <c r="A20" s="3" t="s">
        <v>122</v>
      </c>
      <c r="B20" s="4" t="s">
        <v>176</v>
      </c>
      <c r="C20" s="9">
        <v>100812</v>
      </c>
      <c r="D20" s="10">
        <v>6</v>
      </c>
      <c r="E20" s="86">
        <f>+'Raw Benefits Data'!E20+'Raw Benefits Data'!Y20</f>
        <v>77</v>
      </c>
      <c r="F20" s="86">
        <f>+'Raw Benefits Data'!F20+('Raw Benefits Data'!Z20*0.81818)</f>
        <v>159945.23862</v>
      </c>
      <c r="G20" s="86">
        <f>+'Raw Benefits Data'!G20+'Raw Benefits Data'!AA20</f>
        <v>77</v>
      </c>
      <c r="H20" s="86">
        <f>+'Raw Benefits Data'!H20+('Raw Benefits Data'!AB20*0.81818)</f>
        <v>203972.688</v>
      </c>
      <c r="I20" s="86">
        <f>+'Raw Benefits Data'!I20+'Raw Benefits Data'!AC20</f>
        <v>0</v>
      </c>
      <c r="J20" s="86">
        <f>+'Raw Benefits Data'!J20+('Raw Benefits Data'!AD20*0.81818)</f>
        <v>0</v>
      </c>
      <c r="K20" s="86">
        <f>+'Raw Benefits Data'!K20+'Raw Benefits Data'!AE20</f>
        <v>77</v>
      </c>
      <c r="L20" s="86">
        <f>+'Raw Benefits Data'!L20+('Raw Benefits Data'!AF20*0.81818)</f>
        <v>301756.21212</v>
      </c>
      <c r="M20" s="86">
        <f>+'Raw Benefits Data'!M20+'Raw Benefits Data'!AG20</f>
        <v>0</v>
      </c>
      <c r="N20" s="86">
        <f>+'Raw Benefits Data'!N20+('Raw Benefits Data'!AH20*0.81818)</f>
        <v>0</v>
      </c>
      <c r="O20" s="86">
        <f>+'Raw Benefits Data'!O20+'Raw Benefits Data'!AI20</f>
        <v>0</v>
      </c>
      <c r="P20" s="86">
        <f>+'Raw Benefits Data'!P20+('Raw Benefits Data'!AJ20*0.81818)</f>
        <v>0</v>
      </c>
      <c r="Q20" s="86">
        <f>+'Raw Benefits Data'!Q20+'Raw Benefits Data'!AK20</f>
        <v>0</v>
      </c>
      <c r="R20" s="86">
        <f>+'Raw Benefits Data'!R20+('Raw Benefits Data'!AL20*0.81818)</f>
        <v>0</v>
      </c>
      <c r="S20" s="86">
        <f>+'Raw Benefits Data'!S20+'Raw Benefits Data'!AM20</f>
        <v>4</v>
      </c>
      <c r="T20" s="86">
        <f>+'Raw Benefits Data'!T20+('Raw Benefits Data'!AN20*0.81818)</f>
        <v>9925</v>
      </c>
      <c r="U20" s="86">
        <f>+'Raw Benefits Data'!U20+'Raw Benefits Data'!AO20</f>
        <v>0</v>
      </c>
      <c r="V20" s="86">
        <f>+'Raw Benefits Data'!V20+('Raw Benefits Data'!AP20*0.81818)</f>
        <v>0</v>
      </c>
      <c r="W20" s="86">
        <f>+'Raw Benefits Data'!W20+'Raw Benefits Data'!AQ20</f>
        <v>77</v>
      </c>
      <c r="X20" s="86">
        <f>+'Raw Benefits Data'!X20+('Raw Benefits Data'!AR20*0.81818)</f>
        <v>675599.13874</v>
      </c>
    </row>
    <row r="21" spans="1:24" ht="11.25">
      <c r="A21" s="3" t="s">
        <v>122</v>
      </c>
      <c r="B21" s="4" t="s">
        <v>177</v>
      </c>
      <c r="C21" s="9">
        <v>101949</v>
      </c>
      <c r="D21" s="10">
        <v>7</v>
      </c>
      <c r="E21" s="86">
        <f>+'Raw Benefits Data'!E21+'Raw Benefits Data'!Y21</f>
        <v>36</v>
      </c>
      <c r="F21" s="86">
        <f>+'Raw Benefits Data'!F21+('Raw Benefits Data'!Z21*0.81818)</f>
        <v>60288</v>
      </c>
      <c r="G21" s="86">
        <f>+'Raw Benefits Data'!G21+'Raw Benefits Data'!AA21</f>
        <v>36</v>
      </c>
      <c r="H21" s="86">
        <f>+'Raw Benefits Data'!H21+('Raw Benefits Data'!AB21*0.81818)</f>
        <v>97200</v>
      </c>
      <c r="I21" s="86">
        <f>+'Raw Benefits Data'!I21+'Raw Benefits Data'!AC21</f>
        <v>0</v>
      </c>
      <c r="J21" s="86">
        <f>+'Raw Benefits Data'!J21+('Raw Benefits Data'!AD21*0.81818)</f>
        <v>0</v>
      </c>
      <c r="K21" s="86">
        <f>+'Raw Benefits Data'!K21+'Raw Benefits Data'!AE21</f>
        <v>36</v>
      </c>
      <c r="L21" s="86">
        <f>+'Raw Benefits Data'!L21+('Raw Benefits Data'!AF21*0.81818)</f>
        <v>114443</v>
      </c>
      <c r="M21" s="86">
        <f>+'Raw Benefits Data'!M21+'Raw Benefits Data'!AG21</f>
        <v>36</v>
      </c>
      <c r="N21" s="86">
        <f>+'Raw Benefits Data'!N21+('Raw Benefits Data'!AH21*0.81818)</f>
        <v>2992</v>
      </c>
      <c r="O21" s="86">
        <f>+'Raw Benefits Data'!O21+'Raw Benefits Data'!AI21</f>
        <v>0</v>
      </c>
      <c r="P21" s="86">
        <f>+'Raw Benefits Data'!P21+('Raw Benefits Data'!AJ21*0.81818)</f>
        <v>0</v>
      </c>
      <c r="Q21" s="86">
        <f>+'Raw Benefits Data'!Q21+'Raw Benefits Data'!AK21</f>
        <v>0</v>
      </c>
      <c r="R21" s="86">
        <f>+'Raw Benefits Data'!R21+('Raw Benefits Data'!AL21*0.81818)</f>
        <v>0</v>
      </c>
      <c r="S21" s="86">
        <f>+'Raw Benefits Data'!S21+'Raw Benefits Data'!AM21</f>
        <v>0</v>
      </c>
      <c r="T21" s="86">
        <f>+'Raw Benefits Data'!T21+('Raw Benefits Data'!AN21*0.81818)</f>
        <v>0</v>
      </c>
      <c r="U21" s="86">
        <f>+'Raw Benefits Data'!U21+'Raw Benefits Data'!AO21</f>
        <v>0</v>
      </c>
      <c r="V21" s="86">
        <f>+'Raw Benefits Data'!V21+('Raw Benefits Data'!AP21*0.81818)</f>
        <v>0</v>
      </c>
      <c r="W21" s="86">
        <f>+'Raw Benefits Data'!W21+'Raw Benefits Data'!AQ21</f>
        <v>0</v>
      </c>
      <c r="X21" s="86">
        <f>+'Raw Benefits Data'!X21+('Raw Benefits Data'!AR21*0.81818)</f>
        <v>274923</v>
      </c>
    </row>
    <row r="22" spans="1:24" ht="11.25">
      <c r="A22" s="3" t="s">
        <v>122</v>
      </c>
      <c r="B22" s="4" t="s">
        <v>178</v>
      </c>
      <c r="C22" s="9">
        <v>9134</v>
      </c>
      <c r="D22" s="10">
        <v>7</v>
      </c>
      <c r="E22" s="86">
        <f>+'Raw Benefits Data'!E22+'Raw Benefits Data'!Y22</f>
        <v>87</v>
      </c>
      <c r="F22" s="86">
        <f>+'Raw Benefits Data'!F22+('Raw Benefits Data'!Z22*0.81818)</f>
        <v>152018.68448</v>
      </c>
      <c r="G22" s="86">
        <f>+'Raw Benefits Data'!G22+'Raw Benefits Data'!AA22</f>
        <v>87</v>
      </c>
      <c r="H22" s="86">
        <f>+'Raw Benefits Data'!H22+('Raw Benefits Data'!AB22*0.81818)</f>
        <v>230481.774</v>
      </c>
      <c r="I22" s="86">
        <f>+'Raw Benefits Data'!I22+'Raw Benefits Data'!AC22</f>
        <v>0</v>
      </c>
      <c r="J22" s="86">
        <f>+'Raw Benefits Data'!J22+('Raw Benefits Data'!AD22*0.81818)</f>
        <v>0</v>
      </c>
      <c r="K22" s="86">
        <f>+'Raw Benefits Data'!K22+'Raw Benefits Data'!AE22</f>
        <v>87</v>
      </c>
      <c r="L22" s="86">
        <f>+'Raw Benefits Data'!L22+('Raw Benefits Data'!AF22*0.81818)</f>
        <v>288571.82786</v>
      </c>
      <c r="M22" s="86">
        <f>+'Raw Benefits Data'!M22+'Raw Benefits Data'!AG22</f>
        <v>87</v>
      </c>
      <c r="N22" s="86">
        <f>+'Raw Benefits Data'!N22+('Raw Benefits Data'!AH22*0.81818)</f>
        <v>3771.81712</v>
      </c>
      <c r="O22" s="86">
        <f>+'Raw Benefits Data'!O22+'Raw Benefits Data'!AI22</f>
        <v>0</v>
      </c>
      <c r="P22" s="86">
        <f>+'Raw Benefits Data'!P22+('Raw Benefits Data'!AJ22*0.81818)</f>
        <v>0</v>
      </c>
      <c r="Q22" s="86">
        <f>+'Raw Benefits Data'!Q22+'Raw Benefits Data'!AK22</f>
        <v>0</v>
      </c>
      <c r="R22" s="86">
        <f>+'Raw Benefits Data'!R22+('Raw Benefits Data'!AL22*0.81818)</f>
        <v>0</v>
      </c>
      <c r="S22" s="86">
        <f>+'Raw Benefits Data'!S22+'Raw Benefits Data'!AM22</f>
        <v>12</v>
      </c>
      <c r="T22" s="86">
        <f>+'Raw Benefits Data'!T22+('Raw Benefits Data'!AN22*0.81818)</f>
        <v>7181.999</v>
      </c>
      <c r="U22" s="86">
        <f>+'Raw Benefits Data'!U22+'Raw Benefits Data'!AO22</f>
        <v>0</v>
      </c>
      <c r="V22" s="86">
        <f>+'Raw Benefits Data'!V22+('Raw Benefits Data'!AP22*0.81818)</f>
        <v>0</v>
      </c>
      <c r="W22" s="86">
        <f>+'Raw Benefits Data'!W22+'Raw Benefits Data'!AQ22</f>
        <v>87</v>
      </c>
      <c r="X22" s="86">
        <f>+'Raw Benefits Data'!X22+('Raw Benefits Data'!AR22*0.81818)</f>
        <v>682026.10246</v>
      </c>
    </row>
    <row r="23" spans="1:24" ht="11.25">
      <c r="A23" s="3" t="s">
        <v>122</v>
      </c>
      <c r="B23" s="4" t="s">
        <v>179</v>
      </c>
      <c r="C23" s="9">
        <v>102030</v>
      </c>
      <c r="D23" s="10">
        <v>7</v>
      </c>
      <c r="E23" s="86">
        <f>+'Raw Benefits Data'!E23+'Raw Benefits Data'!Y23</f>
        <v>113</v>
      </c>
      <c r="F23" s="86">
        <f>+'Raw Benefits Data'!F23+('Raw Benefits Data'!Z23*0.81818)</f>
        <v>190303.53648</v>
      </c>
      <c r="G23" s="86">
        <f>+'Raw Benefits Data'!G23+'Raw Benefits Data'!AA23</f>
        <v>113</v>
      </c>
      <c r="H23" s="86">
        <f>+'Raw Benefits Data'!H23+('Raw Benefits Data'!AB23*0.81818)</f>
        <v>304118.172</v>
      </c>
      <c r="I23" s="86">
        <f>+'Raw Benefits Data'!I23+'Raw Benefits Data'!AC23</f>
        <v>0</v>
      </c>
      <c r="J23" s="86">
        <f>+'Raw Benefits Data'!J23+('Raw Benefits Data'!AD23*0.81818)</f>
        <v>0</v>
      </c>
      <c r="K23" s="86">
        <f>+'Raw Benefits Data'!K23+'Raw Benefits Data'!AE23</f>
        <v>113</v>
      </c>
      <c r="L23" s="86">
        <f>+'Raw Benefits Data'!L23+('Raw Benefits Data'!AF23*0.81818)</f>
        <v>361246.3466</v>
      </c>
      <c r="M23" s="86">
        <f>+'Raw Benefits Data'!M23+'Raw Benefits Data'!AG23</f>
        <v>112</v>
      </c>
      <c r="N23" s="86">
        <f>+'Raw Benefits Data'!N23+('Raw Benefits Data'!AH23*0.81818)</f>
        <v>2360.90898</v>
      </c>
      <c r="O23" s="86">
        <f>+'Raw Benefits Data'!O23+'Raw Benefits Data'!AI23</f>
        <v>0</v>
      </c>
      <c r="P23" s="86">
        <f>+'Raw Benefits Data'!P23+('Raw Benefits Data'!AJ23*0.81818)</f>
        <v>0</v>
      </c>
      <c r="Q23" s="86">
        <f>+'Raw Benefits Data'!Q23+'Raw Benefits Data'!AK23</f>
        <v>0</v>
      </c>
      <c r="R23" s="86">
        <f>+'Raw Benefits Data'!R23+('Raw Benefits Data'!AL23*0.81818)</f>
        <v>0</v>
      </c>
      <c r="S23" s="86">
        <f>+'Raw Benefits Data'!S23+'Raw Benefits Data'!AM23</f>
        <v>22</v>
      </c>
      <c r="T23" s="86">
        <f>+'Raw Benefits Data'!T23+('Raw Benefits Data'!AN23*0.81818)</f>
        <v>8345</v>
      </c>
      <c r="U23" s="86">
        <f>+'Raw Benefits Data'!U23+'Raw Benefits Data'!AO23</f>
        <v>0</v>
      </c>
      <c r="V23" s="86">
        <f>+'Raw Benefits Data'!V23+('Raw Benefits Data'!AP23*0.81818)</f>
        <v>0</v>
      </c>
      <c r="W23" s="86">
        <f>+'Raw Benefits Data'!W23+'Raw Benefits Data'!AQ23</f>
        <v>113</v>
      </c>
      <c r="X23" s="86">
        <f>+'Raw Benefits Data'!X23+('Raw Benefits Data'!AR23*0.81818)</f>
        <v>866373.96406</v>
      </c>
    </row>
    <row r="24" spans="1:24" ht="11.25">
      <c r="A24" s="3" t="s">
        <v>122</v>
      </c>
      <c r="B24" s="4" t="s">
        <v>180</v>
      </c>
      <c r="C24" s="9">
        <v>100760</v>
      </c>
      <c r="D24" s="10">
        <v>7</v>
      </c>
      <c r="E24" s="86">
        <f>+'Raw Benefits Data'!E24+'Raw Benefits Data'!Y24</f>
        <v>47</v>
      </c>
      <c r="F24" s="86">
        <f>+'Raw Benefits Data'!F24+('Raw Benefits Data'!Z24*0.81818)</f>
        <v>80797.2652</v>
      </c>
      <c r="G24" s="86">
        <f>+'Raw Benefits Data'!G24+'Raw Benefits Data'!AA24</f>
        <v>47</v>
      </c>
      <c r="H24" s="86">
        <f>+'Raw Benefits Data'!H24+('Raw Benefits Data'!AB24*0.81818)</f>
        <v>125918.172</v>
      </c>
      <c r="I24" s="86">
        <f>+'Raw Benefits Data'!I24+'Raw Benefits Data'!AC24</f>
        <v>0</v>
      </c>
      <c r="J24" s="86">
        <f>+'Raw Benefits Data'!J24+('Raw Benefits Data'!AD24*0.81818)</f>
        <v>0</v>
      </c>
      <c r="K24" s="86">
        <f>+'Raw Benefits Data'!K24+'Raw Benefits Data'!AE24</f>
        <v>47</v>
      </c>
      <c r="L24" s="86">
        <f>+'Raw Benefits Data'!L24+('Raw Benefits Data'!AF24*0.81818)</f>
        <v>153375.07662</v>
      </c>
      <c r="M24" s="86">
        <f>+'Raw Benefits Data'!M24+'Raw Benefits Data'!AG24</f>
        <v>47</v>
      </c>
      <c r="N24" s="86">
        <f>+'Raw Benefits Data'!N24+('Raw Benefits Data'!AH24*0.81818)</f>
        <v>1203.72716</v>
      </c>
      <c r="O24" s="86">
        <f>+'Raw Benefits Data'!O24+'Raw Benefits Data'!AI24</f>
        <v>0</v>
      </c>
      <c r="P24" s="86">
        <f>+'Raw Benefits Data'!P24+('Raw Benefits Data'!AJ24*0.81818)</f>
        <v>0</v>
      </c>
      <c r="Q24" s="86">
        <f>+'Raw Benefits Data'!Q24+'Raw Benefits Data'!AK24</f>
        <v>0</v>
      </c>
      <c r="R24" s="86">
        <f>+'Raw Benefits Data'!R24+('Raw Benefits Data'!AL24*0.81818)</f>
        <v>0</v>
      </c>
      <c r="S24" s="86">
        <f>+'Raw Benefits Data'!S24+'Raw Benefits Data'!AM24</f>
        <v>1</v>
      </c>
      <c r="T24" s="86">
        <f>+'Raw Benefits Data'!T24+('Raw Benefits Data'!AN24*0.81818)</f>
        <v>1050</v>
      </c>
      <c r="U24" s="86">
        <f>+'Raw Benefits Data'!U24+'Raw Benefits Data'!AO24</f>
        <v>0</v>
      </c>
      <c r="V24" s="86">
        <f>+'Raw Benefits Data'!V24+('Raw Benefits Data'!AP24*0.81818)</f>
        <v>0</v>
      </c>
      <c r="W24" s="86">
        <f>+'Raw Benefits Data'!W24+'Raw Benefits Data'!AQ24</f>
        <v>47</v>
      </c>
      <c r="X24" s="86">
        <f>+'Raw Benefits Data'!X24+('Raw Benefits Data'!AR24*0.81818)</f>
        <v>362344.24098</v>
      </c>
    </row>
    <row r="25" spans="1:24" ht="11.25">
      <c r="A25" s="3" t="s">
        <v>122</v>
      </c>
      <c r="B25" s="4" t="s">
        <v>181</v>
      </c>
      <c r="C25" s="9">
        <v>101028</v>
      </c>
      <c r="D25" s="10">
        <v>7</v>
      </c>
      <c r="E25" s="86">
        <f>+'Raw Benefits Data'!E25+'Raw Benefits Data'!Y25</f>
        <v>35</v>
      </c>
      <c r="F25" s="86">
        <f>+'Raw Benefits Data'!F25+('Raw Benefits Data'!Z25*0.81818)</f>
        <v>60365</v>
      </c>
      <c r="G25" s="86">
        <f>+'Raw Benefits Data'!G25+'Raw Benefits Data'!AA25</f>
        <v>35</v>
      </c>
      <c r="H25" s="86">
        <f>+'Raw Benefits Data'!H25+('Raw Benefits Data'!AB25*0.81818)</f>
        <v>94500</v>
      </c>
      <c r="I25" s="86">
        <f>+'Raw Benefits Data'!I25+'Raw Benefits Data'!AC25</f>
        <v>0</v>
      </c>
      <c r="J25" s="86">
        <f>+'Raw Benefits Data'!J25+('Raw Benefits Data'!AD25*0.81818)</f>
        <v>0</v>
      </c>
      <c r="K25" s="86">
        <f>+'Raw Benefits Data'!K25+'Raw Benefits Data'!AE25</f>
        <v>35</v>
      </c>
      <c r="L25" s="86">
        <f>+'Raw Benefits Data'!L25+('Raw Benefits Data'!AF25*0.81818)</f>
        <v>114588</v>
      </c>
      <c r="M25" s="86">
        <f>+'Raw Benefits Data'!M25+'Raw Benefits Data'!AG25</f>
        <v>0</v>
      </c>
      <c r="N25" s="86">
        <f>+'Raw Benefits Data'!N25+('Raw Benefits Data'!AH25*0.81818)</f>
        <v>0</v>
      </c>
      <c r="O25" s="86">
        <f>+'Raw Benefits Data'!O25+'Raw Benefits Data'!AI25</f>
        <v>0</v>
      </c>
      <c r="P25" s="86">
        <f>+'Raw Benefits Data'!P25+('Raw Benefits Data'!AJ25*0.81818)</f>
        <v>0</v>
      </c>
      <c r="Q25" s="86">
        <f>+'Raw Benefits Data'!Q25+'Raw Benefits Data'!AK25</f>
        <v>0</v>
      </c>
      <c r="R25" s="86">
        <f>+'Raw Benefits Data'!R25+('Raw Benefits Data'!AL25*0.81818)</f>
        <v>0</v>
      </c>
      <c r="S25" s="86">
        <f>+'Raw Benefits Data'!S25+'Raw Benefits Data'!AM25</f>
        <v>2</v>
      </c>
      <c r="T25" s="86">
        <f>+'Raw Benefits Data'!T25+('Raw Benefits Data'!AN25*0.81818)</f>
        <v>1248</v>
      </c>
      <c r="U25" s="86">
        <f>+'Raw Benefits Data'!U25+'Raw Benefits Data'!AO25</f>
        <v>0</v>
      </c>
      <c r="V25" s="86">
        <f>+'Raw Benefits Data'!V25+('Raw Benefits Data'!AP25*0.81818)</f>
        <v>0</v>
      </c>
      <c r="W25" s="86">
        <f>+'Raw Benefits Data'!W25+'Raw Benefits Data'!AQ25</f>
        <v>35</v>
      </c>
      <c r="X25" s="86">
        <f>+'Raw Benefits Data'!X25+('Raw Benefits Data'!AR25*0.81818)</f>
        <v>270701</v>
      </c>
    </row>
    <row r="26" spans="1:24" ht="11.25">
      <c r="A26" s="3" t="s">
        <v>122</v>
      </c>
      <c r="B26" s="4" t="s">
        <v>182</v>
      </c>
      <c r="C26" s="9">
        <v>101143</v>
      </c>
      <c r="D26" s="10">
        <v>7</v>
      </c>
      <c r="E26" s="86">
        <f>+'Raw Benefits Data'!E26+'Raw Benefits Data'!Y26</f>
        <v>35</v>
      </c>
      <c r="F26" s="86">
        <f>+'Raw Benefits Data'!F26+('Raw Benefits Data'!Z26*0.81818)</f>
        <v>63460</v>
      </c>
      <c r="G26" s="86">
        <f>+'Raw Benefits Data'!G26+'Raw Benefits Data'!AA26</f>
        <v>35</v>
      </c>
      <c r="H26" s="86">
        <f>+'Raw Benefits Data'!H26+('Raw Benefits Data'!AB26*0.81818)</f>
        <v>94500</v>
      </c>
      <c r="I26" s="86">
        <f>+'Raw Benefits Data'!I26+'Raw Benefits Data'!AC26</f>
        <v>0</v>
      </c>
      <c r="J26" s="86">
        <f>+'Raw Benefits Data'!J26+('Raw Benefits Data'!AD26*0.81818)</f>
        <v>0</v>
      </c>
      <c r="K26" s="86">
        <f>+'Raw Benefits Data'!K26+'Raw Benefits Data'!AE26</f>
        <v>35</v>
      </c>
      <c r="L26" s="86">
        <f>+'Raw Benefits Data'!L26+('Raw Benefits Data'!AF26*0.81818)</f>
        <v>120464</v>
      </c>
      <c r="M26" s="86">
        <f>+'Raw Benefits Data'!M26+'Raw Benefits Data'!AG26</f>
        <v>35</v>
      </c>
      <c r="N26" s="86">
        <f>+'Raw Benefits Data'!N26+('Raw Benefits Data'!AH26*0.81818)</f>
        <v>787</v>
      </c>
      <c r="O26" s="86">
        <f>+'Raw Benefits Data'!O26+'Raw Benefits Data'!AI26</f>
        <v>0</v>
      </c>
      <c r="P26" s="86">
        <f>+'Raw Benefits Data'!P26+('Raw Benefits Data'!AJ26*0.81818)</f>
        <v>0</v>
      </c>
      <c r="Q26" s="86">
        <f>+'Raw Benefits Data'!Q26+'Raw Benefits Data'!AK26</f>
        <v>0</v>
      </c>
      <c r="R26" s="86">
        <f>+'Raw Benefits Data'!R26+('Raw Benefits Data'!AL26*0.81818)</f>
        <v>0</v>
      </c>
      <c r="S26" s="86">
        <f>+'Raw Benefits Data'!S26+'Raw Benefits Data'!AM26</f>
        <v>32</v>
      </c>
      <c r="T26" s="86">
        <f>+'Raw Benefits Data'!T26+('Raw Benefits Data'!AN26*0.81818)</f>
        <v>25200</v>
      </c>
      <c r="U26" s="86">
        <f>+'Raw Benefits Data'!U26+'Raw Benefits Data'!AO26</f>
        <v>0</v>
      </c>
      <c r="V26" s="86">
        <f>+'Raw Benefits Data'!V26+('Raw Benefits Data'!AP26*0.81818)</f>
        <v>0</v>
      </c>
      <c r="W26" s="86">
        <f>+'Raw Benefits Data'!W26+'Raw Benefits Data'!AQ26</f>
        <v>35</v>
      </c>
      <c r="X26" s="86">
        <f>+'Raw Benefits Data'!X26+('Raw Benefits Data'!AR26*0.81818)</f>
        <v>304411</v>
      </c>
    </row>
    <row r="27" spans="1:24" ht="11.25">
      <c r="A27" s="3" t="s">
        <v>122</v>
      </c>
      <c r="B27" s="4" t="s">
        <v>183</v>
      </c>
      <c r="C27" s="9">
        <v>101240</v>
      </c>
      <c r="D27" s="10">
        <v>7</v>
      </c>
      <c r="E27" s="86">
        <f>+'Raw Benefits Data'!E27+'Raw Benefits Data'!Y27</f>
        <v>121</v>
      </c>
      <c r="F27" s="86">
        <f>+'Raw Benefits Data'!F27+('Raw Benefits Data'!Z27*0.81818)</f>
        <v>208957</v>
      </c>
      <c r="G27" s="86">
        <f>+'Raw Benefits Data'!G27+'Raw Benefits Data'!AA27</f>
        <v>121</v>
      </c>
      <c r="H27" s="86">
        <f>+'Raw Benefits Data'!H27+('Raw Benefits Data'!AB27*0.81818)</f>
        <v>326700</v>
      </c>
      <c r="I27" s="86">
        <f>+'Raw Benefits Data'!I27+'Raw Benefits Data'!AC27</f>
        <v>0</v>
      </c>
      <c r="J27" s="86">
        <f>+'Raw Benefits Data'!J27+('Raw Benefits Data'!AD27*0.81818)</f>
        <v>0</v>
      </c>
      <c r="K27" s="86">
        <f>+'Raw Benefits Data'!K27+'Raw Benefits Data'!AE27</f>
        <v>121</v>
      </c>
      <c r="L27" s="86">
        <f>+'Raw Benefits Data'!L27+('Raw Benefits Data'!AF27*0.81818)</f>
        <v>396656</v>
      </c>
      <c r="M27" s="86">
        <f>+'Raw Benefits Data'!M27+'Raw Benefits Data'!AG27</f>
        <v>121</v>
      </c>
      <c r="N27" s="86">
        <f>+'Raw Benefits Data'!N27+('Raw Benefits Data'!AH27*0.81818)</f>
        <v>1284</v>
      </c>
      <c r="O27" s="86">
        <f>+'Raw Benefits Data'!O27+'Raw Benefits Data'!AI27</f>
        <v>0</v>
      </c>
      <c r="P27" s="86">
        <f>+'Raw Benefits Data'!P27+('Raw Benefits Data'!AJ27*0.81818)</f>
        <v>0</v>
      </c>
      <c r="Q27" s="86">
        <f>+'Raw Benefits Data'!Q27+'Raw Benefits Data'!AK27</f>
        <v>0</v>
      </c>
      <c r="R27" s="86">
        <f>+'Raw Benefits Data'!R27+('Raw Benefits Data'!AL27*0.81818)</f>
        <v>0</v>
      </c>
      <c r="S27" s="86">
        <f>+'Raw Benefits Data'!S27+'Raw Benefits Data'!AM27</f>
        <v>42</v>
      </c>
      <c r="T27" s="86">
        <f>+'Raw Benefits Data'!T27+('Raw Benefits Data'!AN27*0.81818)</f>
        <v>11045</v>
      </c>
      <c r="U27" s="86">
        <f>+'Raw Benefits Data'!U27+'Raw Benefits Data'!AO27</f>
        <v>0</v>
      </c>
      <c r="V27" s="86">
        <f>+'Raw Benefits Data'!V27+('Raw Benefits Data'!AP27*0.81818)</f>
        <v>0</v>
      </c>
      <c r="W27" s="86">
        <f>+'Raw Benefits Data'!W27+'Raw Benefits Data'!AQ27</f>
        <v>121</v>
      </c>
      <c r="X27" s="86">
        <f>+'Raw Benefits Data'!X27+('Raw Benefits Data'!AR27*0.81818)</f>
        <v>944642</v>
      </c>
    </row>
    <row r="28" spans="1:24" ht="11.25">
      <c r="A28" s="3" t="s">
        <v>122</v>
      </c>
      <c r="B28" s="4" t="s">
        <v>185</v>
      </c>
      <c r="C28" s="9">
        <v>101286</v>
      </c>
      <c r="D28" s="10">
        <v>7</v>
      </c>
      <c r="E28" s="86">
        <f>+'Raw Benefits Data'!E28+'Raw Benefits Data'!Y28</f>
        <v>107</v>
      </c>
      <c r="F28" s="86">
        <f>+'Raw Benefits Data'!F28+('Raw Benefits Data'!Z28*0.81818)</f>
        <v>195564</v>
      </c>
      <c r="G28" s="86">
        <f>+'Raw Benefits Data'!G28+'Raw Benefits Data'!AA28</f>
        <v>107</v>
      </c>
      <c r="H28" s="86">
        <f>+'Raw Benefits Data'!H28+('Raw Benefits Data'!AB28*0.81818)</f>
        <v>288900</v>
      </c>
      <c r="I28" s="86">
        <f>+'Raw Benefits Data'!I28+'Raw Benefits Data'!AC28</f>
        <v>0</v>
      </c>
      <c r="J28" s="86">
        <f>+'Raw Benefits Data'!J28+('Raw Benefits Data'!AD28*0.81818)</f>
        <v>0</v>
      </c>
      <c r="K28" s="86">
        <f>+'Raw Benefits Data'!K28+'Raw Benefits Data'!AE28</f>
        <v>107</v>
      </c>
      <c r="L28" s="86">
        <f>+'Raw Benefits Data'!L28+('Raw Benefits Data'!AF28*0.81818)</f>
        <v>371231</v>
      </c>
      <c r="M28" s="86">
        <f>+'Raw Benefits Data'!M28+'Raw Benefits Data'!AG28</f>
        <v>0</v>
      </c>
      <c r="N28" s="86">
        <f>+'Raw Benefits Data'!N28+('Raw Benefits Data'!AH28*0.81818)</f>
        <v>0</v>
      </c>
      <c r="O28" s="86">
        <f>+'Raw Benefits Data'!O28+'Raw Benefits Data'!AI28</f>
        <v>0</v>
      </c>
      <c r="P28" s="86">
        <f>+'Raw Benefits Data'!P28+('Raw Benefits Data'!AJ28*0.81818)</f>
        <v>0</v>
      </c>
      <c r="Q28" s="86">
        <f>+'Raw Benefits Data'!Q28+'Raw Benefits Data'!AK28</f>
        <v>0</v>
      </c>
      <c r="R28" s="86">
        <f>+'Raw Benefits Data'!R28+('Raw Benefits Data'!AL28*0.81818)</f>
        <v>0</v>
      </c>
      <c r="S28" s="86">
        <f>+'Raw Benefits Data'!S28+'Raw Benefits Data'!AM28</f>
        <v>30</v>
      </c>
      <c r="T28" s="86">
        <f>+'Raw Benefits Data'!T28+('Raw Benefits Data'!AN28*0.81818)</f>
        <v>24481</v>
      </c>
      <c r="U28" s="86">
        <f>+'Raw Benefits Data'!U28+'Raw Benefits Data'!AO28</f>
        <v>0</v>
      </c>
      <c r="V28" s="86">
        <f>+'Raw Benefits Data'!V28+('Raw Benefits Data'!AP28*0.81818)</f>
        <v>0</v>
      </c>
      <c r="W28" s="86">
        <f>+'Raw Benefits Data'!W28+'Raw Benefits Data'!AQ28</f>
        <v>107</v>
      </c>
      <c r="X28" s="86">
        <f>+'Raw Benefits Data'!X28+('Raw Benefits Data'!AR28*0.81818)</f>
        <v>880176</v>
      </c>
    </row>
    <row r="29" spans="1:24" ht="11.25">
      <c r="A29" s="3" t="s">
        <v>122</v>
      </c>
      <c r="B29" s="4" t="s">
        <v>184</v>
      </c>
      <c r="C29" s="9">
        <v>131301</v>
      </c>
      <c r="D29" s="10">
        <v>7</v>
      </c>
      <c r="E29" s="86">
        <f>+'Raw Benefits Data'!E29+'Raw Benefits Data'!Y29</f>
        <v>51</v>
      </c>
      <c r="F29" s="86">
        <f>+'Raw Benefits Data'!F29+('Raw Benefits Data'!Z29*0.81818)</f>
        <v>89546</v>
      </c>
      <c r="G29" s="86">
        <f>+'Raw Benefits Data'!G29+'Raw Benefits Data'!AA29</f>
        <v>51</v>
      </c>
      <c r="H29" s="86">
        <f>+'Raw Benefits Data'!H29+('Raw Benefits Data'!AB29*0.81818)</f>
        <v>137700</v>
      </c>
      <c r="I29" s="86">
        <f>+'Raw Benefits Data'!I29+'Raw Benefits Data'!AC29</f>
        <v>0</v>
      </c>
      <c r="J29" s="86">
        <f>+'Raw Benefits Data'!J29+('Raw Benefits Data'!AD29*0.81818)</f>
        <v>0</v>
      </c>
      <c r="K29" s="86">
        <f>+'Raw Benefits Data'!K29+'Raw Benefits Data'!AE29</f>
        <v>51</v>
      </c>
      <c r="L29" s="86">
        <f>+'Raw Benefits Data'!L29+('Raw Benefits Data'!AF29*0.81818)</f>
        <v>169981</v>
      </c>
      <c r="M29" s="86">
        <f>+'Raw Benefits Data'!M29+'Raw Benefits Data'!AG29</f>
        <v>51</v>
      </c>
      <c r="N29" s="86">
        <f>+'Raw Benefits Data'!N29+('Raw Benefits Data'!AH29*0.81818)</f>
        <v>5225</v>
      </c>
      <c r="O29" s="86">
        <f>+'Raw Benefits Data'!O29+'Raw Benefits Data'!AI29</f>
        <v>0</v>
      </c>
      <c r="P29" s="86">
        <f>+'Raw Benefits Data'!P29+('Raw Benefits Data'!AJ29*0.81818)</f>
        <v>0</v>
      </c>
      <c r="Q29" s="86">
        <f>+'Raw Benefits Data'!Q29+'Raw Benefits Data'!AK29</f>
        <v>0</v>
      </c>
      <c r="R29" s="86">
        <f>+'Raw Benefits Data'!R29+('Raw Benefits Data'!AL29*0.81818)</f>
        <v>0</v>
      </c>
      <c r="S29" s="86">
        <f>+'Raw Benefits Data'!S29+'Raw Benefits Data'!AM29</f>
        <v>33</v>
      </c>
      <c r="T29" s="86">
        <f>+'Raw Benefits Data'!T29+('Raw Benefits Data'!AN29*0.81818)</f>
        <v>14454</v>
      </c>
      <c r="U29" s="86">
        <f>+'Raw Benefits Data'!U29+'Raw Benefits Data'!AO29</f>
        <v>0</v>
      </c>
      <c r="V29" s="86">
        <f>+'Raw Benefits Data'!V29+('Raw Benefits Data'!AP29*0.81818)</f>
        <v>0</v>
      </c>
      <c r="W29" s="86">
        <f>+'Raw Benefits Data'!W29+'Raw Benefits Data'!AQ29</f>
        <v>51</v>
      </c>
      <c r="X29" s="86">
        <f>+'Raw Benefits Data'!X29+('Raw Benefits Data'!AR29*0.81818)</f>
        <v>416906</v>
      </c>
    </row>
    <row r="30" spans="1:24" ht="11.25">
      <c r="A30" s="3" t="s">
        <v>122</v>
      </c>
      <c r="B30" s="4" t="s">
        <v>186</v>
      </c>
      <c r="C30" s="9">
        <v>101161</v>
      </c>
      <c r="D30" s="10">
        <v>7</v>
      </c>
      <c r="E30" s="86">
        <f>+'Raw Benefits Data'!E30+'Raw Benefits Data'!Y30</f>
        <v>51</v>
      </c>
      <c r="F30" s="86">
        <f>+'Raw Benefits Data'!F30+('Raw Benefits Data'!Z30*0.81818)</f>
        <v>86818.30616000001</v>
      </c>
      <c r="G30" s="86">
        <f>+'Raw Benefits Data'!G30+'Raw Benefits Data'!AA30</f>
        <v>51</v>
      </c>
      <c r="H30" s="86">
        <f>+'Raw Benefits Data'!H30+('Raw Benefits Data'!AB30*0.81818)</f>
        <v>130827.204</v>
      </c>
      <c r="I30" s="86">
        <f>+'Raw Benefits Data'!I30+'Raw Benefits Data'!AC30</f>
        <v>0</v>
      </c>
      <c r="J30" s="86">
        <f>+'Raw Benefits Data'!J30+('Raw Benefits Data'!AD30*0.81818)</f>
        <v>0</v>
      </c>
      <c r="K30" s="86">
        <f>+'Raw Benefits Data'!K30+'Raw Benefits Data'!AE30</f>
        <v>51</v>
      </c>
      <c r="L30" s="86">
        <f>+'Raw Benefits Data'!L30+('Raw Benefits Data'!AF30*0.81818)</f>
        <v>164803.34544</v>
      </c>
      <c r="M30" s="86">
        <f>+'Raw Benefits Data'!M30+'Raw Benefits Data'!AG30</f>
        <v>51</v>
      </c>
      <c r="N30" s="86">
        <f>+'Raw Benefits Data'!N30+('Raw Benefits Data'!AH30*0.81818)</f>
        <v>1443.36268</v>
      </c>
      <c r="O30" s="86">
        <f>+'Raw Benefits Data'!O30+'Raw Benefits Data'!AI30</f>
        <v>0</v>
      </c>
      <c r="P30" s="86">
        <f>+'Raw Benefits Data'!P30+('Raw Benefits Data'!AJ30*0.81818)</f>
        <v>0</v>
      </c>
      <c r="Q30" s="86">
        <f>+'Raw Benefits Data'!Q30+'Raw Benefits Data'!AK30</f>
        <v>0</v>
      </c>
      <c r="R30" s="86">
        <f>+'Raw Benefits Data'!R30+('Raw Benefits Data'!AL30*0.81818)</f>
        <v>0</v>
      </c>
      <c r="S30" s="86">
        <f>+'Raw Benefits Data'!S30+'Raw Benefits Data'!AM30</f>
        <v>9</v>
      </c>
      <c r="T30" s="86">
        <f>+'Raw Benefits Data'!T30+('Raw Benefits Data'!AN30*0.81818)</f>
        <v>4074.999</v>
      </c>
      <c r="U30" s="86">
        <f>+'Raw Benefits Data'!U30+'Raw Benefits Data'!AO30</f>
        <v>0</v>
      </c>
      <c r="V30" s="86">
        <f>+'Raw Benefits Data'!V30+('Raw Benefits Data'!AP30*0.81818)</f>
        <v>0</v>
      </c>
      <c r="W30" s="86">
        <f>+'Raw Benefits Data'!W30+'Raw Benefits Data'!AQ30</f>
        <v>51</v>
      </c>
      <c r="X30" s="86">
        <f>+'Raw Benefits Data'!X30+('Raw Benefits Data'!AR30*0.81818)</f>
        <v>387967.21728</v>
      </c>
    </row>
    <row r="31" spans="1:24" ht="11.25">
      <c r="A31" s="3" t="s">
        <v>122</v>
      </c>
      <c r="B31" s="4" t="s">
        <v>187</v>
      </c>
      <c r="C31" s="9">
        <v>101499</v>
      </c>
      <c r="D31" s="10">
        <v>7</v>
      </c>
      <c r="E31" s="86">
        <f>+'Raw Benefits Data'!E31+'Raw Benefits Data'!Y31</f>
        <v>46</v>
      </c>
      <c r="F31" s="86">
        <f>+'Raw Benefits Data'!F31+('Raw Benefits Data'!Z31*0.81818)</f>
        <v>76762.59954</v>
      </c>
      <c r="G31" s="86">
        <f>+'Raw Benefits Data'!G31+'Raw Benefits Data'!AA31</f>
        <v>46</v>
      </c>
      <c r="H31" s="86">
        <f>+'Raw Benefits Data'!H31+('Raw Benefits Data'!AB31*0.81818)</f>
        <v>119781.774</v>
      </c>
      <c r="I31" s="86">
        <f>+'Raw Benefits Data'!I31+'Raw Benefits Data'!AC31</f>
        <v>0</v>
      </c>
      <c r="J31" s="86">
        <f>+'Raw Benefits Data'!J31+('Raw Benefits Data'!AD31*0.81818)</f>
        <v>0</v>
      </c>
      <c r="K31" s="86">
        <f>+'Raw Benefits Data'!K31+'Raw Benefits Data'!AE31</f>
        <v>46</v>
      </c>
      <c r="L31" s="86">
        <f>+'Raw Benefits Data'!L31+('Raw Benefits Data'!AF31*0.81818)</f>
        <v>145714.9301</v>
      </c>
      <c r="M31" s="86">
        <f>+'Raw Benefits Data'!M31+'Raw Benefits Data'!AG31</f>
        <v>46</v>
      </c>
      <c r="N31" s="86">
        <f>+'Raw Benefits Data'!N31+('Raw Benefits Data'!AH31*0.81818)</f>
        <v>4190.90708</v>
      </c>
      <c r="O31" s="86">
        <f>+'Raw Benefits Data'!O31+'Raw Benefits Data'!AI31</f>
        <v>0</v>
      </c>
      <c r="P31" s="86">
        <f>+'Raw Benefits Data'!P31+('Raw Benefits Data'!AJ31*0.81818)</f>
        <v>0</v>
      </c>
      <c r="Q31" s="86">
        <f>+'Raw Benefits Data'!Q31+'Raw Benefits Data'!AK31</f>
        <v>0</v>
      </c>
      <c r="R31" s="86">
        <f>+'Raw Benefits Data'!R31+('Raw Benefits Data'!AL31*0.81818)</f>
        <v>0</v>
      </c>
      <c r="S31" s="86">
        <f>+'Raw Benefits Data'!S31+'Raw Benefits Data'!AM31</f>
        <v>6</v>
      </c>
      <c r="T31" s="86">
        <f>+'Raw Benefits Data'!T31+('Raw Benefits Data'!AN31*0.81818)</f>
        <v>7256.8175</v>
      </c>
      <c r="U31" s="86">
        <f>+'Raw Benefits Data'!U31+'Raw Benefits Data'!AO31</f>
        <v>0</v>
      </c>
      <c r="V31" s="86">
        <f>+'Raw Benefits Data'!V31+('Raw Benefits Data'!AP31*0.81818)</f>
        <v>0</v>
      </c>
      <c r="W31" s="86">
        <f>+'Raw Benefits Data'!W31+'Raw Benefits Data'!AQ31</f>
        <v>46</v>
      </c>
      <c r="X31" s="86">
        <f>+'Raw Benefits Data'!X31+('Raw Benefits Data'!AR31*0.81818)</f>
        <v>353707.02822</v>
      </c>
    </row>
    <row r="32" spans="1:24" ht="11.25">
      <c r="A32" s="3" t="s">
        <v>122</v>
      </c>
      <c r="B32" s="4" t="s">
        <v>212</v>
      </c>
      <c r="C32" s="9">
        <v>101505</v>
      </c>
      <c r="D32" s="10">
        <v>7</v>
      </c>
      <c r="E32" s="86">
        <f>+'Raw Benefits Data'!E32+'Raw Benefits Data'!Y32</f>
        <v>94</v>
      </c>
      <c r="F32" s="86">
        <f>+'Raw Benefits Data'!F32+('Raw Benefits Data'!Z32*0.81818)</f>
        <v>167095.52284</v>
      </c>
      <c r="G32" s="86">
        <f>+'Raw Benefits Data'!G32+'Raw Benefits Data'!AA32</f>
        <v>94</v>
      </c>
      <c r="H32" s="86">
        <f>+'Raw Benefits Data'!H32+('Raw Benefits Data'!AB32*0.81818)</f>
        <v>251345.43</v>
      </c>
      <c r="I32" s="86">
        <f>+'Raw Benefits Data'!I32+'Raw Benefits Data'!AC32</f>
        <v>0</v>
      </c>
      <c r="J32" s="86">
        <f>+'Raw Benefits Data'!J32+('Raw Benefits Data'!AD32*0.81818)</f>
        <v>0</v>
      </c>
      <c r="K32" s="86">
        <f>+'Raw Benefits Data'!K32+'Raw Benefits Data'!AE32</f>
        <v>94</v>
      </c>
      <c r="L32" s="86">
        <f>+'Raw Benefits Data'!L32+('Raw Benefits Data'!AF32*0.81818)</f>
        <v>317132.9572</v>
      </c>
      <c r="M32" s="86">
        <f>+'Raw Benefits Data'!M32+'Raw Benefits Data'!AG32</f>
        <v>94</v>
      </c>
      <c r="N32" s="86">
        <f>+'Raw Benefits Data'!N32+('Raw Benefits Data'!AH32*0.81818)</f>
        <v>829.72716</v>
      </c>
      <c r="O32" s="86">
        <f>+'Raw Benefits Data'!O32+'Raw Benefits Data'!AI32</f>
        <v>0</v>
      </c>
      <c r="P32" s="86">
        <f>+'Raw Benefits Data'!P32+('Raw Benefits Data'!AJ32*0.81818)</f>
        <v>0</v>
      </c>
      <c r="Q32" s="86">
        <f>+'Raw Benefits Data'!Q32+'Raw Benefits Data'!AK32</f>
        <v>0</v>
      </c>
      <c r="R32" s="86">
        <f>+'Raw Benefits Data'!R32+('Raw Benefits Data'!AL32*0.81818)</f>
        <v>0</v>
      </c>
      <c r="S32" s="86">
        <f>+'Raw Benefits Data'!S32+'Raw Benefits Data'!AM32</f>
        <v>9</v>
      </c>
      <c r="T32" s="86">
        <f>+'Raw Benefits Data'!T32+('Raw Benefits Data'!AN32*0.81818)</f>
        <v>1794.09034</v>
      </c>
      <c r="U32" s="86">
        <f>+'Raw Benefits Data'!U32+'Raw Benefits Data'!AO32</f>
        <v>41</v>
      </c>
      <c r="V32" s="86">
        <f>+'Raw Benefits Data'!V32+('Raw Benefits Data'!AP32*0.81818)</f>
        <v>1462.90896</v>
      </c>
      <c r="W32" s="86">
        <f>+'Raw Benefits Data'!W32+'Raw Benefits Data'!AQ32</f>
        <v>94</v>
      </c>
      <c r="X32" s="86">
        <f>+'Raw Benefits Data'!X32+('Raw Benefits Data'!AR32*0.81818)</f>
        <v>739660.6365</v>
      </c>
    </row>
    <row r="33" spans="1:24" ht="11.25">
      <c r="A33" s="3" t="s">
        <v>122</v>
      </c>
      <c r="B33" s="4" t="s">
        <v>213</v>
      </c>
      <c r="C33" s="9">
        <v>101514</v>
      </c>
      <c r="D33" s="10">
        <v>7</v>
      </c>
      <c r="E33" s="86">
        <f>+'Raw Benefits Data'!E33+'Raw Benefits Data'!Y33</f>
        <v>117</v>
      </c>
      <c r="F33" s="86">
        <f>+'Raw Benefits Data'!F33+('Raw Benefits Data'!Z33*0.81818)</f>
        <v>207341</v>
      </c>
      <c r="G33" s="86">
        <f>+'Raw Benefits Data'!G33+'Raw Benefits Data'!AA33</f>
        <v>117</v>
      </c>
      <c r="H33" s="86">
        <f>+'Raw Benefits Data'!H33+('Raw Benefits Data'!AB33*0.81818)</f>
        <v>315900</v>
      </c>
      <c r="I33" s="86">
        <f>+'Raw Benefits Data'!I33+'Raw Benefits Data'!AC33</f>
        <v>0</v>
      </c>
      <c r="J33" s="86">
        <f>+'Raw Benefits Data'!J33+('Raw Benefits Data'!AD33*0.81818)</f>
        <v>0</v>
      </c>
      <c r="K33" s="86">
        <f>+'Raw Benefits Data'!K33+'Raw Benefits Data'!AE33</f>
        <v>117</v>
      </c>
      <c r="L33" s="86">
        <f>+'Raw Benefits Data'!L33+('Raw Benefits Data'!AF33*0.81818)</f>
        <v>393588</v>
      </c>
      <c r="M33" s="86">
        <f>+'Raw Benefits Data'!M33+'Raw Benefits Data'!AG33</f>
        <v>0</v>
      </c>
      <c r="N33" s="86">
        <f>+'Raw Benefits Data'!N33+('Raw Benefits Data'!AH33*0.81818)</f>
        <v>0</v>
      </c>
      <c r="O33" s="86">
        <f>+'Raw Benefits Data'!O33+'Raw Benefits Data'!AI33</f>
        <v>0</v>
      </c>
      <c r="P33" s="86">
        <f>+'Raw Benefits Data'!P33+('Raw Benefits Data'!AJ33*0.81818)</f>
        <v>0</v>
      </c>
      <c r="Q33" s="86">
        <f>+'Raw Benefits Data'!Q33+'Raw Benefits Data'!AK33</f>
        <v>0</v>
      </c>
      <c r="R33" s="86">
        <f>+'Raw Benefits Data'!R33+('Raw Benefits Data'!AL33*0.81818)</f>
        <v>0</v>
      </c>
      <c r="S33" s="86">
        <f>+'Raw Benefits Data'!S33+'Raw Benefits Data'!AM33</f>
        <v>35</v>
      </c>
      <c r="T33" s="86">
        <f>+'Raw Benefits Data'!T33+('Raw Benefits Data'!AN33*0.81818)</f>
        <v>35000</v>
      </c>
      <c r="U33" s="86">
        <f>+'Raw Benefits Data'!U33+'Raw Benefits Data'!AO33</f>
        <v>0</v>
      </c>
      <c r="V33" s="86">
        <f>+'Raw Benefits Data'!V33+('Raw Benefits Data'!AP33*0.81818)</f>
        <v>0</v>
      </c>
      <c r="W33" s="86">
        <f>+'Raw Benefits Data'!W33+'Raw Benefits Data'!AQ33</f>
        <v>117</v>
      </c>
      <c r="X33" s="86">
        <f>+'Raw Benefits Data'!X33+('Raw Benefits Data'!AR33*0.81818)</f>
        <v>951829</v>
      </c>
    </row>
    <row r="34" spans="1:24" ht="11.25">
      <c r="A34" s="3" t="s">
        <v>122</v>
      </c>
      <c r="B34" s="4" t="s">
        <v>214</v>
      </c>
      <c r="C34" s="9">
        <v>101569</v>
      </c>
      <c r="D34" s="10">
        <v>7</v>
      </c>
      <c r="E34" s="86">
        <f>+'Raw Benefits Data'!E34+'Raw Benefits Data'!Y34</f>
        <v>47</v>
      </c>
      <c r="F34" s="86">
        <f>+'Raw Benefits Data'!F34+('Raw Benefits Data'!Z34*0.81818)</f>
        <v>86067</v>
      </c>
      <c r="G34" s="86">
        <f>+'Raw Benefits Data'!G34+'Raw Benefits Data'!AA34</f>
        <v>47</v>
      </c>
      <c r="H34" s="86">
        <f>+'Raw Benefits Data'!H34+('Raw Benefits Data'!AB34*0.81818)</f>
        <v>126900</v>
      </c>
      <c r="I34" s="86">
        <f>+'Raw Benefits Data'!I34+'Raw Benefits Data'!AC34</f>
        <v>0</v>
      </c>
      <c r="J34" s="86">
        <f>+'Raw Benefits Data'!J34+('Raw Benefits Data'!AD34*0.81818)</f>
        <v>0</v>
      </c>
      <c r="K34" s="86">
        <f>+'Raw Benefits Data'!K34+'Raw Benefits Data'!AE34</f>
        <v>47</v>
      </c>
      <c r="L34" s="86">
        <f>+'Raw Benefits Data'!L34+('Raw Benefits Data'!AF34*0.81818)</f>
        <v>163378</v>
      </c>
      <c r="M34" s="86">
        <f>+'Raw Benefits Data'!M34+'Raw Benefits Data'!AG34</f>
        <v>47</v>
      </c>
      <c r="N34" s="86">
        <f>+'Raw Benefits Data'!N34+('Raw Benefits Data'!AH34*0.81818)</f>
        <v>21347</v>
      </c>
      <c r="O34" s="86">
        <f>+'Raw Benefits Data'!O34+'Raw Benefits Data'!AI34</f>
        <v>0</v>
      </c>
      <c r="P34" s="86">
        <f>+'Raw Benefits Data'!P34+('Raw Benefits Data'!AJ34*0.81818)</f>
        <v>0</v>
      </c>
      <c r="Q34" s="86">
        <f>+'Raw Benefits Data'!Q34+'Raw Benefits Data'!AK34</f>
        <v>0</v>
      </c>
      <c r="R34" s="86">
        <f>+'Raw Benefits Data'!R34+('Raw Benefits Data'!AL34*0.81818)</f>
        <v>0</v>
      </c>
      <c r="S34" s="86">
        <f>+'Raw Benefits Data'!S34+'Raw Benefits Data'!AM34</f>
        <v>7</v>
      </c>
      <c r="T34" s="86">
        <f>+'Raw Benefits Data'!T34+('Raw Benefits Data'!AN34*0.81818)</f>
        <v>3120</v>
      </c>
      <c r="U34" s="86">
        <f>+'Raw Benefits Data'!U34+'Raw Benefits Data'!AO34</f>
        <v>0</v>
      </c>
      <c r="V34" s="86">
        <f>+'Raw Benefits Data'!V34+('Raw Benefits Data'!AP34*0.81818)</f>
        <v>0</v>
      </c>
      <c r="W34" s="86">
        <f>+'Raw Benefits Data'!W34+'Raw Benefits Data'!AQ34</f>
        <v>47</v>
      </c>
      <c r="X34" s="86">
        <f>+'Raw Benefits Data'!X34+('Raw Benefits Data'!AR34*0.81818)</f>
        <v>400812</v>
      </c>
    </row>
    <row r="35" spans="1:24" ht="11.25">
      <c r="A35" s="3" t="s">
        <v>122</v>
      </c>
      <c r="B35" s="4" t="s">
        <v>215</v>
      </c>
      <c r="C35" s="9">
        <v>101602</v>
      </c>
      <c r="D35" s="10">
        <v>7</v>
      </c>
      <c r="E35" s="86">
        <f>+'Raw Benefits Data'!E35+'Raw Benefits Data'!Y35</f>
        <v>22</v>
      </c>
      <c r="F35" s="86">
        <f>+'Raw Benefits Data'!F35+('Raw Benefits Data'!Z35*0.81818)</f>
        <v>36434</v>
      </c>
      <c r="G35" s="86">
        <f>+'Raw Benefits Data'!G35+'Raw Benefits Data'!AA35</f>
        <v>22</v>
      </c>
      <c r="H35" s="86">
        <f>+'Raw Benefits Data'!H35+('Raw Benefits Data'!AB35*0.81818)</f>
        <v>59400</v>
      </c>
      <c r="I35" s="86">
        <f>+'Raw Benefits Data'!I35+'Raw Benefits Data'!AC35</f>
        <v>0</v>
      </c>
      <c r="J35" s="86">
        <f>+'Raw Benefits Data'!J35+('Raw Benefits Data'!AD35*0.81818)</f>
        <v>0</v>
      </c>
      <c r="K35" s="86">
        <f>+'Raw Benefits Data'!K35+'Raw Benefits Data'!AE35</f>
        <v>22</v>
      </c>
      <c r="L35" s="86">
        <f>+'Raw Benefits Data'!L35+('Raw Benefits Data'!AF35*0.81818)</f>
        <v>69161</v>
      </c>
      <c r="M35" s="86">
        <f>+'Raw Benefits Data'!M35+'Raw Benefits Data'!AG35</f>
        <v>0</v>
      </c>
      <c r="N35" s="86">
        <f>+'Raw Benefits Data'!N35+('Raw Benefits Data'!AH35*0.81818)</f>
        <v>0</v>
      </c>
      <c r="O35" s="86">
        <f>+'Raw Benefits Data'!O35+'Raw Benefits Data'!AI35</f>
        <v>0</v>
      </c>
      <c r="P35" s="86">
        <f>+'Raw Benefits Data'!P35+('Raw Benefits Data'!AJ35*0.81818)</f>
        <v>0</v>
      </c>
      <c r="Q35" s="86">
        <f>+'Raw Benefits Data'!Q35+'Raw Benefits Data'!AK35</f>
        <v>0</v>
      </c>
      <c r="R35" s="86">
        <f>+'Raw Benefits Data'!R35+('Raw Benefits Data'!AL35*0.81818)</f>
        <v>0</v>
      </c>
      <c r="S35" s="86">
        <f>+'Raw Benefits Data'!S35+'Raw Benefits Data'!AM35</f>
        <v>0</v>
      </c>
      <c r="T35" s="86">
        <f>+'Raw Benefits Data'!T35+('Raw Benefits Data'!AN35*0.81818)</f>
        <v>0</v>
      </c>
      <c r="U35" s="86">
        <f>+'Raw Benefits Data'!U35+'Raw Benefits Data'!AO35</f>
        <v>0</v>
      </c>
      <c r="V35" s="86">
        <f>+'Raw Benefits Data'!V35+('Raw Benefits Data'!AP35*0.81818)</f>
        <v>0</v>
      </c>
      <c r="W35" s="86">
        <f>+'Raw Benefits Data'!W35+'Raw Benefits Data'!AQ35</f>
        <v>22</v>
      </c>
      <c r="X35" s="86">
        <f>+'Raw Benefits Data'!X35+('Raw Benefits Data'!AR35*0.81818)</f>
        <v>164995</v>
      </c>
    </row>
    <row r="36" spans="1:24" ht="11.25">
      <c r="A36" s="3" t="s">
        <v>122</v>
      </c>
      <c r="B36" s="4" t="s">
        <v>216</v>
      </c>
      <c r="C36" s="9">
        <v>101897</v>
      </c>
      <c r="D36" s="10">
        <v>7</v>
      </c>
      <c r="E36" s="86">
        <f>+'Raw Benefits Data'!E36+'Raw Benefits Data'!Y36</f>
        <v>37</v>
      </c>
      <c r="F36" s="86">
        <f>+'Raw Benefits Data'!F36+('Raw Benefits Data'!Z36*0.81818)</f>
        <v>66664.9718</v>
      </c>
      <c r="G36" s="86">
        <f>+'Raw Benefits Data'!G36+'Raw Benefits Data'!AA36</f>
        <v>37</v>
      </c>
      <c r="H36" s="86">
        <f>+'Raw Benefits Data'!H36+('Raw Benefits Data'!AB36*0.81818)</f>
        <v>96954.516</v>
      </c>
      <c r="I36" s="86">
        <f>+'Raw Benefits Data'!I36+'Raw Benefits Data'!AC36</f>
        <v>0</v>
      </c>
      <c r="J36" s="86">
        <f>+'Raw Benefits Data'!J36+('Raw Benefits Data'!AD36*0.81818)</f>
        <v>0</v>
      </c>
      <c r="K36" s="86">
        <f>+'Raw Benefits Data'!K36+'Raw Benefits Data'!AE36</f>
        <v>37</v>
      </c>
      <c r="L36" s="86">
        <f>+'Raw Benefits Data'!L36+('Raw Benefits Data'!AF36*0.81818)</f>
        <v>126547.03738</v>
      </c>
      <c r="M36" s="86">
        <f>+'Raw Benefits Data'!M36+'Raw Benefits Data'!AG36</f>
        <v>0</v>
      </c>
      <c r="N36" s="86">
        <f>+'Raw Benefits Data'!N36+('Raw Benefits Data'!AH36*0.81818)</f>
        <v>0</v>
      </c>
      <c r="O36" s="86">
        <f>+'Raw Benefits Data'!O36+'Raw Benefits Data'!AI36</f>
        <v>0</v>
      </c>
      <c r="P36" s="86">
        <f>+'Raw Benefits Data'!P36+('Raw Benefits Data'!AJ36*0.81818)</f>
        <v>0</v>
      </c>
      <c r="Q36" s="86">
        <f>+'Raw Benefits Data'!Q36+'Raw Benefits Data'!AK36</f>
        <v>0</v>
      </c>
      <c r="R36" s="86">
        <f>+'Raw Benefits Data'!R36+('Raw Benefits Data'!AL36*0.81818)</f>
        <v>0</v>
      </c>
      <c r="S36" s="86">
        <f>+'Raw Benefits Data'!S36+'Raw Benefits Data'!AM36</f>
        <v>26</v>
      </c>
      <c r="T36" s="86">
        <f>+'Raw Benefits Data'!T36+('Raw Benefits Data'!AN36*0.81818)</f>
        <v>6681.8099999999995</v>
      </c>
      <c r="U36" s="86">
        <f>+'Raw Benefits Data'!U36+'Raw Benefits Data'!AO36</f>
        <v>0</v>
      </c>
      <c r="V36" s="86">
        <f>+'Raw Benefits Data'!V36+('Raw Benefits Data'!AP36*0.81818)</f>
        <v>0</v>
      </c>
      <c r="W36" s="86">
        <f>+'Raw Benefits Data'!W36+'Raw Benefits Data'!AQ36</f>
        <v>37</v>
      </c>
      <c r="X36" s="86">
        <f>+'Raw Benefits Data'!X36+('Raw Benefits Data'!AR36*0.81818)</f>
        <v>296848.33518</v>
      </c>
    </row>
    <row r="37" spans="1:24" ht="11.25">
      <c r="A37" s="3" t="s">
        <v>122</v>
      </c>
      <c r="B37" s="4" t="s">
        <v>266</v>
      </c>
      <c r="C37" s="9">
        <v>101903</v>
      </c>
      <c r="D37" s="10">
        <v>7</v>
      </c>
      <c r="E37" s="86">
        <f>+'Raw Benefits Data'!E37+'Raw Benefits Data'!Y37</f>
        <v>70</v>
      </c>
      <c r="F37" s="86">
        <f>+'Raw Benefits Data'!F37+('Raw Benefits Data'!Z37*0.81818)</f>
        <v>120985.81016</v>
      </c>
      <c r="G37" s="86">
        <f>+'Raw Benefits Data'!G37+'Raw Benefits Data'!AA37</f>
        <v>70</v>
      </c>
      <c r="H37" s="86">
        <f>+'Raw Benefits Data'!H37+('Raw Benefits Data'!AB37*0.81818)</f>
        <v>188018.172</v>
      </c>
      <c r="I37" s="86">
        <f>+'Raw Benefits Data'!I37+'Raw Benefits Data'!AC37</f>
        <v>0</v>
      </c>
      <c r="J37" s="86">
        <f>+'Raw Benefits Data'!J37+('Raw Benefits Data'!AD37*0.81818)</f>
        <v>0</v>
      </c>
      <c r="K37" s="86">
        <f>+'Raw Benefits Data'!K37+'Raw Benefits Data'!AE37</f>
        <v>70</v>
      </c>
      <c r="L37" s="86">
        <f>+'Raw Benefits Data'!L37+('Raw Benefits Data'!AF37*0.81818)</f>
        <v>229665.07568</v>
      </c>
      <c r="M37" s="86">
        <f>+'Raw Benefits Data'!M37+'Raw Benefits Data'!AG37</f>
        <v>70</v>
      </c>
      <c r="N37" s="86">
        <f>+'Raw Benefits Data'!N37+('Raw Benefits Data'!AH37*0.81818)</f>
        <v>600.99996</v>
      </c>
      <c r="O37" s="86">
        <f>+'Raw Benefits Data'!O37+'Raw Benefits Data'!AI37</f>
        <v>0</v>
      </c>
      <c r="P37" s="86">
        <f>+'Raw Benefits Data'!P37+('Raw Benefits Data'!AJ37*0.81818)</f>
        <v>0</v>
      </c>
      <c r="Q37" s="86">
        <f>+'Raw Benefits Data'!Q37+'Raw Benefits Data'!AK37</f>
        <v>0</v>
      </c>
      <c r="R37" s="86">
        <f>+'Raw Benefits Data'!R37+('Raw Benefits Data'!AL37*0.81818)</f>
        <v>0</v>
      </c>
      <c r="S37" s="86">
        <f>+'Raw Benefits Data'!S37+'Raw Benefits Data'!AM37</f>
        <v>5</v>
      </c>
      <c r="T37" s="86">
        <f>+'Raw Benefits Data'!T37+('Raw Benefits Data'!AN37*0.81818)</f>
        <v>3072</v>
      </c>
      <c r="U37" s="86">
        <f>+'Raw Benefits Data'!U37+'Raw Benefits Data'!AO37</f>
        <v>70</v>
      </c>
      <c r="V37" s="86">
        <f>+'Raw Benefits Data'!V37+('Raw Benefits Data'!AP37*0.81818)</f>
        <v>103618.90368</v>
      </c>
      <c r="W37" s="86">
        <f>+'Raw Benefits Data'!W37+'Raw Benefits Data'!AQ37</f>
        <v>70</v>
      </c>
      <c r="X37" s="86">
        <f>+'Raw Benefits Data'!X37+('Raw Benefits Data'!AR37*0.81818)</f>
        <v>645960.96148</v>
      </c>
    </row>
    <row r="38" spans="1:24" ht="11.25">
      <c r="A38" s="3" t="s">
        <v>122</v>
      </c>
      <c r="B38" s="4" t="s">
        <v>267</v>
      </c>
      <c r="C38" s="9">
        <v>102067</v>
      </c>
      <c r="D38" s="10">
        <v>7</v>
      </c>
      <c r="E38" s="86">
        <f>+'Raw Benefits Data'!E38+'Raw Benefits Data'!Y38</f>
        <v>91</v>
      </c>
      <c r="F38" s="86">
        <f>+'Raw Benefits Data'!F38+('Raw Benefits Data'!Z38*0.81818)</f>
        <v>134088.70062</v>
      </c>
      <c r="G38" s="86">
        <f>+'Raw Benefits Data'!G38+'Raw Benefits Data'!AA38</f>
        <v>63</v>
      </c>
      <c r="H38" s="86">
        <f>+'Raw Benefits Data'!H38+('Raw Benefits Data'!AB38*0.81818)</f>
        <v>167154.516</v>
      </c>
      <c r="I38" s="86">
        <f>+'Raw Benefits Data'!I38+'Raw Benefits Data'!AC38</f>
        <v>0</v>
      </c>
      <c r="J38" s="86">
        <f>+'Raw Benefits Data'!J38+('Raw Benefits Data'!AD38*0.81818)</f>
        <v>0</v>
      </c>
      <c r="K38" s="86">
        <f>+'Raw Benefits Data'!K38+'Raw Benefits Data'!AE38</f>
        <v>91</v>
      </c>
      <c r="L38" s="86">
        <f>+'Raw Benefits Data'!L38+('Raw Benefits Data'!AF38*0.81818)</f>
        <v>254537.49486</v>
      </c>
      <c r="M38" s="86">
        <f>+'Raw Benefits Data'!M38+'Raw Benefits Data'!AG38</f>
        <v>0</v>
      </c>
      <c r="N38" s="86">
        <f>+'Raw Benefits Data'!N38+('Raw Benefits Data'!AH38*0.81818)</f>
        <v>0</v>
      </c>
      <c r="O38" s="86">
        <f>+'Raw Benefits Data'!O38+'Raw Benefits Data'!AI38</f>
        <v>0</v>
      </c>
      <c r="P38" s="86">
        <f>+'Raw Benefits Data'!P38+('Raw Benefits Data'!AJ38*0.81818)</f>
        <v>0</v>
      </c>
      <c r="Q38" s="86">
        <f>+'Raw Benefits Data'!Q38+'Raw Benefits Data'!AK38</f>
        <v>0</v>
      </c>
      <c r="R38" s="86">
        <f>+'Raw Benefits Data'!R38+('Raw Benefits Data'!AL38*0.81818)</f>
        <v>0</v>
      </c>
      <c r="S38" s="86">
        <f>+'Raw Benefits Data'!S38+'Raw Benefits Data'!AM38</f>
        <v>66</v>
      </c>
      <c r="T38" s="86">
        <f>+'Raw Benefits Data'!T38+('Raw Benefits Data'!AN38*0.81818)</f>
        <v>24466</v>
      </c>
      <c r="U38" s="86">
        <f>+'Raw Benefits Data'!U38+'Raw Benefits Data'!AO38</f>
        <v>12</v>
      </c>
      <c r="V38" s="86">
        <f>+'Raw Benefits Data'!V38+('Raw Benefits Data'!AP38*0.81818)</f>
        <v>19088.99908</v>
      </c>
      <c r="W38" s="86">
        <f>+'Raw Benefits Data'!W38+'Raw Benefits Data'!AQ38</f>
        <v>91</v>
      </c>
      <c r="X38" s="86">
        <f>+'Raw Benefits Data'!X38+('Raw Benefits Data'!AR38*0.81818)</f>
        <v>599335.71056</v>
      </c>
    </row>
    <row r="39" spans="1:24" ht="11.25">
      <c r="A39" s="3" t="s">
        <v>122</v>
      </c>
      <c r="B39" s="4" t="s">
        <v>268</v>
      </c>
      <c r="C39" s="9">
        <v>101736</v>
      </c>
      <c r="D39" s="10">
        <v>7</v>
      </c>
      <c r="E39" s="86">
        <f>+'Raw Benefits Data'!E39+'Raw Benefits Data'!Y39</f>
        <v>0</v>
      </c>
      <c r="F39" s="86">
        <f>+'Raw Benefits Data'!F39+('Raw Benefits Data'!Z39*0.81818)</f>
        <v>0</v>
      </c>
      <c r="G39" s="86">
        <f>+'Raw Benefits Data'!G39+'Raw Benefits Data'!AA39</f>
        <v>0</v>
      </c>
      <c r="H39" s="86">
        <f>+'Raw Benefits Data'!H39+('Raw Benefits Data'!AB39*0.81818)</f>
        <v>0</v>
      </c>
      <c r="I39" s="86">
        <f>+'Raw Benefits Data'!I39+'Raw Benefits Data'!AC39</f>
        <v>0</v>
      </c>
      <c r="J39" s="86">
        <f>+'Raw Benefits Data'!J39+('Raw Benefits Data'!AD39*0.81818)</f>
        <v>0</v>
      </c>
      <c r="K39" s="86">
        <f>+'Raw Benefits Data'!K39+'Raw Benefits Data'!AE39</f>
        <v>0</v>
      </c>
      <c r="L39" s="86">
        <f>+'Raw Benefits Data'!L39+('Raw Benefits Data'!AF39*0.81818)</f>
        <v>0</v>
      </c>
      <c r="M39" s="86">
        <f>+'Raw Benefits Data'!M39+'Raw Benefits Data'!AG39</f>
        <v>0</v>
      </c>
      <c r="N39" s="86">
        <f>+'Raw Benefits Data'!N39+('Raw Benefits Data'!AH39*0.81818)</f>
        <v>0</v>
      </c>
      <c r="O39" s="86">
        <f>+'Raw Benefits Data'!O39+'Raw Benefits Data'!AI39</f>
        <v>0</v>
      </c>
      <c r="P39" s="86">
        <f>+'Raw Benefits Data'!P39+('Raw Benefits Data'!AJ39*0.81818)</f>
        <v>0</v>
      </c>
      <c r="Q39" s="86">
        <f>+'Raw Benefits Data'!Q39+'Raw Benefits Data'!AK39</f>
        <v>0</v>
      </c>
      <c r="R39" s="86">
        <f>+'Raw Benefits Data'!R39+('Raw Benefits Data'!AL39*0.81818)</f>
        <v>0</v>
      </c>
      <c r="S39" s="86">
        <f>+'Raw Benefits Data'!S39+'Raw Benefits Data'!AM39</f>
        <v>0</v>
      </c>
      <c r="T39" s="86">
        <f>+'Raw Benefits Data'!T39+('Raw Benefits Data'!AN39*0.81818)</f>
        <v>0</v>
      </c>
      <c r="U39" s="86">
        <f>+'Raw Benefits Data'!U39+'Raw Benefits Data'!AO39</f>
        <v>0</v>
      </c>
      <c r="V39" s="86">
        <f>+'Raw Benefits Data'!V39+('Raw Benefits Data'!AP39*0.81818)</f>
        <v>0</v>
      </c>
      <c r="W39" s="86">
        <f>+'Raw Benefits Data'!W39+'Raw Benefits Data'!AQ39</f>
        <v>0</v>
      </c>
      <c r="X39" s="86">
        <f>+'Raw Benefits Data'!X39+('Raw Benefits Data'!AR39*0.81818)</f>
        <v>0</v>
      </c>
    </row>
    <row r="40" spans="1:24" ht="11.25">
      <c r="A40" s="3" t="s">
        <v>122</v>
      </c>
      <c r="B40" s="4" t="s">
        <v>269</v>
      </c>
      <c r="C40" s="9">
        <v>102076</v>
      </c>
      <c r="D40" s="10">
        <v>7</v>
      </c>
      <c r="E40" s="86">
        <f>+'Raw Benefits Data'!E40+'Raw Benefits Data'!Y40</f>
        <v>24</v>
      </c>
      <c r="F40" s="86">
        <f>+'Raw Benefits Data'!F40+('Raw Benefits Data'!Z40*0.81818)</f>
        <v>44463.67574</v>
      </c>
      <c r="G40" s="86">
        <f>+'Raw Benefits Data'!G40+'Raw Benefits Data'!AA40</f>
        <v>24</v>
      </c>
      <c r="H40" s="86">
        <f>+'Raw Benefits Data'!H40+('Raw Benefits Data'!AB40*0.81818)</f>
        <v>59399.945999999996</v>
      </c>
      <c r="I40" s="86">
        <f>+'Raw Benefits Data'!I40+'Raw Benefits Data'!AC40</f>
        <v>0</v>
      </c>
      <c r="J40" s="86">
        <f>+'Raw Benefits Data'!J40+('Raw Benefits Data'!AD40*0.81818)</f>
        <v>0</v>
      </c>
      <c r="K40" s="86">
        <f>+'Raw Benefits Data'!K40+'Raw Benefits Data'!AE40</f>
        <v>24</v>
      </c>
      <c r="L40" s="86">
        <f>+'Raw Benefits Data'!L40+('Raw Benefits Data'!AF40*0.81818)</f>
        <v>84403.72036</v>
      </c>
      <c r="M40" s="86">
        <f>+'Raw Benefits Data'!M40+'Raw Benefits Data'!AG40</f>
        <v>0</v>
      </c>
      <c r="N40" s="86">
        <f>+'Raw Benefits Data'!N40+('Raw Benefits Data'!AH40*0.81818)</f>
        <v>0</v>
      </c>
      <c r="O40" s="86">
        <f>+'Raw Benefits Data'!O40+'Raw Benefits Data'!AI40</f>
        <v>0</v>
      </c>
      <c r="P40" s="86">
        <f>+'Raw Benefits Data'!P40+('Raw Benefits Data'!AJ40*0.81818)</f>
        <v>0</v>
      </c>
      <c r="Q40" s="86">
        <f>+'Raw Benefits Data'!Q40+'Raw Benefits Data'!AK40</f>
        <v>0</v>
      </c>
      <c r="R40" s="86">
        <f>+'Raw Benefits Data'!R40+('Raw Benefits Data'!AL40*0.81818)</f>
        <v>0</v>
      </c>
      <c r="S40" s="86">
        <f>+'Raw Benefits Data'!S40+'Raw Benefits Data'!AM40</f>
        <v>1</v>
      </c>
      <c r="T40" s="86">
        <f>+'Raw Benefits Data'!T40+('Raw Benefits Data'!AN40*0.81818)</f>
        <v>687.2712</v>
      </c>
      <c r="U40" s="86">
        <f>+'Raw Benefits Data'!U40+'Raw Benefits Data'!AO40</f>
        <v>0</v>
      </c>
      <c r="V40" s="86">
        <f>+'Raw Benefits Data'!V40+('Raw Benefits Data'!AP40*0.81818)</f>
        <v>0</v>
      </c>
      <c r="W40" s="86">
        <f>+'Raw Benefits Data'!W40+'Raw Benefits Data'!AQ40</f>
        <v>24</v>
      </c>
      <c r="X40" s="86">
        <f>+'Raw Benefits Data'!X40+('Raw Benefits Data'!AR40*0.81818)</f>
        <v>188954.6133</v>
      </c>
    </row>
    <row r="41" spans="1:24" ht="11.25">
      <c r="A41" s="3" t="s">
        <v>122</v>
      </c>
      <c r="B41" s="4" t="s">
        <v>270</v>
      </c>
      <c r="C41" s="9">
        <v>251260</v>
      </c>
      <c r="D41" s="10">
        <v>7</v>
      </c>
      <c r="E41" s="86">
        <f>+'Raw Benefits Data'!E41+'Raw Benefits Data'!Y41</f>
        <v>77</v>
      </c>
      <c r="F41" s="86">
        <f>+'Raw Benefits Data'!F41+('Raw Benefits Data'!Z41*0.81818)</f>
        <v>126216.90346</v>
      </c>
      <c r="G41" s="86">
        <f>+'Raw Benefits Data'!G41+'Raw Benefits Data'!AA41</f>
        <v>77</v>
      </c>
      <c r="H41" s="86">
        <f>+'Raw Benefits Data'!H41+('Raw Benefits Data'!AB41*0.81818)</f>
        <v>207409.086</v>
      </c>
      <c r="I41" s="86">
        <f>+'Raw Benefits Data'!I41+'Raw Benefits Data'!AC41</f>
        <v>0</v>
      </c>
      <c r="J41" s="86">
        <f>+'Raw Benefits Data'!J41+('Raw Benefits Data'!AD41*0.81818)</f>
        <v>0</v>
      </c>
      <c r="K41" s="86">
        <f>+'Raw Benefits Data'!K41+'Raw Benefits Data'!AE41</f>
        <v>77</v>
      </c>
      <c r="L41" s="86">
        <f>+'Raw Benefits Data'!L41+('Raw Benefits Data'!AF41*0.81818)</f>
        <v>239593.08022</v>
      </c>
      <c r="M41" s="86">
        <f>+'Raw Benefits Data'!M41+'Raw Benefits Data'!AG41</f>
        <v>77</v>
      </c>
      <c r="N41" s="86">
        <f>+'Raw Benefits Data'!N41+('Raw Benefits Data'!AH41*0.81818)</f>
        <v>313.54544</v>
      </c>
      <c r="O41" s="86">
        <f>+'Raw Benefits Data'!O41+'Raw Benefits Data'!AI41</f>
        <v>0</v>
      </c>
      <c r="P41" s="86">
        <f>+'Raw Benefits Data'!P41+('Raw Benefits Data'!AJ41*0.81818)</f>
        <v>0</v>
      </c>
      <c r="Q41" s="86">
        <f>+'Raw Benefits Data'!Q41+'Raw Benefits Data'!AK41</f>
        <v>0</v>
      </c>
      <c r="R41" s="86">
        <f>+'Raw Benefits Data'!R41+('Raw Benefits Data'!AL41*0.81818)</f>
        <v>0</v>
      </c>
      <c r="S41" s="86">
        <f>+'Raw Benefits Data'!S41+'Raw Benefits Data'!AM41</f>
        <v>50</v>
      </c>
      <c r="T41" s="86">
        <f>+'Raw Benefits Data'!T41+('Raw Benefits Data'!AN41*0.81818)</f>
        <v>18605</v>
      </c>
      <c r="U41" s="86">
        <f>+'Raw Benefits Data'!U41+'Raw Benefits Data'!AO41</f>
        <v>0</v>
      </c>
      <c r="V41" s="86">
        <f>+'Raw Benefits Data'!V41+('Raw Benefits Data'!AP41*0.81818)</f>
        <v>0</v>
      </c>
      <c r="W41" s="86">
        <f>+'Raw Benefits Data'!W41+'Raw Benefits Data'!AQ41</f>
        <v>77</v>
      </c>
      <c r="X41" s="86">
        <f>+'Raw Benefits Data'!X41+('Raw Benefits Data'!AR41*0.81818)</f>
        <v>592137.61512</v>
      </c>
    </row>
    <row r="42" spans="1:24" ht="11.25">
      <c r="A42" s="3" t="s">
        <v>122</v>
      </c>
      <c r="B42" s="4" t="s">
        <v>272</v>
      </c>
      <c r="C42" s="9">
        <v>102410</v>
      </c>
      <c r="D42" s="10">
        <v>7</v>
      </c>
      <c r="E42" s="86">
        <f>+'Raw Benefits Data'!E42+'Raw Benefits Data'!Y42</f>
        <v>16</v>
      </c>
      <c r="F42" s="86">
        <f>+'Raw Benefits Data'!F42+('Raw Benefits Data'!Z42*0.81818)</f>
        <v>25003</v>
      </c>
      <c r="G42" s="86">
        <f>+'Raw Benefits Data'!G42+'Raw Benefits Data'!AA42</f>
        <v>16</v>
      </c>
      <c r="H42" s="86">
        <f>+'Raw Benefits Data'!H42+('Raw Benefits Data'!AB42*0.81818)</f>
        <v>43200</v>
      </c>
      <c r="I42" s="86">
        <f>+'Raw Benefits Data'!I42+'Raw Benefits Data'!AC42</f>
        <v>0</v>
      </c>
      <c r="J42" s="86">
        <f>+'Raw Benefits Data'!J42+('Raw Benefits Data'!AD42*0.81818)</f>
        <v>0</v>
      </c>
      <c r="K42" s="86">
        <f>+'Raw Benefits Data'!K42+'Raw Benefits Data'!AE42</f>
        <v>16</v>
      </c>
      <c r="L42" s="86">
        <f>+'Raw Benefits Data'!L42+('Raw Benefits Data'!AF42*0.81818)</f>
        <v>47462</v>
      </c>
      <c r="M42" s="86">
        <f>+'Raw Benefits Data'!M42+'Raw Benefits Data'!AG42</f>
        <v>16</v>
      </c>
      <c r="N42" s="86">
        <f>+'Raw Benefits Data'!N42+('Raw Benefits Data'!AH42*0.81818)</f>
        <v>620</v>
      </c>
      <c r="O42" s="86">
        <f>+'Raw Benefits Data'!O42+'Raw Benefits Data'!AI42</f>
        <v>0</v>
      </c>
      <c r="P42" s="86">
        <f>+'Raw Benefits Data'!P42+('Raw Benefits Data'!AJ42*0.81818)</f>
        <v>0</v>
      </c>
      <c r="Q42" s="86">
        <f>+'Raw Benefits Data'!Q42+'Raw Benefits Data'!AK42</f>
        <v>0</v>
      </c>
      <c r="R42" s="86">
        <f>+'Raw Benefits Data'!R42+('Raw Benefits Data'!AL42*0.81818)</f>
        <v>0</v>
      </c>
      <c r="S42" s="86">
        <f>+'Raw Benefits Data'!S42+'Raw Benefits Data'!AM42</f>
        <v>0</v>
      </c>
      <c r="T42" s="86">
        <f>+'Raw Benefits Data'!T42+('Raw Benefits Data'!AN42*0.81818)</f>
        <v>0</v>
      </c>
      <c r="U42" s="86">
        <f>+'Raw Benefits Data'!U42+'Raw Benefits Data'!AO42</f>
        <v>0</v>
      </c>
      <c r="V42" s="86">
        <f>+'Raw Benefits Data'!V42+('Raw Benefits Data'!AP42*0.81818)</f>
        <v>0</v>
      </c>
      <c r="W42" s="86">
        <f>+'Raw Benefits Data'!W42+'Raw Benefits Data'!AQ42</f>
        <v>16</v>
      </c>
      <c r="X42" s="86">
        <f>+'Raw Benefits Data'!X42+('Raw Benefits Data'!AR42*0.81818)</f>
        <v>116285</v>
      </c>
    </row>
    <row r="43" spans="1:24" ht="11.25">
      <c r="A43" s="3" t="s">
        <v>122</v>
      </c>
      <c r="B43" s="4" t="s">
        <v>271</v>
      </c>
      <c r="C43" s="9">
        <v>101295</v>
      </c>
      <c r="D43" s="10">
        <v>7</v>
      </c>
      <c r="E43" s="86">
        <f>+'Raw Benefits Data'!E43+'Raw Benefits Data'!Y43</f>
        <v>117</v>
      </c>
      <c r="F43" s="86">
        <f>+'Raw Benefits Data'!F43+('Raw Benefits Data'!Z43*0.81818)</f>
        <v>184813</v>
      </c>
      <c r="G43" s="86">
        <f>+'Raw Benefits Data'!G43+'Raw Benefits Data'!AA43</f>
        <v>117</v>
      </c>
      <c r="H43" s="86">
        <f>+'Raw Benefits Data'!H43+('Raw Benefits Data'!AB43*0.81818)</f>
        <v>315900</v>
      </c>
      <c r="I43" s="86">
        <f>+'Raw Benefits Data'!I43+'Raw Benefits Data'!AC43</f>
        <v>0</v>
      </c>
      <c r="J43" s="86">
        <f>+'Raw Benefits Data'!J43+('Raw Benefits Data'!AD43*0.81818)</f>
        <v>0</v>
      </c>
      <c r="K43" s="86">
        <f>+'Raw Benefits Data'!K43+'Raw Benefits Data'!AE43</f>
        <v>117</v>
      </c>
      <c r="L43" s="86">
        <f>+'Raw Benefits Data'!L43+('Raw Benefits Data'!AF43*0.81818)</f>
        <v>350824</v>
      </c>
      <c r="M43" s="86">
        <f>+'Raw Benefits Data'!M43+'Raw Benefits Data'!AG43</f>
        <v>117</v>
      </c>
      <c r="N43" s="86">
        <f>+'Raw Benefits Data'!N43+('Raw Benefits Data'!AH43*0.81818)</f>
        <v>1834</v>
      </c>
      <c r="O43" s="86">
        <f>+'Raw Benefits Data'!O43+'Raw Benefits Data'!AI43</f>
        <v>0</v>
      </c>
      <c r="P43" s="86">
        <f>+'Raw Benefits Data'!P43+('Raw Benefits Data'!AJ43*0.81818)</f>
        <v>0</v>
      </c>
      <c r="Q43" s="86">
        <f>+'Raw Benefits Data'!Q43+'Raw Benefits Data'!AK43</f>
        <v>0</v>
      </c>
      <c r="R43" s="86">
        <f>+'Raw Benefits Data'!R43+('Raw Benefits Data'!AL43*0.81818)</f>
        <v>0</v>
      </c>
      <c r="S43" s="86">
        <f>+'Raw Benefits Data'!S43+'Raw Benefits Data'!AM43</f>
        <v>54</v>
      </c>
      <c r="T43" s="86">
        <f>+'Raw Benefits Data'!T43+('Raw Benefits Data'!AN43*0.81818)</f>
        <v>23331</v>
      </c>
      <c r="U43" s="86">
        <f>+'Raw Benefits Data'!U43+'Raw Benefits Data'!AO43</f>
        <v>0</v>
      </c>
      <c r="V43" s="86">
        <f>+'Raw Benefits Data'!V43+('Raw Benefits Data'!AP43*0.81818)</f>
        <v>0</v>
      </c>
      <c r="W43" s="86">
        <f>+'Raw Benefits Data'!W43+'Raw Benefits Data'!AQ43</f>
        <v>117</v>
      </c>
      <c r="X43" s="86">
        <f>+'Raw Benefits Data'!X43+('Raw Benefits Data'!AR43*0.81818)</f>
        <v>876702</v>
      </c>
    </row>
    <row r="44" spans="1:24" ht="11.25">
      <c r="A44" s="3" t="s">
        <v>122</v>
      </c>
      <c r="B44" s="4" t="s">
        <v>273</v>
      </c>
      <c r="C44" s="9">
        <v>100672</v>
      </c>
      <c r="D44" s="10">
        <v>8</v>
      </c>
      <c r="E44" s="86">
        <f>+'Raw Benefits Data'!E44+'Raw Benefits Data'!Y44</f>
        <v>0</v>
      </c>
      <c r="F44" s="86">
        <f>+'Raw Benefits Data'!F44+('Raw Benefits Data'!Z44*0.81818)</f>
        <v>0</v>
      </c>
      <c r="G44" s="86">
        <f>+'Raw Benefits Data'!G44+'Raw Benefits Data'!AA44</f>
        <v>0</v>
      </c>
      <c r="H44" s="86">
        <f>+'Raw Benefits Data'!H44+('Raw Benefits Data'!AB44*0.81818)</f>
        <v>0</v>
      </c>
      <c r="I44" s="86">
        <f>+'Raw Benefits Data'!I44+'Raw Benefits Data'!AC44</f>
        <v>0</v>
      </c>
      <c r="J44" s="86">
        <f>+'Raw Benefits Data'!J44+('Raw Benefits Data'!AD44*0.81818)</f>
        <v>0</v>
      </c>
      <c r="K44" s="86">
        <f>+'Raw Benefits Data'!K44+'Raw Benefits Data'!AE44</f>
        <v>0</v>
      </c>
      <c r="L44" s="86">
        <f>+'Raw Benefits Data'!L44+('Raw Benefits Data'!AF44*0.81818)</f>
        <v>0</v>
      </c>
      <c r="M44" s="86">
        <f>+'Raw Benefits Data'!M44+'Raw Benefits Data'!AG44</f>
        <v>0</v>
      </c>
      <c r="N44" s="86">
        <f>+'Raw Benefits Data'!N44+('Raw Benefits Data'!AH44*0.81818)</f>
        <v>0</v>
      </c>
      <c r="O44" s="86">
        <f>+'Raw Benefits Data'!O44+'Raw Benefits Data'!AI44</f>
        <v>0</v>
      </c>
      <c r="P44" s="86">
        <f>+'Raw Benefits Data'!P44+('Raw Benefits Data'!AJ44*0.81818)</f>
        <v>0</v>
      </c>
      <c r="Q44" s="86">
        <f>+'Raw Benefits Data'!Q44+'Raw Benefits Data'!AK44</f>
        <v>0</v>
      </c>
      <c r="R44" s="86">
        <f>+'Raw Benefits Data'!R44+('Raw Benefits Data'!AL44*0.81818)</f>
        <v>0</v>
      </c>
      <c r="S44" s="86">
        <f>+'Raw Benefits Data'!S44+'Raw Benefits Data'!AM44</f>
        <v>0</v>
      </c>
      <c r="T44" s="86">
        <f>+'Raw Benefits Data'!T44+('Raw Benefits Data'!AN44*0.81818)</f>
        <v>0</v>
      </c>
      <c r="U44" s="86">
        <f>+'Raw Benefits Data'!U44+'Raw Benefits Data'!AO44</f>
        <v>0</v>
      </c>
      <c r="V44" s="86">
        <f>+'Raw Benefits Data'!V44+('Raw Benefits Data'!AP44*0.81818)</f>
        <v>0</v>
      </c>
      <c r="W44" s="86">
        <f>+'Raw Benefits Data'!W44+'Raw Benefits Data'!AQ44</f>
        <v>0</v>
      </c>
      <c r="X44" s="86">
        <f>+'Raw Benefits Data'!X44+('Raw Benefits Data'!AR44*0.81818)</f>
        <v>0</v>
      </c>
    </row>
    <row r="45" spans="1:24" ht="11.25">
      <c r="A45" s="3" t="s">
        <v>122</v>
      </c>
      <c r="B45" s="4" t="s">
        <v>274</v>
      </c>
      <c r="C45" s="9">
        <v>100919</v>
      </c>
      <c r="D45" s="10">
        <v>8</v>
      </c>
      <c r="E45" s="86">
        <f>+'Raw Benefits Data'!E45+'Raw Benefits Data'!Y45</f>
        <v>46</v>
      </c>
      <c r="F45" s="86">
        <f>+'Raw Benefits Data'!F45+('Raw Benefits Data'!Z45*0.81818)</f>
        <v>81888.23646</v>
      </c>
      <c r="G45" s="86">
        <f>+'Raw Benefits Data'!G45+'Raw Benefits Data'!AA45</f>
        <v>46</v>
      </c>
      <c r="H45" s="86">
        <f>+'Raw Benefits Data'!H45+('Raw Benefits Data'!AB45*0.81818)</f>
        <v>120272.688</v>
      </c>
      <c r="I45" s="86">
        <f>+'Raw Benefits Data'!I45+'Raw Benefits Data'!AC45</f>
        <v>0</v>
      </c>
      <c r="J45" s="86">
        <f>+'Raw Benefits Data'!J45+('Raw Benefits Data'!AD45*0.81818)</f>
        <v>0</v>
      </c>
      <c r="K45" s="86">
        <f>+'Raw Benefits Data'!K45+'Raw Benefits Data'!AE45</f>
        <v>46</v>
      </c>
      <c r="L45" s="86">
        <f>+'Raw Benefits Data'!L45+('Raw Benefits Data'!AF45*0.81818)</f>
        <v>155444.56752</v>
      </c>
      <c r="M45" s="86">
        <f>+'Raw Benefits Data'!M45+'Raw Benefits Data'!AG45</f>
        <v>46</v>
      </c>
      <c r="N45" s="86">
        <f>+'Raw Benefits Data'!N45+('Raw Benefits Data'!AH45*0.81818)</f>
        <v>2031.9991</v>
      </c>
      <c r="O45" s="86">
        <f>+'Raw Benefits Data'!O45+'Raw Benefits Data'!AI45</f>
        <v>0</v>
      </c>
      <c r="P45" s="86">
        <f>+'Raw Benefits Data'!P45+('Raw Benefits Data'!AJ45*0.81818)</f>
        <v>0</v>
      </c>
      <c r="Q45" s="86">
        <f>+'Raw Benefits Data'!Q45+'Raw Benefits Data'!AK45</f>
        <v>0</v>
      </c>
      <c r="R45" s="86">
        <f>+'Raw Benefits Data'!R45+('Raw Benefits Data'!AL45*0.81818)</f>
        <v>0</v>
      </c>
      <c r="S45" s="86">
        <f>+'Raw Benefits Data'!S45+'Raw Benefits Data'!AM45</f>
        <v>0</v>
      </c>
      <c r="T45" s="86">
        <f>+'Raw Benefits Data'!T45+('Raw Benefits Data'!AN45*0.81818)</f>
        <v>0</v>
      </c>
      <c r="U45" s="86">
        <f>+'Raw Benefits Data'!U45+'Raw Benefits Data'!AO45</f>
        <v>0</v>
      </c>
      <c r="V45" s="86">
        <f>+'Raw Benefits Data'!V45+('Raw Benefits Data'!AP45*0.81818)</f>
        <v>0</v>
      </c>
      <c r="W45" s="86">
        <f>+'Raw Benefits Data'!W45+'Raw Benefits Data'!AQ45</f>
        <v>46</v>
      </c>
      <c r="X45" s="86">
        <f>+'Raw Benefits Data'!X45+('Raw Benefits Data'!AR45*0.81818)</f>
        <v>359637.49108</v>
      </c>
    </row>
    <row r="46" spans="1:24" ht="11.25">
      <c r="A46" s="3" t="s">
        <v>122</v>
      </c>
      <c r="B46" s="4" t="s">
        <v>275</v>
      </c>
      <c r="C46" s="9">
        <v>101347</v>
      </c>
      <c r="D46" s="10">
        <v>8</v>
      </c>
      <c r="E46" s="86">
        <f>+'Raw Benefits Data'!E46+'Raw Benefits Data'!Y46</f>
        <v>31</v>
      </c>
      <c r="F46" s="86">
        <f>+'Raw Benefits Data'!F46+('Raw Benefits Data'!Z46*0.81818)</f>
        <v>51910.06458</v>
      </c>
      <c r="G46" s="86">
        <f>+'Raw Benefits Data'!G46+'Raw Benefits Data'!AA46</f>
        <v>31</v>
      </c>
      <c r="H46" s="86">
        <f>+'Raw Benefits Data'!H46+('Raw Benefits Data'!AB46*0.81818)</f>
        <v>80754.516</v>
      </c>
      <c r="I46" s="86">
        <f>+'Raw Benefits Data'!I46+'Raw Benefits Data'!AC46</f>
        <v>0</v>
      </c>
      <c r="J46" s="86">
        <f>+'Raw Benefits Data'!J46+('Raw Benefits Data'!AD46*0.81818)</f>
        <v>0</v>
      </c>
      <c r="K46" s="86">
        <f>+'Raw Benefits Data'!K46+'Raw Benefits Data'!AE46</f>
        <v>31</v>
      </c>
      <c r="L46" s="86">
        <f>+'Raw Benefits Data'!L46+('Raw Benefits Data'!AF46*0.81818)</f>
        <v>98538.31366</v>
      </c>
      <c r="M46" s="86">
        <f>+'Raw Benefits Data'!M46+'Raw Benefits Data'!AG46</f>
        <v>31</v>
      </c>
      <c r="N46" s="86">
        <f>+'Raw Benefits Data'!N46+('Raw Benefits Data'!AH46*0.81818)</f>
        <v>772.7268799999999</v>
      </c>
      <c r="O46" s="86">
        <f>+'Raw Benefits Data'!O46+'Raw Benefits Data'!AI46</f>
        <v>0</v>
      </c>
      <c r="P46" s="86">
        <f>+'Raw Benefits Data'!P46+('Raw Benefits Data'!AJ46*0.81818)</f>
        <v>0</v>
      </c>
      <c r="Q46" s="86">
        <f>+'Raw Benefits Data'!Q46+'Raw Benefits Data'!AK46</f>
        <v>0</v>
      </c>
      <c r="R46" s="86">
        <f>+'Raw Benefits Data'!R46+('Raw Benefits Data'!AL46*0.81818)</f>
        <v>0</v>
      </c>
      <c r="S46" s="86">
        <f>+'Raw Benefits Data'!S46+'Raw Benefits Data'!AM46</f>
        <v>0</v>
      </c>
      <c r="T46" s="86">
        <f>+'Raw Benefits Data'!T46+('Raw Benefits Data'!AN46*0.81818)</f>
        <v>0</v>
      </c>
      <c r="U46" s="86">
        <f>+'Raw Benefits Data'!U46+'Raw Benefits Data'!AO46</f>
        <v>0</v>
      </c>
      <c r="V46" s="86">
        <f>+'Raw Benefits Data'!V46+('Raw Benefits Data'!AP46*0.81818)</f>
        <v>0</v>
      </c>
      <c r="W46" s="86">
        <f>+'Raw Benefits Data'!W46+'Raw Benefits Data'!AQ46</f>
        <v>31</v>
      </c>
      <c r="X46" s="86">
        <f>+'Raw Benefits Data'!X46+('Raw Benefits Data'!AR46*0.81818)</f>
        <v>231975.62112</v>
      </c>
    </row>
    <row r="47" spans="1:24" ht="11.25">
      <c r="A47" s="3" t="s">
        <v>122</v>
      </c>
      <c r="B47" s="4" t="s">
        <v>277</v>
      </c>
      <c r="C47" s="9">
        <v>101462</v>
      </c>
      <c r="D47" s="10">
        <v>8</v>
      </c>
      <c r="E47" s="86">
        <f>+'Raw Benefits Data'!E47+'Raw Benefits Data'!Y47</f>
        <v>23</v>
      </c>
      <c r="F47" s="86">
        <f>+'Raw Benefits Data'!F47+('Raw Benefits Data'!Z47*0.81818)</f>
        <v>44822.35494</v>
      </c>
      <c r="G47" s="86">
        <f>+'Raw Benefits Data'!G47+'Raw Benefits Data'!AA47</f>
        <v>23</v>
      </c>
      <c r="H47" s="86">
        <f>+'Raw Benefits Data'!H47+('Raw Benefits Data'!AB47*0.81818)</f>
        <v>50808.978</v>
      </c>
      <c r="I47" s="86">
        <f>+'Raw Benefits Data'!I47+'Raw Benefits Data'!AC47</f>
        <v>0</v>
      </c>
      <c r="J47" s="86">
        <f>+'Raw Benefits Data'!J47+('Raw Benefits Data'!AD47*0.81818)</f>
        <v>0</v>
      </c>
      <c r="K47" s="86">
        <f>+'Raw Benefits Data'!K47+'Raw Benefits Data'!AE47</f>
        <v>23</v>
      </c>
      <c r="L47" s="86">
        <f>+'Raw Benefits Data'!L47+('Raw Benefits Data'!AF47*0.81818)</f>
        <v>85084.99274</v>
      </c>
      <c r="M47" s="86">
        <f>+'Raw Benefits Data'!M47+'Raw Benefits Data'!AG47</f>
        <v>0</v>
      </c>
      <c r="N47" s="86">
        <f>+'Raw Benefits Data'!N47+('Raw Benefits Data'!AH47*0.81818)</f>
        <v>0</v>
      </c>
      <c r="O47" s="86">
        <f>+'Raw Benefits Data'!O47+'Raw Benefits Data'!AI47</f>
        <v>0</v>
      </c>
      <c r="P47" s="86">
        <f>+'Raw Benefits Data'!P47+('Raw Benefits Data'!AJ47*0.81818)</f>
        <v>0</v>
      </c>
      <c r="Q47" s="86">
        <f>+'Raw Benefits Data'!Q47+'Raw Benefits Data'!AK47</f>
        <v>0</v>
      </c>
      <c r="R47" s="86">
        <f>+'Raw Benefits Data'!R47+('Raw Benefits Data'!AL47*0.81818)</f>
        <v>0</v>
      </c>
      <c r="S47" s="86">
        <f>+'Raw Benefits Data'!S47+'Raw Benefits Data'!AM47</f>
        <v>0</v>
      </c>
      <c r="T47" s="86">
        <f>+'Raw Benefits Data'!T47+('Raw Benefits Data'!AN47*0.81818)</f>
        <v>0</v>
      </c>
      <c r="U47" s="86">
        <f>+'Raw Benefits Data'!U47+'Raw Benefits Data'!AO47</f>
        <v>0</v>
      </c>
      <c r="V47" s="86">
        <f>+'Raw Benefits Data'!V47+('Raw Benefits Data'!AP47*0.81818)</f>
        <v>0</v>
      </c>
      <c r="W47" s="86">
        <f>+'Raw Benefits Data'!W47+'Raw Benefits Data'!AQ47</f>
        <v>23</v>
      </c>
      <c r="X47" s="86">
        <f>+'Raw Benefits Data'!X47+('Raw Benefits Data'!AR47*0.81818)</f>
        <v>180716.32568</v>
      </c>
    </row>
    <row r="48" spans="1:24" ht="11.25">
      <c r="A48" s="3" t="s">
        <v>122</v>
      </c>
      <c r="B48" s="4" t="s">
        <v>278</v>
      </c>
      <c r="C48" s="9">
        <v>101471</v>
      </c>
      <c r="D48" s="10">
        <v>8</v>
      </c>
      <c r="E48" s="86">
        <f>+'Raw Benefits Data'!E48+'Raw Benefits Data'!Y48</f>
        <v>55</v>
      </c>
      <c r="F48" s="86">
        <f>+'Raw Benefits Data'!F48+('Raw Benefits Data'!Z48*0.81818)</f>
        <v>96977.23904</v>
      </c>
      <c r="G48" s="86">
        <f>+'Raw Benefits Data'!G48+'Raw Benefits Data'!AA48</f>
        <v>55</v>
      </c>
      <c r="H48" s="86">
        <f>+'Raw Benefits Data'!H48+('Raw Benefits Data'!AB48*0.81818)</f>
        <v>121499.73</v>
      </c>
      <c r="I48" s="86">
        <f>+'Raw Benefits Data'!I48+'Raw Benefits Data'!AC48</f>
        <v>0</v>
      </c>
      <c r="J48" s="86">
        <f>+'Raw Benefits Data'!J48+('Raw Benefits Data'!AD48*0.81818)</f>
        <v>0</v>
      </c>
      <c r="K48" s="86">
        <f>+'Raw Benefits Data'!K48+'Raw Benefits Data'!AE48</f>
        <v>55</v>
      </c>
      <c r="L48" s="86">
        <f>+'Raw Benefits Data'!L48+('Raw Benefits Data'!AF48*0.81818)</f>
        <v>184087.22728</v>
      </c>
      <c r="M48" s="86">
        <f>+'Raw Benefits Data'!M48+'Raw Benefits Data'!AG48</f>
        <v>0</v>
      </c>
      <c r="N48" s="86">
        <f>+'Raw Benefits Data'!N48+('Raw Benefits Data'!AH48*0.81818)</f>
        <v>0</v>
      </c>
      <c r="O48" s="86">
        <f>+'Raw Benefits Data'!O48+'Raw Benefits Data'!AI48</f>
        <v>0</v>
      </c>
      <c r="P48" s="86">
        <f>+'Raw Benefits Data'!P48+('Raw Benefits Data'!AJ48*0.81818)</f>
        <v>0</v>
      </c>
      <c r="Q48" s="86">
        <f>+'Raw Benefits Data'!Q48+'Raw Benefits Data'!AK48</f>
        <v>0</v>
      </c>
      <c r="R48" s="86">
        <f>+'Raw Benefits Data'!R48+('Raw Benefits Data'!AL48*0.81818)</f>
        <v>0</v>
      </c>
      <c r="S48" s="86">
        <f>+'Raw Benefits Data'!S48+'Raw Benefits Data'!AM48</f>
        <v>0</v>
      </c>
      <c r="T48" s="86">
        <f>+'Raw Benefits Data'!T48+('Raw Benefits Data'!AN48*0.81818)</f>
        <v>0</v>
      </c>
      <c r="U48" s="86">
        <f>+'Raw Benefits Data'!U48+'Raw Benefits Data'!AO48</f>
        <v>0</v>
      </c>
      <c r="V48" s="86">
        <f>+'Raw Benefits Data'!V48+('Raw Benefits Data'!AP48*0.81818)</f>
        <v>0</v>
      </c>
      <c r="W48" s="86">
        <f>+'Raw Benefits Data'!W48+'Raw Benefits Data'!AQ48</f>
        <v>55</v>
      </c>
      <c r="X48" s="86">
        <f>+'Raw Benefits Data'!X48+('Raw Benefits Data'!AR48*0.81818)</f>
        <v>402564.19632</v>
      </c>
    </row>
    <row r="49" spans="1:24" ht="11.25">
      <c r="A49" s="3" t="s">
        <v>122</v>
      </c>
      <c r="B49" s="4" t="s">
        <v>276</v>
      </c>
      <c r="C49" s="9">
        <v>101523</v>
      </c>
      <c r="D49" s="10">
        <v>8</v>
      </c>
      <c r="E49" s="86">
        <f>+'Raw Benefits Data'!E49+'Raw Benefits Data'!Y49</f>
        <v>39</v>
      </c>
      <c r="F49" s="86">
        <f>+'Raw Benefits Data'!F49+('Raw Benefits Data'!Z49*0.81818)</f>
        <v>77880.91784</v>
      </c>
      <c r="G49" s="86">
        <f>+'Raw Benefits Data'!G49+'Raw Benefits Data'!AA49</f>
        <v>39</v>
      </c>
      <c r="H49" s="86">
        <f>+'Raw Benefits Data'!H49+('Raw Benefits Data'!AB49*0.81818)</f>
        <v>86154.354</v>
      </c>
      <c r="I49" s="86">
        <f>+'Raw Benefits Data'!I49+'Raw Benefits Data'!AC49</f>
        <v>0</v>
      </c>
      <c r="J49" s="86">
        <f>+'Raw Benefits Data'!J49+('Raw Benefits Data'!AD49*0.81818)</f>
        <v>0</v>
      </c>
      <c r="K49" s="86">
        <f>+'Raw Benefits Data'!K49+'Raw Benefits Data'!AE49</f>
        <v>39</v>
      </c>
      <c r="L49" s="86">
        <f>+'Raw Benefits Data'!L49+('Raw Benefits Data'!AF49*0.81818)</f>
        <v>147838.58056</v>
      </c>
      <c r="M49" s="86">
        <f>+'Raw Benefits Data'!M49+'Raw Benefits Data'!AG49</f>
        <v>39</v>
      </c>
      <c r="N49" s="86">
        <f>+'Raw Benefits Data'!N49+('Raw Benefits Data'!AH49*0.81818)</f>
        <v>1352.45154</v>
      </c>
      <c r="O49" s="86">
        <f>+'Raw Benefits Data'!O49+'Raw Benefits Data'!AI49</f>
        <v>0</v>
      </c>
      <c r="P49" s="86">
        <f>+'Raw Benefits Data'!P49+('Raw Benefits Data'!AJ49*0.81818)</f>
        <v>0</v>
      </c>
      <c r="Q49" s="86">
        <f>+'Raw Benefits Data'!Q49+'Raw Benefits Data'!AK49</f>
        <v>0</v>
      </c>
      <c r="R49" s="86">
        <f>+'Raw Benefits Data'!R49+('Raw Benefits Data'!AL49*0.81818)</f>
        <v>0</v>
      </c>
      <c r="S49" s="86">
        <f>+'Raw Benefits Data'!S49+'Raw Benefits Data'!AM49</f>
        <v>0</v>
      </c>
      <c r="T49" s="86">
        <f>+'Raw Benefits Data'!T49+('Raw Benefits Data'!AN49*0.81818)</f>
        <v>0</v>
      </c>
      <c r="U49" s="86">
        <f>+'Raw Benefits Data'!U49+'Raw Benefits Data'!AO49</f>
        <v>0</v>
      </c>
      <c r="V49" s="86">
        <f>+'Raw Benefits Data'!V49+('Raw Benefits Data'!AP49*0.81818)</f>
        <v>0</v>
      </c>
      <c r="W49" s="86">
        <f>+'Raw Benefits Data'!W49+'Raw Benefits Data'!AQ49</f>
        <v>39</v>
      </c>
      <c r="X49" s="86">
        <f>+'Raw Benefits Data'!X49+('Raw Benefits Data'!AR49*0.81818)</f>
        <v>313226.30394</v>
      </c>
    </row>
    <row r="50" spans="1:24" ht="11.25">
      <c r="A50" s="3" t="s">
        <v>122</v>
      </c>
      <c r="B50" s="4" t="s">
        <v>279</v>
      </c>
      <c r="C50" s="9">
        <v>101107</v>
      </c>
      <c r="D50" s="10">
        <v>8</v>
      </c>
      <c r="E50" s="86">
        <f>+'Raw Benefits Data'!E50+'Raw Benefits Data'!Y50</f>
        <v>26</v>
      </c>
      <c r="F50" s="86">
        <f>+'Raw Benefits Data'!F50+('Raw Benefits Data'!Z50*0.81818)</f>
        <v>59183</v>
      </c>
      <c r="G50" s="86">
        <f>+'Raw Benefits Data'!G50+'Raw Benefits Data'!AA50</f>
        <v>26</v>
      </c>
      <c r="H50" s="86">
        <f>+'Raw Benefits Data'!H50+('Raw Benefits Data'!AB50*0.81818)</f>
        <v>70200</v>
      </c>
      <c r="I50" s="86">
        <f>+'Raw Benefits Data'!I50+'Raw Benefits Data'!AC50</f>
        <v>0</v>
      </c>
      <c r="J50" s="86">
        <f>+'Raw Benefits Data'!J50+('Raw Benefits Data'!AD50*0.81818)</f>
        <v>0</v>
      </c>
      <c r="K50" s="86">
        <f>+'Raw Benefits Data'!K50+'Raw Benefits Data'!AE50</f>
        <v>26</v>
      </c>
      <c r="L50" s="86">
        <f>+'Raw Benefits Data'!L50+('Raw Benefits Data'!AF50*0.81818)</f>
        <v>112346</v>
      </c>
      <c r="M50" s="86">
        <f>+'Raw Benefits Data'!M50+'Raw Benefits Data'!AG50</f>
        <v>26</v>
      </c>
      <c r="N50" s="86">
        <f>+'Raw Benefits Data'!N50+('Raw Benefits Data'!AH50*0.81818)</f>
        <v>7049</v>
      </c>
      <c r="O50" s="86">
        <f>+'Raw Benefits Data'!O50+'Raw Benefits Data'!AI50</f>
        <v>0</v>
      </c>
      <c r="P50" s="86">
        <f>+'Raw Benefits Data'!P50+('Raw Benefits Data'!AJ50*0.81818)</f>
        <v>0</v>
      </c>
      <c r="Q50" s="86">
        <f>+'Raw Benefits Data'!Q50+'Raw Benefits Data'!AK50</f>
        <v>0</v>
      </c>
      <c r="R50" s="86">
        <f>+'Raw Benefits Data'!R50+('Raw Benefits Data'!AL50*0.81818)</f>
        <v>0</v>
      </c>
      <c r="S50" s="86">
        <f>+'Raw Benefits Data'!S50+'Raw Benefits Data'!AM50</f>
        <v>0</v>
      </c>
      <c r="T50" s="86">
        <f>+'Raw Benefits Data'!T50+('Raw Benefits Data'!AN50*0.81818)</f>
        <v>0</v>
      </c>
      <c r="U50" s="86">
        <f>+'Raw Benefits Data'!U50+'Raw Benefits Data'!AO50</f>
        <v>0</v>
      </c>
      <c r="V50" s="86">
        <f>+'Raw Benefits Data'!V50+('Raw Benefits Data'!AP50*0.81818)</f>
        <v>0</v>
      </c>
      <c r="W50" s="86">
        <f>+'Raw Benefits Data'!W50+'Raw Benefits Data'!AQ50</f>
        <v>26</v>
      </c>
      <c r="X50" s="86">
        <f>+'Raw Benefits Data'!X50+('Raw Benefits Data'!AR50*0.81818)</f>
        <v>248778</v>
      </c>
    </row>
    <row r="51" spans="1:24" ht="11.25">
      <c r="A51" s="3" t="s">
        <v>122</v>
      </c>
      <c r="B51" s="4" t="s">
        <v>280</v>
      </c>
      <c r="C51" s="9">
        <v>101994</v>
      </c>
      <c r="D51" s="10">
        <v>8</v>
      </c>
      <c r="E51" s="86">
        <f>+'Raw Benefits Data'!E51+'Raw Benefits Data'!Y51</f>
        <v>23</v>
      </c>
      <c r="F51" s="86">
        <f>+'Raw Benefits Data'!F51+('Raw Benefits Data'!Z51*0.81818)</f>
        <v>40513.81906</v>
      </c>
      <c r="G51" s="86">
        <f>+'Raw Benefits Data'!G51+'Raw Benefits Data'!AA51</f>
        <v>23</v>
      </c>
      <c r="H51" s="86">
        <f>+'Raw Benefits Data'!H51+('Raw Benefits Data'!AB51*0.81818)</f>
        <v>50808.978</v>
      </c>
      <c r="I51" s="86">
        <f>+'Raw Benefits Data'!I51+'Raw Benefits Data'!AC51</f>
        <v>0</v>
      </c>
      <c r="J51" s="86">
        <f>+'Raw Benefits Data'!J51+('Raw Benefits Data'!AD51*0.81818)</f>
        <v>0</v>
      </c>
      <c r="K51" s="86">
        <f>+'Raw Benefits Data'!K51+'Raw Benefits Data'!AE51</f>
        <v>23</v>
      </c>
      <c r="L51" s="86">
        <f>+'Raw Benefits Data'!L51+('Raw Benefits Data'!AF51*0.81818)</f>
        <v>76906.46546</v>
      </c>
      <c r="M51" s="86">
        <f>+'Raw Benefits Data'!M51+'Raw Benefits Data'!AG51</f>
        <v>23</v>
      </c>
      <c r="N51" s="86">
        <f>+'Raw Benefits Data'!N51+('Raw Benefits Data'!AH51*0.81818)</f>
        <v>1709.17802</v>
      </c>
      <c r="O51" s="86">
        <f>+'Raw Benefits Data'!O51+'Raw Benefits Data'!AI51</f>
        <v>0</v>
      </c>
      <c r="P51" s="86">
        <f>+'Raw Benefits Data'!P51+('Raw Benefits Data'!AJ51*0.81818)</f>
        <v>0</v>
      </c>
      <c r="Q51" s="86">
        <f>+'Raw Benefits Data'!Q51+'Raw Benefits Data'!AK51</f>
        <v>0</v>
      </c>
      <c r="R51" s="86">
        <f>+'Raw Benefits Data'!R51+('Raw Benefits Data'!AL51*0.81818)</f>
        <v>0</v>
      </c>
      <c r="S51" s="86">
        <f>+'Raw Benefits Data'!S51+'Raw Benefits Data'!AM51</f>
        <v>4</v>
      </c>
      <c r="T51" s="86">
        <f>+'Raw Benefits Data'!T51+('Raw Benefits Data'!AN51*0.81818)</f>
        <v>2004.541</v>
      </c>
      <c r="U51" s="86">
        <f>+'Raw Benefits Data'!U51+'Raw Benefits Data'!AO51</f>
        <v>0</v>
      </c>
      <c r="V51" s="86">
        <f>+'Raw Benefits Data'!V51+('Raw Benefits Data'!AP51*0.81818)</f>
        <v>0</v>
      </c>
      <c r="W51" s="86">
        <f>+'Raw Benefits Data'!W51+'Raw Benefits Data'!AQ51</f>
        <v>23</v>
      </c>
      <c r="X51" s="86">
        <f>+'Raw Benefits Data'!X51+('Raw Benefits Data'!AR51*0.81818)</f>
        <v>171942.98154</v>
      </c>
    </row>
    <row r="52" spans="1:24" ht="11.25">
      <c r="A52" s="3" t="s">
        <v>122</v>
      </c>
      <c r="B52" s="4" t="s">
        <v>281</v>
      </c>
      <c r="C52" s="9">
        <v>101037</v>
      </c>
      <c r="D52" s="10">
        <v>8</v>
      </c>
      <c r="E52" s="86">
        <f>+'Raw Benefits Data'!E52+'Raw Benefits Data'!Y52</f>
        <v>27</v>
      </c>
      <c r="F52" s="86">
        <f>+'Raw Benefits Data'!F52+('Raw Benefits Data'!Z52*0.81818)</f>
        <v>44270.08344</v>
      </c>
      <c r="G52" s="86">
        <f>+'Raw Benefits Data'!G52+'Raw Benefits Data'!AA52</f>
        <v>27</v>
      </c>
      <c r="H52" s="86">
        <f>+'Raw Benefits Data'!H52+('Raw Benefits Data'!AB52*0.81818)</f>
        <v>59645.322</v>
      </c>
      <c r="I52" s="86">
        <f>+'Raw Benefits Data'!I52+'Raw Benefits Data'!AC52</f>
        <v>0</v>
      </c>
      <c r="J52" s="86">
        <f>+'Raw Benefits Data'!J52+('Raw Benefits Data'!AD52*0.81818)</f>
        <v>0</v>
      </c>
      <c r="K52" s="86">
        <f>+'Raw Benefits Data'!K52+'Raw Benefits Data'!AE52</f>
        <v>27</v>
      </c>
      <c r="L52" s="86">
        <f>+'Raw Benefits Data'!L52+('Raw Benefits Data'!AF52*0.81818)</f>
        <v>84038.54052</v>
      </c>
      <c r="M52" s="86">
        <f>+'Raw Benefits Data'!M52+'Raw Benefits Data'!AG52</f>
        <v>27</v>
      </c>
      <c r="N52" s="86">
        <f>+'Raw Benefits Data'!N52+('Raw Benefits Data'!AH52*0.81818)</f>
        <v>3444.5378</v>
      </c>
      <c r="O52" s="86">
        <f>+'Raw Benefits Data'!O52+'Raw Benefits Data'!AI52</f>
        <v>0</v>
      </c>
      <c r="P52" s="86">
        <f>+'Raw Benefits Data'!P52+('Raw Benefits Data'!AJ52*0.81818)</f>
        <v>0</v>
      </c>
      <c r="Q52" s="86">
        <f>+'Raw Benefits Data'!Q52+'Raw Benefits Data'!AK52</f>
        <v>0</v>
      </c>
      <c r="R52" s="86">
        <f>+'Raw Benefits Data'!R52+('Raw Benefits Data'!AL52*0.81818)</f>
        <v>0</v>
      </c>
      <c r="S52" s="86">
        <f>+'Raw Benefits Data'!S52+'Raw Benefits Data'!AM52</f>
        <v>3</v>
      </c>
      <c r="T52" s="86">
        <f>+'Raw Benefits Data'!T52+('Raw Benefits Data'!AN52*0.81818)</f>
        <v>4000.9002</v>
      </c>
      <c r="U52" s="86">
        <f>+'Raw Benefits Data'!U52+'Raw Benefits Data'!AO52</f>
        <v>0</v>
      </c>
      <c r="V52" s="86">
        <f>+'Raw Benefits Data'!V52+('Raw Benefits Data'!AP52*0.81818)</f>
        <v>0</v>
      </c>
      <c r="W52" s="86">
        <f>+'Raw Benefits Data'!W52+'Raw Benefits Data'!AQ52</f>
        <v>27</v>
      </c>
      <c r="X52" s="86">
        <f>+'Raw Benefits Data'!X52+('Raw Benefits Data'!AR52*0.81818)</f>
        <v>195399.38396</v>
      </c>
    </row>
    <row r="53" spans="1:24" ht="11.25">
      <c r="A53" s="3" t="s">
        <v>122</v>
      </c>
      <c r="B53" s="4" t="s">
        <v>282</v>
      </c>
      <c r="C53" s="9">
        <v>102313</v>
      </c>
      <c r="D53" s="10">
        <v>8</v>
      </c>
      <c r="E53" s="86">
        <f>+'Raw Benefits Data'!E53+'Raw Benefits Data'!Y53</f>
        <v>34</v>
      </c>
      <c r="F53" s="86">
        <f>+'Raw Benefits Data'!F53+('Raw Benefits Data'!Z53*0.81818)</f>
        <v>61565.59046</v>
      </c>
      <c r="G53" s="86">
        <f>+'Raw Benefits Data'!G53+'Raw Benefits Data'!AA53</f>
        <v>34</v>
      </c>
      <c r="H53" s="86">
        <f>+'Raw Benefits Data'!H53+('Raw Benefits Data'!AB53*0.81818)</f>
        <v>75108.924</v>
      </c>
      <c r="I53" s="86">
        <f>+'Raw Benefits Data'!I53+'Raw Benefits Data'!AC53</f>
        <v>0</v>
      </c>
      <c r="J53" s="86">
        <f>+'Raw Benefits Data'!J53+('Raw Benefits Data'!AD53*0.81818)</f>
        <v>0</v>
      </c>
      <c r="K53" s="86">
        <f>+'Raw Benefits Data'!K53+'Raw Benefits Data'!AE53</f>
        <v>34</v>
      </c>
      <c r="L53" s="86">
        <f>+'Raw Benefits Data'!L53+('Raw Benefits Data'!AF53*0.81818)</f>
        <v>116868.8312</v>
      </c>
      <c r="M53" s="86">
        <f>+'Raw Benefits Data'!M53+'Raw Benefits Data'!AG53</f>
        <v>0</v>
      </c>
      <c r="N53" s="86">
        <f>+'Raw Benefits Data'!N53+('Raw Benefits Data'!AH53*0.81818)</f>
        <v>0</v>
      </c>
      <c r="O53" s="86">
        <f>+'Raw Benefits Data'!O53+'Raw Benefits Data'!AI53</f>
        <v>0</v>
      </c>
      <c r="P53" s="86">
        <f>+'Raw Benefits Data'!P53+('Raw Benefits Data'!AJ53*0.81818)</f>
        <v>0</v>
      </c>
      <c r="Q53" s="86">
        <f>+'Raw Benefits Data'!Q53+'Raw Benefits Data'!AK53</f>
        <v>0</v>
      </c>
      <c r="R53" s="86">
        <f>+'Raw Benefits Data'!R53+('Raw Benefits Data'!AL53*0.81818)</f>
        <v>0</v>
      </c>
      <c r="S53" s="86">
        <f>+'Raw Benefits Data'!S53+'Raw Benefits Data'!AM53</f>
        <v>0</v>
      </c>
      <c r="T53" s="86">
        <f>+'Raw Benefits Data'!T53+('Raw Benefits Data'!AN53*0.81818)</f>
        <v>0</v>
      </c>
      <c r="U53" s="86">
        <f>+'Raw Benefits Data'!U53+'Raw Benefits Data'!AO53</f>
        <v>14</v>
      </c>
      <c r="V53" s="86">
        <f>+'Raw Benefits Data'!V53+('Raw Benefits Data'!AP53*0.81818)</f>
        <v>3377.44704</v>
      </c>
      <c r="W53" s="86">
        <f>+'Raw Benefits Data'!W53+'Raw Benefits Data'!AQ53</f>
        <v>34</v>
      </c>
      <c r="X53" s="86">
        <f>+'Raw Benefits Data'!X53+('Raw Benefits Data'!AR53*0.81818)</f>
        <v>256920.79270000002</v>
      </c>
    </row>
    <row r="54" spans="1:24" ht="11.25">
      <c r="A54" s="3" t="s">
        <v>135</v>
      </c>
      <c r="B54" s="14" t="s">
        <v>301</v>
      </c>
      <c r="C54" s="15">
        <v>106397</v>
      </c>
      <c r="D54" s="16">
        <v>1</v>
      </c>
      <c r="E54" s="86">
        <f>+'Raw Benefits Data'!E54+'Raw Benefits Data'!Y54</f>
        <v>810</v>
      </c>
      <c r="F54" s="86">
        <f>+'Raw Benefits Data'!F54+('Raw Benefits Data'!Z54*0.81818)</f>
        <v>4380899.48152</v>
      </c>
      <c r="G54" s="86">
        <f>+'Raw Benefits Data'!G54+'Raw Benefits Data'!AA54</f>
        <v>810</v>
      </c>
      <c r="H54" s="86">
        <f>+'Raw Benefits Data'!H54+('Raw Benefits Data'!AB54*0.81818)</f>
        <v>1969793.01</v>
      </c>
      <c r="I54" s="86">
        <f>+'Raw Benefits Data'!I54+'Raw Benefits Data'!AC54</f>
        <v>810</v>
      </c>
      <c r="J54" s="86">
        <f>+'Raw Benefits Data'!J54+('Raw Benefits Data'!AD54*0.81818)</f>
        <v>91998.37684</v>
      </c>
      <c r="K54" s="86">
        <f>+'Raw Benefits Data'!K54+'Raw Benefits Data'!AE54</f>
        <v>810</v>
      </c>
      <c r="L54" s="86">
        <f>+'Raw Benefits Data'!L54+('Raw Benefits Data'!AF54*0.81818)</f>
        <v>3132343.08156</v>
      </c>
      <c r="M54" s="86">
        <f>+'Raw Benefits Data'!M54+'Raw Benefits Data'!AG54</f>
        <v>810</v>
      </c>
      <c r="N54" s="86">
        <f>+'Raw Benefits Data'!N54+('Raw Benefits Data'!AH54*0.81818)</f>
        <v>39427.78488</v>
      </c>
      <c r="O54" s="86">
        <f>+'Raw Benefits Data'!O54+'Raw Benefits Data'!AI54</f>
        <v>810</v>
      </c>
      <c r="P54" s="86">
        <f>+'Raw Benefits Data'!P54+('Raw Benefits Data'!AJ54*0.81818)</f>
        <v>113903.17652000001</v>
      </c>
      <c r="Q54" s="86">
        <f>+'Raw Benefits Data'!Q54+'Raw Benefits Data'!AK54</f>
        <v>810</v>
      </c>
      <c r="R54" s="86">
        <f>+'Raw Benefits Data'!R54+('Raw Benefits Data'!AL54*0.81818)</f>
        <v>78856.38794</v>
      </c>
      <c r="S54" s="86">
        <f>+'Raw Benefits Data'!S54+'Raw Benefits Data'!AM54</f>
        <v>810</v>
      </c>
      <c r="T54" s="86">
        <f>+'Raw Benefits Data'!T54+('Raw Benefits Data'!AN54*0.81818)</f>
        <v>201709.85696</v>
      </c>
      <c r="U54" s="86">
        <f>+'Raw Benefits Data'!U54+'Raw Benefits Data'!AO54</f>
        <v>0</v>
      </c>
      <c r="V54" s="86">
        <f>+'Raw Benefits Data'!V54+('Raw Benefits Data'!AP54*0.81818)</f>
        <v>0</v>
      </c>
      <c r="W54" s="86">
        <f>+'Raw Benefits Data'!W54+'Raw Benefits Data'!AQ54</f>
        <v>810</v>
      </c>
      <c r="X54" s="86">
        <f>+'Raw Benefits Data'!X54+('Raw Benefits Data'!AR54*0.81818)</f>
        <v>10008931.15622</v>
      </c>
    </row>
    <row r="55" spans="1:24" ht="11.25">
      <c r="A55" s="3" t="s">
        <v>135</v>
      </c>
      <c r="B55" s="14" t="s">
        <v>302</v>
      </c>
      <c r="C55" s="15">
        <v>106458</v>
      </c>
      <c r="D55" s="16">
        <v>3</v>
      </c>
      <c r="E55" s="86">
        <f>+'Raw Benefits Data'!E55+'Raw Benefits Data'!Y55</f>
        <v>422</v>
      </c>
      <c r="F55" s="86">
        <f>+'Raw Benefits Data'!F55+('Raw Benefits Data'!Z55*0.81818)</f>
        <v>1922684.39708</v>
      </c>
      <c r="G55" s="86">
        <f>+'Raw Benefits Data'!G55+'Raw Benefits Data'!AA55</f>
        <v>422</v>
      </c>
      <c r="H55" s="86">
        <f>+'Raw Benefits Data'!H55+('Raw Benefits Data'!AB55*0.81818)</f>
        <v>1083323.1371</v>
      </c>
      <c r="I55" s="86">
        <f>+'Raw Benefits Data'!I55+'Raw Benefits Data'!AC55</f>
        <v>286</v>
      </c>
      <c r="J55" s="86">
        <f>+'Raw Benefits Data'!J55+('Raw Benefits Data'!AD55*0.81818)</f>
        <v>40215.26304</v>
      </c>
      <c r="K55" s="86">
        <f>+'Raw Benefits Data'!K55+'Raw Benefits Data'!AE55</f>
        <v>422</v>
      </c>
      <c r="L55" s="86">
        <f>+'Raw Benefits Data'!L55+('Raw Benefits Data'!AF55*0.81818)</f>
        <v>1463987.06664</v>
      </c>
      <c r="M55" s="86">
        <f>+'Raw Benefits Data'!M55+'Raw Benefits Data'!AG55</f>
        <v>422</v>
      </c>
      <c r="N55" s="86">
        <f>+'Raw Benefits Data'!N55+('Raw Benefits Data'!AH55*0.81818)</f>
        <v>13396.08736</v>
      </c>
      <c r="O55" s="86">
        <f>+'Raw Benefits Data'!O55+'Raw Benefits Data'!AI55</f>
        <v>422</v>
      </c>
      <c r="P55" s="86">
        <f>+'Raw Benefits Data'!P55+('Raw Benefits Data'!AJ55*0.81818)</f>
        <v>67009.07736</v>
      </c>
      <c r="Q55" s="86">
        <f>+'Raw Benefits Data'!Q55+'Raw Benefits Data'!AK55</f>
        <v>422</v>
      </c>
      <c r="R55" s="86">
        <f>+'Raw Benefits Data'!R55+('Raw Benefits Data'!AL55*0.81818)</f>
        <v>51669.8954</v>
      </c>
      <c r="S55" s="86">
        <f>+'Raw Benefits Data'!S55+'Raw Benefits Data'!AM55</f>
        <v>70</v>
      </c>
      <c r="T55" s="86">
        <f>+'Raw Benefits Data'!T55+('Raw Benefits Data'!AN55*0.81818)</f>
        <v>61410.898</v>
      </c>
      <c r="U55" s="86">
        <f>+'Raw Benefits Data'!U55+'Raw Benefits Data'!AO55</f>
        <v>0</v>
      </c>
      <c r="V55" s="86">
        <f>+'Raw Benefits Data'!V55+('Raw Benefits Data'!AP55*0.81818)</f>
        <v>0</v>
      </c>
      <c r="W55" s="86">
        <f>+'Raw Benefits Data'!W55+'Raw Benefits Data'!AQ55</f>
        <v>422</v>
      </c>
      <c r="X55" s="86">
        <f>+'Raw Benefits Data'!X55+('Raw Benefits Data'!AR55*0.81818)</f>
        <v>4703695.82198</v>
      </c>
    </row>
    <row r="56" spans="1:24" ht="11.25">
      <c r="A56" s="3" t="s">
        <v>135</v>
      </c>
      <c r="B56" s="14" t="s">
        <v>303</v>
      </c>
      <c r="C56" s="15">
        <v>106245</v>
      </c>
      <c r="D56" s="16">
        <v>3</v>
      </c>
      <c r="E56" s="86">
        <f>+'Raw Benefits Data'!E56+'Raw Benefits Data'!Y56</f>
        <v>358</v>
      </c>
      <c r="F56" s="86">
        <f>+'Raw Benefits Data'!F56+('Raw Benefits Data'!Z56*0.81818)</f>
        <v>1578350.35108</v>
      </c>
      <c r="G56" s="86">
        <f>+'Raw Benefits Data'!G56+'Raw Benefits Data'!AA56</f>
        <v>326</v>
      </c>
      <c r="H56" s="86">
        <f>+'Raw Benefits Data'!H56+('Raw Benefits Data'!AB56*0.81818)</f>
        <v>581427.74238</v>
      </c>
      <c r="I56" s="86">
        <f>+'Raw Benefits Data'!I56+'Raw Benefits Data'!AC56</f>
        <v>358</v>
      </c>
      <c r="J56" s="86">
        <f>+'Raw Benefits Data'!J56+('Raw Benefits Data'!AD56*0.81818)</f>
        <v>14521.72544</v>
      </c>
      <c r="K56" s="86">
        <f>+'Raw Benefits Data'!K56+'Raw Benefits Data'!AE56</f>
        <v>369</v>
      </c>
      <c r="L56" s="86">
        <f>+'Raw Benefits Data'!L56+('Raw Benefits Data'!AF56*0.81818)</f>
        <v>1378623.98444</v>
      </c>
      <c r="M56" s="86">
        <f>+'Raw Benefits Data'!M56+'Raw Benefits Data'!AG56</f>
        <v>369</v>
      </c>
      <c r="N56" s="86">
        <f>+'Raw Benefits Data'!N56+('Raw Benefits Data'!AH56*0.81818)</f>
        <v>32272.99538</v>
      </c>
      <c r="O56" s="86">
        <f>+'Raw Benefits Data'!O56+'Raw Benefits Data'!AI56</f>
        <v>358</v>
      </c>
      <c r="P56" s="86">
        <f>+'Raw Benefits Data'!P56+('Raw Benefits Data'!AJ56*0.81818)</f>
        <v>43891.99432</v>
      </c>
      <c r="Q56" s="86">
        <f>+'Raw Benefits Data'!Q56+'Raw Benefits Data'!AK56</f>
        <v>369</v>
      </c>
      <c r="R56" s="86">
        <f>+'Raw Benefits Data'!R56+('Raw Benefits Data'!AL56*0.81818)</f>
        <v>26860.08706</v>
      </c>
      <c r="S56" s="86">
        <f>+'Raw Benefits Data'!S56+'Raw Benefits Data'!AM56</f>
        <v>0</v>
      </c>
      <c r="T56" s="86">
        <f>+'Raw Benefits Data'!T56+('Raw Benefits Data'!AN56*0.81818)</f>
        <v>0</v>
      </c>
      <c r="U56" s="86">
        <f>+'Raw Benefits Data'!U56+'Raw Benefits Data'!AO56</f>
        <v>0</v>
      </c>
      <c r="V56" s="86">
        <f>+'Raw Benefits Data'!V56+('Raw Benefits Data'!AP56*0.81818)</f>
        <v>0</v>
      </c>
      <c r="W56" s="86">
        <f>+'Raw Benefits Data'!W56+'Raw Benefits Data'!AQ56</f>
        <v>369</v>
      </c>
      <c r="X56" s="86">
        <f>+'Raw Benefits Data'!X56+('Raw Benefits Data'!AR56*0.81818)</f>
        <v>3655948.8801</v>
      </c>
    </row>
    <row r="57" spans="1:24" ht="11.25">
      <c r="A57" s="3" t="s">
        <v>135</v>
      </c>
      <c r="B57" s="14" t="s">
        <v>304</v>
      </c>
      <c r="C57" s="15">
        <v>106704</v>
      </c>
      <c r="D57" s="16">
        <v>3</v>
      </c>
      <c r="E57" s="86">
        <f>+'Raw Benefits Data'!E57+'Raw Benefits Data'!Y57</f>
        <v>370</v>
      </c>
      <c r="F57" s="86">
        <f>+'Raw Benefits Data'!F57+('Raw Benefits Data'!Z57*0.81818)</f>
        <v>1667826.68148</v>
      </c>
      <c r="G57" s="86">
        <f>+'Raw Benefits Data'!G57+'Raw Benefits Data'!AA57</f>
        <v>370</v>
      </c>
      <c r="H57" s="86">
        <f>+'Raw Benefits Data'!H57+('Raw Benefits Data'!AB57*0.81818)</f>
        <v>692491.48688</v>
      </c>
      <c r="I57" s="86">
        <f>+'Raw Benefits Data'!I57+'Raw Benefits Data'!AC57</f>
        <v>370</v>
      </c>
      <c r="J57" s="86">
        <f>+'Raw Benefits Data'!J57+('Raw Benefits Data'!AD57*0.81818)</f>
        <v>46210.34974</v>
      </c>
      <c r="K57" s="86">
        <f>+'Raw Benefits Data'!K57+'Raw Benefits Data'!AE57</f>
        <v>370</v>
      </c>
      <c r="L57" s="86">
        <f>+'Raw Benefits Data'!L57+('Raw Benefits Data'!AF57*0.81818)</f>
        <v>1254185.18216</v>
      </c>
      <c r="M57" s="86">
        <f>+'Raw Benefits Data'!M57+'Raw Benefits Data'!AG57</f>
        <v>370</v>
      </c>
      <c r="N57" s="86">
        <f>+'Raw Benefits Data'!N57+('Raw Benefits Data'!AH57*0.81818)</f>
        <v>23106.08396</v>
      </c>
      <c r="O57" s="86">
        <f>+'Raw Benefits Data'!O57+'Raw Benefits Data'!AI57</f>
        <v>370</v>
      </c>
      <c r="P57" s="86">
        <f>+'Raw Benefits Data'!P57+('Raw Benefits Data'!AJ57*0.81818)</f>
        <v>54059.25652</v>
      </c>
      <c r="Q57" s="86">
        <f>+'Raw Benefits Data'!Q57+'Raw Benefits Data'!AK57</f>
        <v>370</v>
      </c>
      <c r="R57" s="86">
        <f>+'Raw Benefits Data'!R57+('Raw Benefits Data'!AL57*0.81818)</f>
        <v>47860.71288</v>
      </c>
      <c r="S57" s="86">
        <f>+'Raw Benefits Data'!S57+'Raw Benefits Data'!AM57</f>
        <v>0</v>
      </c>
      <c r="T57" s="86">
        <f>+'Raw Benefits Data'!T57+('Raw Benefits Data'!AN57*0.81818)</f>
        <v>0</v>
      </c>
      <c r="U57" s="86">
        <f>+'Raw Benefits Data'!U57+'Raw Benefits Data'!AO57</f>
        <v>0</v>
      </c>
      <c r="V57" s="86">
        <f>+'Raw Benefits Data'!V57+('Raw Benefits Data'!AP57*0.81818)</f>
        <v>0</v>
      </c>
      <c r="W57" s="86">
        <f>+'Raw Benefits Data'!W57+'Raw Benefits Data'!AQ57</f>
        <v>370</v>
      </c>
      <c r="X57" s="86">
        <f>+'Raw Benefits Data'!X57+('Raw Benefits Data'!AR57*0.81818)</f>
        <v>3785739.75362</v>
      </c>
    </row>
    <row r="58" spans="1:24" ht="11.25">
      <c r="A58" s="3" t="s">
        <v>135</v>
      </c>
      <c r="B58" s="14" t="s">
        <v>305</v>
      </c>
      <c r="C58" s="15">
        <v>106467</v>
      </c>
      <c r="D58" s="16">
        <v>5</v>
      </c>
      <c r="E58" s="86">
        <f>+'Raw Benefits Data'!E58+'Raw Benefits Data'!Y58</f>
        <v>185</v>
      </c>
      <c r="F58" s="86">
        <f>+'Raw Benefits Data'!F58+('Raw Benefits Data'!Z58*0.81818)</f>
        <v>790052.31956</v>
      </c>
      <c r="G58" s="86">
        <f>+'Raw Benefits Data'!G58+'Raw Benefits Data'!AA58</f>
        <v>186</v>
      </c>
      <c r="H58" s="86">
        <f>+'Raw Benefits Data'!H58+('Raw Benefits Data'!AB58*0.81818)</f>
        <v>405657.01002</v>
      </c>
      <c r="I58" s="86">
        <f>+'Raw Benefits Data'!I58+'Raw Benefits Data'!AC58</f>
        <v>0</v>
      </c>
      <c r="J58" s="86">
        <f>+'Raw Benefits Data'!J58+('Raw Benefits Data'!AD58*0.81818)</f>
        <v>0</v>
      </c>
      <c r="K58" s="86">
        <f>+'Raw Benefits Data'!K58+'Raw Benefits Data'!AE58</f>
        <v>186</v>
      </c>
      <c r="L58" s="86">
        <f>+'Raw Benefits Data'!L58+('Raw Benefits Data'!AF58*0.81818)</f>
        <v>595861.015</v>
      </c>
      <c r="M58" s="86">
        <f>+'Raw Benefits Data'!M58+'Raw Benefits Data'!AG58</f>
        <v>186</v>
      </c>
      <c r="N58" s="86">
        <f>+'Raw Benefits Data'!N58+('Raw Benefits Data'!AH58*0.81818)</f>
        <v>7825.1795600000005</v>
      </c>
      <c r="O58" s="86">
        <f>+'Raw Benefits Data'!O58+'Raw Benefits Data'!AI58</f>
        <v>131</v>
      </c>
      <c r="P58" s="86">
        <f>+'Raw Benefits Data'!P58+('Raw Benefits Data'!AJ58*0.81818)</f>
        <v>14433.99616</v>
      </c>
      <c r="Q58" s="86">
        <f>+'Raw Benefits Data'!Q58+'Raw Benefits Data'!AK58</f>
        <v>20</v>
      </c>
      <c r="R58" s="86">
        <f>+'Raw Benefits Data'!R58+('Raw Benefits Data'!AL58*0.81818)</f>
        <v>0</v>
      </c>
      <c r="S58" s="86">
        <f>+'Raw Benefits Data'!S58+'Raw Benefits Data'!AM58</f>
        <v>28</v>
      </c>
      <c r="T58" s="86">
        <f>+'Raw Benefits Data'!T58+('Raw Benefits Data'!AN58*0.81818)</f>
        <v>17494.17838</v>
      </c>
      <c r="U58" s="86">
        <f>+'Raw Benefits Data'!U58+'Raw Benefits Data'!AO58</f>
        <v>0</v>
      </c>
      <c r="V58" s="86">
        <f>+'Raw Benefits Data'!V58+('Raw Benefits Data'!AP58*0.81818)</f>
        <v>0</v>
      </c>
      <c r="W58" s="86">
        <f>+'Raw Benefits Data'!W58+'Raw Benefits Data'!AQ58</f>
        <v>186</v>
      </c>
      <c r="X58" s="86">
        <f>+'Raw Benefits Data'!X58+('Raw Benefits Data'!AR58*0.81818)</f>
        <v>1831323.69868</v>
      </c>
    </row>
    <row r="59" spans="1:24" ht="11.25">
      <c r="A59" s="3" t="s">
        <v>135</v>
      </c>
      <c r="B59" s="14" t="s">
        <v>306</v>
      </c>
      <c r="C59" s="15">
        <v>107071</v>
      </c>
      <c r="D59" s="16">
        <v>5</v>
      </c>
      <c r="E59" s="86">
        <f>+'Raw Benefits Data'!E59+'Raw Benefits Data'!Y59</f>
        <v>146</v>
      </c>
      <c r="F59" s="86">
        <f>+'Raw Benefits Data'!F59+('Raw Benefits Data'!Z59*0.81818)</f>
        <v>656126.95848</v>
      </c>
      <c r="G59" s="86">
        <f>+'Raw Benefits Data'!G59+'Raw Benefits Data'!AA59</f>
        <v>150</v>
      </c>
      <c r="H59" s="86">
        <f>+'Raw Benefits Data'!H59+('Raw Benefits Data'!AB59*0.81818)</f>
        <v>429067.97876</v>
      </c>
      <c r="I59" s="86">
        <f>+'Raw Benefits Data'!I59+'Raw Benefits Data'!AC59</f>
        <v>150</v>
      </c>
      <c r="J59" s="86">
        <f>+'Raw Benefits Data'!J59+('Raw Benefits Data'!AD59*0.81818)</f>
        <v>18536.27148</v>
      </c>
      <c r="K59" s="86">
        <f>+'Raw Benefits Data'!K59+'Raw Benefits Data'!AE59</f>
        <v>150</v>
      </c>
      <c r="L59" s="86">
        <f>+'Raw Benefits Data'!L59+('Raw Benefits Data'!AF59*0.81818)</f>
        <v>494528.33244</v>
      </c>
      <c r="M59" s="86">
        <f>+'Raw Benefits Data'!M59+'Raw Benefits Data'!AG59</f>
        <v>150</v>
      </c>
      <c r="N59" s="86">
        <f>+'Raw Benefits Data'!N59+('Raw Benefits Data'!AH59*0.81818)</f>
        <v>1322.63628</v>
      </c>
      <c r="O59" s="86">
        <f>+'Raw Benefits Data'!O59+'Raw Benefits Data'!AI59</f>
        <v>150</v>
      </c>
      <c r="P59" s="86">
        <f>+'Raw Benefits Data'!P59+('Raw Benefits Data'!AJ59*0.81818)</f>
        <v>33790.08904</v>
      </c>
      <c r="Q59" s="86">
        <f>+'Raw Benefits Data'!Q59+'Raw Benefits Data'!AK59</f>
        <v>0</v>
      </c>
      <c r="R59" s="86">
        <f>+'Raw Benefits Data'!R59+('Raw Benefits Data'!AL59*0.81818)</f>
        <v>0</v>
      </c>
      <c r="S59" s="86">
        <f>+'Raw Benefits Data'!S59+'Raw Benefits Data'!AM59</f>
        <v>21</v>
      </c>
      <c r="T59" s="86">
        <f>+'Raw Benefits Data'!T59+('Raw Benefits Data'!AN59*0.81818)</f>
        <v>41207</v>
      </c>
      <c r="U59" s="86">
        <f>+'Raw Benefits Data'!U59+'Raw Benefits Data'!AO59</f>
        <v>0</v>
      </c>
      <c r="V59" s="86">
        <f>+'Raw Benefits Data'!V59+('Raw Benefits Data'!AP59*0.81818)</f>
        <v>0</v>
      </c>
      <c r="W59" s="86">
        <f>+'Raw Benefits Data'!W59+'Raw Benefits Data'!AQ59</f>
        <v>150</v>
      </c>
      <c r="X59" s="86">
        <f>+'Raw Benefits Data'!X59+('Raw Benefits Data'!AR59*0.81818)</f>
        <v>1674579.26648</v>
      </c>
    </row>
    <row r="60" spans="1:24" ht="11.25">
      <c r="A60" s="3" t="s">
        <v>135</v>
      </c>
      <c r="B60" s="14" t="s">
        <v>307</v>
      </c>
      <c r="C60" s="15">
        <v>107983</v>
      </c>
      <c r="D60" s="16">
        <v>5</v>
      </c>
      <c r="E60" s="86">
        <f>+'Raw Benefits Data'!E60+'Raw Benefits Data'!Y60</f>
        <v>120</v>
      </c>
      <c r="F60" s="86">
        <f>+'Raw Benefits Data'!F60+('Raw Benefits Data'!Z60*0.81818)</f>
        <v>515280.79584000004</v>
      </c>
      <c r="G60" s="86">
        <f>+'Raw Benefits Data'!G60+'Raw Benefits Data'!AA60</f>
        <v>120</v>
      </c>
      <c r="H60" s="86">
        <f>+'Raw Benefits Data'!H60+('Raw Benefits Data'!AB60*0.81818)</f>
        <v>248945.55052</v>
      </c>
      <c r="I60" s="86">
        <f>+'Raw Benefits Data'!I60+'Raw Benefits Data'!AC60</f>
        <v>120</v>
      </c>
      <c r="J60" s="86">
        <f>+'Raw Benefits Data'!J60+('Raw Benefits Data'!AD60*0.81818)</f>
        <v>24216.53586</v>
      </c>
      <c r="K60" s="86">
        <f>+'Raw Benefits Data'!K60+'Raw Benefits Data'!AE60</f>
        <v>120</v>
      </c>
      <c r="L60" s="86">
        <f>+'Raw Benefits Data'!L60+('Raw Benefits Data'!AF60*0.81818)</f>
        <v>394188.662</v>
      </c>
      <c r="M60" s="86">
        <f>+'Raw Benefits Data'!M60+'Raw Benefits Data'!AG60</f>
        <v>120</v>
      </c>
      <c r="N60" s="86">
        <f>+'Raw Benefits Data'!N60+('Raw Benefits Data'!AH60*0.81818)</f>
        <v>12882.63126</v>
      </c>
      <c r="O60" s="86">
        <f>+'Raw Benefits Data'!O60+'Raw Benefits Data'!AI60</f>
        <v>120</v>
      </c>
      <c r="P60" s="86">
        <f>+'Raw Benefits Data'!P60+('Raw Benefits Data'!AJ60*0.81818)</f>
        <v>11850.54076</v>
      </c>
      <c r="Q60" s="86">
        <f>+'Raw Benefits Data'!Q60+'Raw Benefits Data'!AK60</f>
        <v>120</v>
      </c>
      <c r="R60" s="86">
        <f>+'Raw Benefits Data'!R60+('Raw Benefits Data'!AL60*0.81818)</f>
        <v>34009.53198</v>
      </c>
      <c r="S60" s="86">
        <f>+'Raw Benefits Data'!S60+'Raw Benefits Data'!AM60</f>
        <v>21</v>
      </c>
      <c r="T60" s="86">
        <f>+'Raw Benefits Data'!T60+('Raw Benefits Data'!AN60*0.81818)</f>
        <v>40745.44368</v>
      </c>
      <c r="U60" s="86">
        <f>+'Raw Benefits Data'!U60+'Raw Benefits Data'!AO60</f>
        <v>0</v>
      </c>
      <c r="V60" s="86">
        <f>+'Raw Benefits Data'!V60+('Raw Benefits Data'!AP60*0.81818)</f>
        <v>0</v>
      </c>
      <c r="W60" s="86">
        <f>+'Raw Benefits Data'!W60+'Raw Benefits Data'!AQ60</f>
        <v>120</v>
      </c>
      <c r="X60" s="86">
        <f>+'Raw Benefits Data'!X60+('Raw Benefits Data'!AR60*0.81818)</f>
        <v>1282119.6919</v>
      </c>
    </row>
    <row r="61" spans="1:24" ht="11.25">
      <c r="A61" s="3" t="s">
        <v>135</v>
      </c>
      <c r="B61" s="4" t="s">
        <v>308</v>
      </c>
      <c r="C61" s="15">
        <v>106485</v>
      </c>
      <c r="D61" s="16">
        <v>6</v>
      </c>
      <c r="E61" s="86">
        <f>+'Raw Benefits Data'!E61+'Raw Benefits Data'!Y61</f>
        <v>114</v>
      </c>
      <c r="F61" s="86">
        <f>+'Raw Benefits Data'!F61+('Raw Benefits Data'!Z61*0.81818)</f>
        <v>381822.80512000003</v>
      </c>
      <c r="G61" s="86">
        <f>+'Raw Benefits Data'!G61+'Raw Benefits Data'!AA61</f>
        <v>121</v>
      </c>
      <c r="H61" s="86">
        <f>+'Raw Benefits Data'!H61+('Raw Benefits Data'!AB61*0.81818)</f>
        <v>255423.72314000002</v>
      </c>
      <c r="I61" s="86">
        <f>+'Raw Benefits Data'!I61+'Raw Benefits Data'!AC61</f>
        <v>114</v>
      </c>
      <c r="J61" s="86">
        <f>+'Raw Benefits Data'!J61+('Raw Benefits Data'!AD61*0.81818)</f>
        <v>3853.54528</v>
      </c>
      <c r="K61" s="86">
        <f>+'Raw Benefits Data'!K61+'Raw Benefits Data'!AE61</f>
        <v>114</v>
      </c>
      <c r="L61" s="86">
        <f>+'Raw Benefits Data'!L61+('Raw Benefits Data'!AF61*0.81818)</f>
        <v>323140.11464</v>
      </c>
      <c r="M61" s="86">
        <f>+'Raw Benefits Data'!M61+'Raw Benefits Data'!AG61</f>
        <v>114</v>
      </c>
      <c r="N61" s="86">
        <f>+'Raw Benefits Data'!N61+('Raw Benefits Data'!AH61*0.81818)</f>
        <v>11060.99934</v>
      </c>
      <c r="O61" s="86">
        <f>+'Raw Benefits Data'!O61+'Raw Benefits Data'!AI61</f>
        <v>114</v>
      </c>
      <c r="P61" s="86">
        <f>+'Raw Benefits Data'!P61+('Raw Benefits Data'!AJ61*0.81818)</f>
        <v>13211.72148</v>
      </c>
      <c r="Q61" s="86">
        <f>+'Raw Benefits Data'!Q61+'Raw Benefits Data'!AK61</f>
        <v>23</v>
      </c>
      <c r="R61" s="86">
        <f>+'Raw Benefits Data'!R61+('Raw Benefits Data'!AL61*0.81818)</f>
        <v>0</v>
      </c>
      <c r="S61" s="86">
        <f>+'Raw Benefits Data'!S61+'Raw Benefits Data'!AM61</f>
        <v>0</v>
      </c>
      <c r="T61" s="86">
        <f>+'Raw Benefits Data'!T61+('Raw Benefits Data'!AN61*0.81818)</f>
        <v>0</v>
      </c>
      <c r="U61" s="86">
        <f>+'Raw Benefits Data'!U61+'Raw Benefits Data'!AO61</f>
        <v>0</v>
      </c>
      <c r="V61" s="86">
        <f>+'Raw Benefits Data'!V61+('Raw Benefits Data'!AP61*0.81818)</f>
        <v>0</v>
      </c>
      <c r="W61" s="86">
        <f>+'Raw Benefits Data'!W61+'Raw Benefits Data'!AQ61</f>
        <v>114</v>
      </c>
      <c r="X61" s="86">
        <f>+'Raw Benefits Data'!X61+('Raw Benefits Data'!AR61*0.81818)</f>
        <v>988512.909</v>
      </c>
    </row>
    <row r="62" spans="1:24" ht="11.25">
      <c r="A62" s="3" t="s">
        <v>135</v>
      </c>
      <c r="B62" s="14" t="s">
        <v>309</v>
      </c>
      <c r="C62" s="15">
        <v>106412</v>
      </c>
      <c r="D62" s="16">
        <v>6</v>
      </c>
      <c r="E62" s="86">
        <f>+'Raw Benefits Data'!E62+'Raw Benefits Data'!Y62</f>
        <v>175</v>
      </c>
      <c r="F62" s="86">
        <f>+'Raw Benefits Data'!F62+('Raw Benefits Data'!Z62*0.81818)</f>
        <v>769843.02006</v>
      </c>
      <c r="G62" s="86">
        <f>+'Raw Benefits Data'!G62+'Raw Benefits Data'!AA62</f>
        <v>157</v>
      </c>
      <c r="H62" s="86">
        <f>+'Raw Benefits Data'!H62+('Raw Benefits Data'!AB62*0.81818)</f>
        <v>353661.74004</v>
      </c>
      <c r="I62" s="86">
        <f>+'Raw Benefits Data'!I62+'Raw Benefits Data'!AC62</f>
        <v>175</v>
      </c>
      <c r="J62" s="86">
        <f>+'Raw Benefits Data'!J62+('Raw Benefits Data'!AD62*0.81818)</f>
        <v>6907.08648</v>
      </c>
      <c r="K62" s="86">
        <f>+'Raw Benefits Data'!K62+'Raw Benefits Data'!AE62</f>
        <v>175</v>
      </c>
      <c r="L62" s="86">
        <f>+'Raw Benefits Data'!L62+('Raw Benefits Data'!AF62*0.81818)</f>
        <v>409151.59818</v>
      </c>
      <c r="M62" s="86">
        <f>+'Raw Benefits Data'!M62+'Raw Benefits Data'!AG62</f>
        <v>175</v>
      </c>
      <c r="N62" s="86">
        <f>+'Raw Benefits Data'!N62+('Raw Benefits Data'!AH62*0.81818)</f>
        <v>49501.60944</v>
      </c>
      <c r="O62" s="86">
        <f>+'Raw Benefits Data'!O62+'Raw Benefits Data'!AI62</f>
        <v>175</v>
      </c>
      <c r="P62" s="86">
        <f>+'Raw Benefits Data'!P62+('Raw Benefits Data'!AJ62*0.81818)</f>
        <v>16857.16952</v>
      </c>
      <c r="Q62" s="86">
        <f>+'Raw Benefits Data'!Q62+'Raw Benefits Data'!AK62</f>
        <v>175</v>
      </c>
      <c r="R62" s="86">
        <f>+'Raw Benefits Data'!R62+('Raw Benefits Data'!AL62*0.81818)</f>
        <v>13432.898799999999</v>
      </c>
      <c r="S62" s="86">
        <f>+'Raw Benefits Data'!S62+'Raw Benefits Data'!AM62</f>
        <v>14</v>
      </c>
      <c r="T62" s="86">
        <f>+'Raw Benefits Data'!T62+('Raw Benefits Data'!AN62*0.81818)</f>
        <v>11301.8136</v>
      </c>
      <c r="U62" s="86">
        <f>+'Raw Benefits Data'!U62+'Raw Benefits Data'!AO62</f>
        <v>0</v>
      </c>
      <c r="V62" s="86">
        <f>+'Raw Benefits Data'!V62+('Raw Benefits Data'!AP62*0.81818)</f>
        <v>0</v>
      </c>
      <c r="W62" s="86">
        <f>+'Raw Benefits Data'!W62+'Raw Benefits Data'!AQ62</f>
        <v>175</v>
      </c>
      <c r="X62" s="86">
        <f>+'Raw Benefits Data'!X62+('Raw Benefits Data'!AR62*0.81818)</f>
        <v>1630656.93612</v>
      </c>
    </row>
    <row r="63" spans="1:24" ht="11.25">
      <c r="A63" s="3" t="s">
        <v>135</v>
      </c>
      <c r="B63" s="14" t="s">
        <v>311</v>
      </c>
      <c r="C63" s="15">
        <v>901090</v>
      </c>
      <c r="D63" s="16">
        <v>7</v>
      </c>
      <c r="E63" s="86">
        <f>+'Raw Benefits Data'!E63+'Raw Benefits Data'!Y63</f>
        <v>26</v>
      </c>
      <c r="F63" s="86">
        <f>+'Raw Benefits Data'!F63+('Raw Benefits Data'!Z63*0.81818)</f>
        <v>87815</v>
      </c>
      <c r="G63" s="86">
        <f>+'Raw Benefits Data'!G63+'Raw Benefits Data'!AA63</f>
        <v>26</v>
      </c>
      <c r="H63" s="86">
        <f>+'Raw Benefits Data'!H63+('Raw Benefits Data'!AB63*0.81818)</f>
        <v>74533</v>
      </c>
      <c r="I63" s="86">
        <f>+'Raw Benefits Data'!I63+'Raw Benefits Data'!AC63</f>
        <v>7</v>
      </c>
      <c r="J63" s="86">
        <f>+'Raw Benefits Data'!J63+('Raw Benefits Data'!AD63*0.81818)</f>
        <v>894</v>
      </c>
      <c r="K63" s="86">
        <f>+'Raw Benefits Data'!K63+'Raw Benefits Data'!AE63</f>
        <v>26</v>
      </c>
      <c r="L63" s="86">
        <f>+'Raw Benefits Data'!L63+('Raw Benefits Data'!AF63*0.81818)</f>
        <v>66697</v>
      </c>
      <c r="M63" s="86">
        <f>+'Raw Benefits Data'!M63+'Raw Benefits Data'!AG63</f>
        <v>0</v>
      </c>
      <c r="N63" s="86">
        <f>+'Raw Benefits Data'!N63+('Raw Benefits Data'!AH63*0.81818)</f>
        <v>0</v>
      </c>
      <c r="O63" s="86">
        <f>+'Raw Benefits Data'!O63+'Raw Benefits Data'!AI63</f>
        <v>26</v>
      </c>
      <c r="P63" s="86">
        <f>+'Raw Benefits Data'!P63+('Raw Benefits Data'!AJ63*0.81818)</f>
        <v>4038</v>
      </c>
      <c r="Q63" s="86">
        <f>+'Raw Benefits Data'!Q63+'Raw Benefits Data'!AK63</f>
        <v>0</v>
      </c>
      <c r="R63" s="86">
        <f>+'Raw Benefits Data'!R63+('Raw Benefits Data'!AL63*0.81818)</f>
        <v>0</v>
      </c>
      <c r="S63" s="86">
        <f>+'Raw Benefits Data'!S63+'Raw Benefits Data'!AM63</f>
        <v>4</v>
      </c>
      <c r="T63" s="86">
        <f>+'Raw Benefits Data'!T63+('Raw Benefits Data'!AN63*0.81818)</f>
        <v>5952</v>
      </c>
      <c r="U63" s="86">
        <f>+'Raw Benefits Data'!U63+'Raw Benefits Data'!AO63</f>
        <v>0</v>
      </c>
      <c r="V63" s="86">
        <f>+'Raw Benefits Data'!V63+('Raw Benefits Data'!AP63*0.81818)</f>
        <v>0</v>
      </c>
      <c r="W63" s="86">
        <f>+'Raw Benefits Data'!W63+'Raw Benefits Data'!AQ63</f>
        <v>26</v>
      </c>
      <c r="X63" s="86">
        <f>+'Raw Benefits Data'!X63+('Raw Benefits Data'!AR63*0.81818)</f>
        <v>239929</v>
      </c>
    </row>
    <row r="64" spans="1:24" ht="11.25">
      <c r="A64" s="3" t="s">
        <v>135</v>
      </c>
      <c r="B64" s="14" t="s">
        <v>310</v>
      </c>
      <c r="C64" s="15">
        <v>106449</v>
      </c>
      <c r="D64" s="16">
        <v>7</v>
      </c>
      <c r="E64" s="86">
        <f>+'Raw Benefits Data'!E64+'Raw Benefits Data'!Y64</f>
        <v>77</v>
      </c>
      <c r="F64" s="86">
        <f>+'Raw Benefits Data'!F64+('Raw Benefits Data'!Z64*0.81818)</f>
        <v>256873.29822</v>
      </c>
      <c r="G64" s="86">
        <f>+'Raw Benefits Data'!G64+'Raw Benefits Data'!AA64</f>
        <v>77</v>
      </c>
      <c r="H64" s="86">
        <f>+'Raw Benefits Data'!H64+('Raw Benefits Data'!AB64*0.81818)</f>
        <v>200633.13554</v>
      </c>
      <c r="I64" s="86">
        <f>+'Raw Benefits Data'!I64+'Raw Benefits Data'!AC64</f>
        <v>44</v>
      </c>
      <c r="J64" s="86">
        <f>+'Raw Benefits Data'!J64+('Raw Benefits Data'!AD64*0.81818)</f>
        <v>5887.9086</v>
      </c>
      <c r="K64" s="86">
        <f>+'Raw Benefits Data'!K64+'Raw Benefits Data'!AE64</f>
        <v>77</v>
      </c>
      <c r="L64" s="86">
        <f>+'Raw Benefits Data'!L64+('Raw Benefits Data'!AF64*0.81818)</f>
        <v>191578.58632</v>
      </c>
      <c r="M64" s="86">
        <f>+'Raw Benefits Data'!M64+'Raw Benefits Data'!AG64</f>
        <v>77</v>
      </c>
      <c r="N64" s="86">
        <f>+'Raw Benefits Data'!N64+('Raw Benefits Data'!AH64*0.81818)</f>
        <v>8514.63414</v>
      </c>
      <c r="O64" s="86">
        <f>+'Raw Benefits Data'!O64+'Raw Benefits Data'!AI64</f>
        <v>77</v>
      </c>
      <c r="P64" s="86">
        <f>+'Raw Benefits Data'!P64+('Raw Benefits Data'!AJ64*0.81818)</f>
        <v>11799.36088</v>
      </c>
      <c r="Q64" s="86">
        <f>+'Raw Benefits Data'!Q64+'Raw Benefits Data'!AK64</f>
        <v>77</v>
      </c>
      <c r="R64" s="86">
        <f>+'Raw Benefits Data'!R64+('Raw Benefits Data'!AL64*0.81818)</f>
        <v>28549.17436</v>
      </c>
      <c r="S64" s="86">
        <f>+'Raw Benefits Data'!S64+'Raw Benefits Data'!AM64</f>
        <v>11</v>
      </c>
      <c r="T64" s="86">
        <f>+'Raw Benefits Data'!T64+('Raw Benefits Data'!AN64*0.81818)</f>
        <v>3662.27168</v>
      </c>
      <c r="U64" s="86">
        <f>+'Raw Benefits Data'!U64+'Raw Benefits Data'!AO64</f>
        <v>0</v>
      </c>
      <c r="V64" s="86">
        <f>+'Raw Benefits Data'!V64+('Raw Benefits Data'!AP64*0.81818)</f>
        <v>0</v>
      </c>
      <c r="W64" s="86">
        <f>+'Raw Benefits Data'!W64+'Raw Benefits Data'!AQ64</f>
        <v>77</v>
      </c>
      <c r="X64" s="86">
        <f>+'Raw Benefits Data'!X64+('Raw Benefits Data'!AR64*0.81818)</f>
        <v>707498.36974</v>
      </c>
    </row>
    <row r="65" spans="1:24" ht="11.25">
      <c r="A65" s="3" t="s">
        <v>135</v>
      </c>
      <c r="B65" s="14" t="s">
        <v>312</v>
      </c>
      <c r="C65" s="15">
        <v>106625</v>
      </c>
      <c r="D65" s="16">
        <v>7</v>
      </c>
      <c r="E65" s="86">
        <f>+'Raw Benefits Data'!E65+'Raw Benefits Data'!Y65</f>
        <v>38</v>
      </c>
      <c r="F65" s="86">
        <f>+'Raw Benefits Data'!F65+('Raw Benefits Data'!Z65*0.81818)</f>
        <v>149357.41879999998</v>
      </c>
      <c r="G65" s="86">
        <f>+'Raw Benefits Data'!G65+'Raw Benefits Data'!AA65</f>
        <v>38</v>
      </c>
      <c r="H65" s="86">
        <f>+'Raw Benefits Data'!H65+('Raw Benefits Data'!AB65*0.81818)</f>
        <v>113802.70444</v>
      </c>
      <c r="I65" s="86">
        <f>+'Raw Benefits Data'!I65+'Raw Benefits Data'!AC65</f>
        <v>0</v>
      </c>
      <c r="J65" s="86">
        <f>+'Raw Benefits Data'!J65+('Raw Benefits Data'!AD65*0.81818)</f>
        <v>0</v>
      </c>
      <c r="K65" s="86">
        <f>+'Raw Benefits Data'!K65+'Raw Benefits Data'!AE65</f>
        <v>38</v>
      </c>
      <c r="L65" s="86">
        <f>+'Raw Benefits Data'!L65+('Raw Benefits Data'!AF65*0.81818)</f>
        <v>96588.61622</v>
      </c>
      <c r="M65" s="86">
        <f>+'Raw Benefits Data'!M65+'Raw Benefits Data'!AG65</f>
        <v>0</v>
      </c>
      <c r="N65" s="86">
        <f>+'Raw Benefits Data'!N65+('Raw Benefits Data'!AH65*0.81818)</f>
        <v>0</v>
      </c>
      <c r="O65" s="86">
        <f>+'Raw Benefits Data'!O65+'Raw Benefits Data'!AI65</f>
        <v>0</v>
      </c>
      <c r="P65" s="86">
        <f>+'Raw Benefits Data'!P65+('Raw Benefits Data'!AJ65*0.81818)</f>
        <v>0</v>
      </c>
      <c r="Q65" s="86">
        <f>+'Raw Benefits Data'!Q65+'Raw Benefits Data'!AK65</f>
        <v>38</v>
      </c>
      <c r="R65" s="86">
        <f>+'Raw Benefits Data'!R65+('Raw Benefits Data'!AL65*0.81818)</f>
        <v>2566.1812</v>
      </c>
      <c r="S65" s="86">
        <f>+'Raw Benefits Data'!S65+'Raw Benefits Data'!AM65</f>
        <v>0</v>
      </c>
      <c r="T65" s="86">
        <f>+'Raw Benefits Data'!T65+('Raw Benefits Data'!AN65*0.81818)</f>
        <v>0</v>
      </c>
      <c r="U65" s="86">
        <f>+'Raw Benefits Data'!U65+'Raw Benefits Data'!AO65</f>
        <v>0</v>
      </c>
      <c r="V65" s="86">
        <f>+'Raw Benefits Data'!V65+('Raw Benefits Data'!AP65*0.81818)</f>
        <v>0</v>
      </c>
      <c r="W65" s="86">
        <f>+'Raw Benefits Data'!W65+'Raw Benefits Data'!AQ65</f>
        <v>38</v>
      </c>
      <c r="X65" s="86">
        <f>+'Raw Benefits Data'!X65+('Raw Benefits Data'!AR65*0.81818)</f>
        <v>362314.92066</v>
      </c>
    </row>
    <row r="66" spans="1:24" ht="11.25">
      <c r="A66" s="3" t="s">
        <v>135</v>
      </c>
      <c r="B66" s="14" t="s">
        <v>313</v>
      </c>
      <c r="C66" s="15">
        <v>106795</v>
      </c>
      <c r="D66" s="16">
        <v>7</v>
      </c>
      <c r="E66" s="86">
        <f>+'Raw Benefits Data'!E66+'Raw Benefits Data'!Y66</f>
        <v>32</v>
      </c>
      <c r="F66" s="86">
        <f>+'Raw Benefits Data'!F66+('Raw Benefits Data'!Z66*0.81818)</f>
        <v>94554.42386</v>
      </c>
      <c r="G66" s="86">
        <f>+'Raw Benefits Data'!G66+'Raw Benefits Data'!AA66</f>
        <v>32</v>
      </c>
      <c r="H66" s="86">
        <f>+'Raw Benefits Data'!H66+('Raw Benefits Data'!AB66*0.81818)</f>
        <v>88828.96444</v>
      </c>
      <c r="I66" s="86">
        <f>+'Raw Benefits Data'!I66+'Raw Benefits Data'!AC66</f>
        <v>0</v>
      </c>
      <c r="J66" s="86">
        <f>+'Raw Benefits Data'!J66+('Raw Benefits Data'!AD66*0.81818)</f>
        <v>0</v>
      </c>
      <c r="K66" s="86">
        <f>+'Raw Benefits Data'!K66+'Raw Benefits Data'!AE66</f>
        <v>33</v>
      </c>
      <c r="L66" s="86">
        <f>+'Raw Benefits Data'!L66+('Raw Benefits Data'!AF66*0.81818)</f>
        <v>69704.88642</v>
      </c>
      <c r="M66" s="86">
        <f>+'Raw Benefits Data'!M66+'Raw Benefits Data'!AG66</f>
        <v>33</v>
      </c>
      <c r="N66" s="86">
        <f>+'Raw Benefits Data'!N66+('Raw Benefits Data'!AH66*0.81818)</f>
        <v>3554.36248</v>
      </c>
      <c r="O66" s="86">
        <f>+'Raw Benefits Data'!O66+'Raw Benefits Data'!AI66</f>
        <v>32</v>
      </c>
      <c r="P66" s="86">
        <f>+'Raw Benefits Data'!P66+('Raw Benefits Data'!AJ66*0.81818)</f>
        <v>1695.81748</v>
      </c>
      <c r="Q66" s="86">
        <f>+'Raw Benefits Data'!Q66+'Raw Benefits Data'!AK66</f>
        <v>33</v>
      </c>
      <c r="R66" s="86">
        <f>+'Raw Benefits Data'!R66+('Raw Benefits Data'!AL66*0.81818)</f>
        <v>911.36334</v>
      </c>
      <c r="S66" s="86">
        <f>+'Raw Benefits Data'!S66+'Raw Benefits Data'!AM66</f>
        <v>0</v>
      </c>
      <c r="T66" s="86">
        <f>+'Raw Benefits Data'!T66+('Raw Benefits Data'!AN66*0.81818)</f>
        <v>0</v>
      </c>
      <c r="U66" s="86">
        <f>+'Raw Benefits Data'!U66+'Raw Benefits Data'!AO66</f>
        <v>0</v>
      </c>
      <c r="V66" s="86">
        <f>+'Raw Benefits Data'!V66+('Raw Benefits Data'!AP66*0.81818)</f>
        <v>0</v>
      </c>
      <c r="W66" s="86">
        <f>+'Raw Benefits Data'!W66+'Raw Benefits Data'!AQ66</f>
        <v>33</v>
      </c>
      <c r="X66" s="86">
        <f>+'Raw Benefits Data'!X66+('Raw Benefits Data'!AR66*0.81818)</f>
        <v>259249.81802</v>
      </c>
    </row>
    <row r="67" spans="1:24" ht="11.25">
      <c r="A67" s="3" t="s">
        <v>135</v>
      </c>
      <c r="B67" s="14" t="s">
        <v>314</v>
      </c>
      <c r="C67" s="15">
        <v>106883</v>
      </c>
      <c r="D67" s="16">
        <v>7</v>
      </c>
      <c r="E67" s="86">
        <f>+'Raw Benefits Data'!E67+'Raw Benefits Data'!Y67</f>
        <v>44</v>
      </c>
      <c r="F67" s="86">
        <f>+'Raw Benefits Data'!F67+('Raw Benefits Data'!Z67*0.81818)</f>
        <v>181200.33996</v>
      </c>
      <c r="G67" s="86">
        <f>+'Raw Benefits Data'!G67+'Raw Benefits Data'!AA67</f>
        <v>45</v>
      </c>
      <c r="H67" s="86">
        <f>+'Raw Benefits Data'!H67+('Raw Benefits Data'!AB67*0.81818)</f>
        <v>104231.95152</v>
      </c>
      <c r="I67" s="86">
        <f>+'Raw Benefits Data'!I67+'Raw Benefits Data'!AC67</f>
        <v>45</v>
      </c>
      <c r="J67" s="86">
        <f>+'Raw Benefits Data'!J67+('Raw Benefits Data'!AD67*0.81818)</f>
        <v>5553.36014</v>
      </c>
      <c r="K67" s="86">
        <f>+'Raw Benefits Data'!K67+'Raw Benefits Data'!AE67</f>
        <v>46</v>
      </c>
      <c r="L67" s="86">
        <f>+'Raw Benefits Data'!L67+('Raw Benefits Data'!AF67*0.81818)</f>
        <v>45977.82802</v>
      </c>
      <c r="M67" s="86">
        <f>+'Raw Benefits Data'!M67+'Raw Benefits Data'!AG67</f>
        <v>46</v>
      </c>
      <c r="N67" s="86">
        <f>+'Raw Benefits Data'!N67+('Raw Benefits Data'!AH67*0.81818)</f>
        <v>859.09038</v>
      </c>
      <c r="O67" s="86">
        <f>+'Raw Benefits Data'!O67+'Raw Benefits Data'!AI67</f>
        <v>45</v>
      </c>
      <c r="P67" s="86">
        <f>+'Raw Benefits Data'!P67+('Raw Benefits Data'!AJ67*0.81818)</f>
        <v>3663.63466</v>
      </c>
      <c r="Q67" s="86">
        <f>+'Raw Benefits Data'!Q67+'Raw Benefits Data'!AK67</f>
        <v>0</v>
      </c>
      <c r="R67" s="86">
        <f>+'Raw Benefits Data'!R67+('Raw Benefits Data'!AL67*0.81818)</f>
        <v>0</v>
      </c>
      <c r="S67" s="86">
        <f>+'Raw Benefits Data'!S67+'Raw Benefits Data'!AM67</f>
        <v>5</v>
      </c>
      <c r="T67" s="86">
        <f>+'Raw Benefits Data'!T67+('Raw Benefits Data'!AN67*0.81818)</f>
        <v>843.63494</v>
      </c>
      <c r="U67" s="86">
        <f>+'Raw Benefits Data'!U67+'Raw Benefits Data'!AO67</f>
        <v>0</v>
      </c>
      <c r="V67" s="86">
        <f>+'Raw Benefits Data'!V67+('Raw Benefits Data'!AP67*0.81818)</f>
        <v>0</v>
      </c>
      <c r="W67" s="86">
        <f>+'Raw Benefits Data'!W67+'Raw Benefits Data'!AQ67</f>
        <v>46</v>
      </c>
      <c r="X67" s="86">
        <f>+'Raw Benefits Data'!X67+('Raw Benefits Data'!AR67*0.81818)</f>
        <v>342329.83962</v>
      </c>
    </row>
    <row r="68" spans="1:24" ht="11.25">
      <c r="A68" s="3" t="s">
        <v>135</v>
      </c>
      <c r="B68" s="14" t="s">
        <v>315</v>
      </c>
      <c r="C68" s="15">
        <v>106980</v>
      </c>
      <c r="D68" s="16">
        <v>7</v>
      </c>
      <c r="E68" s="86">
        <f>+'Raw Benefits Data'!E68+'Raw Benefits Data'!Y68</f>
        <v>64</v>
      </c>
      <c r="F68" s="86">
        <f>+'Raw Benefits Data'!F68+('Raw Benefits Data'!Z68*0.81818)</f>
        <v>236372.16296</v>
      </c>
      <c r="G68" s="86">
        <f>+'Raw Benefits Data'!G68+'Raw Benefits Data'!AA68</f>
        <v>52</v>
      </c>
      <c r="H68" s="86">
        <f>+'Raw Benefits Data'!H68+('Raw Benefits Data'!AB68*0.81818)</f>
        <v>109974.503</v>
      </c>
      <c r="I68" s="86">
        <f>+'Raw Benefits Data'!I68+'Raw Benefits Data'!AC68</f>
        <v>64</v>
      </c>
      <c r="J68" s="86">
        <f>+'Raw Benefits Data'!J68+('Raw Benefits Data'!AD68*0.81818)</f>
        <v>6617.724200000001</v>
      </c>
      <c r="K68" s="86">
        <f>+'Raw Benefits Data'!K68+'Raw Benefits Data'!AE68</f>
        <v>64</v>
      </c>
      <c r="L68" s="86">
        <f>+'Raw Benefits Data'!L68+('Raw Benefits Data'!AF68*0.81818)</f>
        <v>180824.6433</v>
      </c>
      <c r="M68" s="86">
        <f>+'Raw Benefits Data'!M68+'Raw Benefits Data'!AG68</f>
        <v>64</v>
      </c>
      <c r="N68" s="86">
        <f>+'Raw Benefits Data'!N68+('Raw Benefits Data'!AH68*0.81818)</f>
        <v>9690.9955</v>
      </c>
      <c r="O68" s="86">
        <f>+'Raw Benefits Data'!O68+'Raw Benefits Data'!AI68</f>
        <v>64</v>
      </c>
      <c r="P68" s="86">
        <f>+'Raw Benefits Data'!P68+('Raw Benefits Data'!AJ68*0.81818)</f>
        <v>7396.3608</v>
      </c>
      <c r="Q68" s="86">
        <f>+'Raw Benefits Data'!Q68+'Raw Benefits Data'!AK68</f>
        <v>0</v>
      </c>
      <c r="R68" s="86">
        <f>+'Raw Benefits Data'!R68+('Raw Benefits Data'!AL68*0.81818)</f>
        <v>0</v>
      </c>
      <c r="S68" s="86">
        <f>+'Raw Benefits Data'!S68+'Raw Benefits Data'!AM68</f>
        <v>46</v>
      </c>
      <c r="T68" s="86">
        <f>+'Raw Benefits Data'!T68+('Raw Benefits Data'!AN68*0.81818)</f>
        <v>9237</v>
      </c>
      <c r="U68" s="86">
        <f>+'Raw Benefits Data'!U68+'Raw Benefits Data'!AO68</f>
        <v>0</v>
      </c>
      <c r="V68" s="86">
        <f>+'Raw Benefits Data'!V68+('Raw Benefits Data'!AP68*0.81818)</f>
        <v>0</v>
      </c>
      <c r="W68" s="86">
        <f>+'Raw Benefits Data'!W68+'Raw Benefits Data'!AQ68</f>
        <v>64</v>
      </c>
      <c r="X68" s="86">
        <f>+'Raw Benefits Data'!X68+('Raw Benefits Data'!AR68*0.81818)</f>
        <v>560113.38976</v>
      </c>
    </row>
    <row r="69" spans="1:24" ht="11.25">
      <c r="A69" s="3" t="s">
        <v>135</v>
      </c>
      <c r="B69" s="14" t="s">
        <v>316</v>
      </c>
      <c r="C69" s="15">
        <v>107318</v>
      </c>
      <c r="D69" s="16">
        <v>7</v>
      </c>
      <c r="E69" s="86">
        <f>+'Raw Benefits Data'!E69+'Raw Benefits Data'!Y69</f>
        <v>21</v>
      </c>
      <c r="F69" s="86">
        <f>+'Raw Benefits Data'!F69+('Raw Benefits Data'!Z69*0.81818)</f>
        <v>65151.418900000004</v>
      </c>
      <c r="G69" s="86">
        <f>+'Raw Benefits Data'!G69+'Raw Benefits Data'!AA69</f>
        <v>16</v>
      </c>
      <c r="H69" s="86">
        <f>+'Raw Benefits Data'!H69+('Raw Benefits Data'!AB69*0.81818)</f>
        <v>47834.15904</v>
      </c>
      <c r="I69" s="86">
        <f>+'Raw Benefits Data'!I69+'Raw Benefits Data'!AC69</f>
        <v>21</v>
      </c>
      <c r="J69" s="86">
        <f>+'Raw Benefits Data'!J69+('Raw Benefits Data'!AD69*0.81818)</f>
        <v>2949.9075000000003</v>
      </c>
      <c r="K69" s="86">
        <f>+'Raw Benefits Data'!K69+'Raw Benefits Data'!AE69</f>
        <v>21</v>
      </c>
      <c r="L69" s="86">
        <f>+'Raw Benefits Data'!L69+('Raw Benefits Data'!AF69*0.81818)</f>
        <v>48317.15576</v>
      </c>
      <c r="M69" s="86">
        <f>+'Raw Benefits Data'!M69+'Raw Benefits Data'!AG69</f>
        <v>21</v>
      </c>
      <c r="N69" s="86">
        <f>+'Raw Benefits Data'!N69+('Raw Benefits Data'!AH69*0.81818)</f>
        <v>3978.4524</v>
      </c>
      <c r="O69" s="86">
        <f>+'Raw Benefits Data'!O69+'Raw Benefits Data'!AI69</f>
        <v>0</v>
      </c>
      <c r="P69" s="86">
        <f>+'Raw Benefits Data'!P69+('Raw Benefits Data'!AJ69*0.81818)</f>
        <v>0</v>
      </c>
      <c r="Q69" s="86">
        <f>+'Raw Benefits Data'!Q69+'Raw Benefits Data'!AK69</f>
        <v>21</v>
      </c>
      <c r="R69" s="86">
        <f>+'Raw Benefits Data'!R69+('Raw Benefits Data'!AL69*0.81818)</f>
        <v>426.09068</v>
      </c>
      <c r="S69" s="86">
        <f>+'Raw Benefits Data'!S69+'Raw Benefits Data'!AM69</f>
        <v>0</v>
      </c>
      <c r="T69" s="86">
        <f>+'Raw Benefits Data'!T69+('Raw Benefits Data'!AN69*0.81818)</f>
        <v>0</v>
      </c>
      <c r="U69" s="86">
        <f>+'Raw Benefits Data'!U69+'Raw Benefits Data'!AO69</f>
        <v>0</v>
      </c>
      <c r="V69" s="86">
        <f>+'Raw Benefits Data'!V69+('Raw Benefits Data'!AP69*0.81818)</f>
        <v>0</v>
      </c>
      <c r="W69" s="86">
        <f>+'Raw Benefits Data'!W69+'Raw Benefits Data'!AQ69</f>
        <v>21</v>
      </c>
      <c r="X69" s="86">
        <f>+'Raw Benefits Data'!X69+('Raw Benefits Data'!AR69*0.81818)</f>
        <v>168657.18428</v>
      </c>
    </row>
    <row r="70" spans="1:24" ht="11.25">
      <c r="A70" s="3" t="s">
        <v>135</v>
      </c>
      <c r="B70" s="14" t="s">
        <v>317</v>
      </c>
      <c r="C70" s="15">
        <v>107327</v>
      </c>
      <c r="D70" s="16">
        <v>7</v>
      </c>
      <c r="E70" s="86">
        <f>+'Raw Benefits Data'!E70+'Raw Benefits Data'!Y70</f>
        <v>41</v>
      </c>
      <c r="F70" s="86">
        <f>+'Raw Benefits Data'!F70+('Raw Benefits Data'!Z70*0.81818)</f>
        <v>169953.3304</v>
      </c>
      <c r="G70" s="86">
        <f>+'Raw Benefits Data'!G70+'Raw Benefits Data'!AA70</f>
        <v>42</v>
      </c>
      <c r="H70" s="86">
        <f>+'Raw Benefits Data'!H70+('Raw Benefits Data'!AB70*0.81818)</f>
        <v>126571.79398</v>
      </c>
      <c r="I70" s="86">
        <f>+'Raw Benefits Data'!I70+'Raw Benefits Data'!AC70</f>
        <v>42</v>
      </c>
      <c r="J70" s="86">
        <f>+'Raw Benefits Data'!J70+('Raw Benefits Data'!AD70*0.81818)</f>
        <v>10026.17936</v>
      </c>
      <c r="K70" s="86">
        <f>+'Raw Benefits Data'!K70+'Raw Benefits Data'!AE70</f>
        <v>42</v>
      </c>
      <c r="L70" s="86">
        <f>+'Raw Benefits Data'!L70+('Raw Benefits Data'!AF70*0.81818)</f>
        <v>121745.69742</v>
      </c>
      <c r="M70" s="86">
        <f>+'Raw Benefits Data'!M70+'Raw Benefits Data'!AG70</f>
        <v>42</v>
      </c>
      <c r="N70" s="86">
        <f>+'Raw Benefits Data'!N70+('Raw Benefits Data'!AH70*0.81818)</f>
        <v>636.36348</v>
      </c>
      <c r="O70" s="86">
        <f>+'Raw Benefits Data'!O70+'Raw Benefits Data'!AI70</f>
        <v>42</v>
      </c>
      <c r="P70" s="86">
        <f>+'Raw Benefits Data'!P70+('Raw Benefits Data'!AJ70*0.81818)</f>
        <v>15359.99608</v>
      </c>
      <c r="Q70" s="86">
        <f>+'Raw Benefits Data'!Q70+'Raw Benefits Data'!AK70</f>
        <v>42</v>
      </c>
      <c r="R70" s="86">
        <f>+'Raw Benefits Data'!R70+('Raw Benefits Data'!AL70*0.81818)</f>
        <v>5729.45314</v>
      </c>
      <c r="S70" s="86">
        <f>+'Raw Benefits Data'!S70+'Raw Benefits Data'!AM70</f>
        <v>8</v>
      </c>
      <c r="T70" s="86">
        <f>+'Raw Benefits Data'!T70+('Raw Benefits Data'!AN70*0.81818)</f>
        <v>1477.63584</v>
      </c>
      <c r="U70" s="86">
        <f>+'Raw Benefits Data'!U70+'Raw Benefits Data'!AO70</f>
        <v>0</v>
      </c>
      <c r="V70" s="86">
        <f>+'Raw Benefits Data'!V70+('Raw Benefits Data'!AP70*0.81818)</f>
        <v>0</v>
      </c>
      <c r="W70" s="86">
        <f>+'Raw Benefits Data'!W70+'Raw Benefits Data'!AQ70</f>
        <v>42</v>
      </c>
      <c r="X70" s="86">
        <f>+'Raw Benefits Data'!X70+('Raw Benefits Data'!AR70*0.81818)</f>
        <v>451500.4497</v>
      </c>
    </row>
    <row r="71" spans="1:24" ht="11.25">
      <c r="A71" s="3" t="s">
        <v>135</v>
      </c>
      <c r="B71" s="14" t="s">
        <v>318</v>
      </c>
      <c r="C71" s="15">
        <v>107460</v>
      </c>
      <c r="D71" s="16">
        <v>7</v>
      </c>
      <c r="E71" s="86">
        <f>+'Raw Benefits Data'!E71+'Raw Benefits Data'!Y71</f>
        <v>66</v>
      </c>
      <c r="F71" s="86">
        <f>+'Raw Benefits Data'!F71+('Raw Benefits Data'!Z71*0.81818)</f>
        <v>285520.79272</v>
      </c>
      <c r="G71" s="86">
        <f>+'Raw Benefits Data'!G71+'Raw Benefits Data'!AA71</f>
        <v>66</v>
      </c>
      <c r="H71" s="86">
        <f>+'Raw Benefits Data'!H71+('Raw Benefits Data'!AB71*0.81818)</f>
        <v>221951.93064</v>
      </c>
      <c r="I71" s="86">
        <f>+'Raw Benefits Data'!I71+'Raw Benefits Data'!AC71</f>
        <v>63</v>
      </c>
      <c r="J71" s="86">
        <f>+'Raw Benefits Data'!J71+('Raw Benefits Data'!AD71*0.81818)</f>
        <v>7015.81522</v>
      </c>
      <c r="K71" s="86">
        <f>+'Raw Benefits Data'!K71+'Raw Benefits Data'!AE71</f>
        <v>66</v>
      </c>
      <c r="L71" s="86">
        <f>+'Raw Benefits Data'!L71+('Raw Benefits Data'!AF71*0.81818)</f>
        <v>198566.82816</v>
      </c>
      <c r="M71" s="86">
        <f>+'Raw Benefits Data'!M71+'Raw Benefits Data'!AG71</f>
        <v>66</v>
      </c>
      <c r="N71" s="86">
        <f>+'Raw Benefits Data'!N71+('Raw Benefits Data'!AH71*0.81818)</f>
        <v>12978.08562</v>
      </c>
      <c r="O71" s="86">
        <f>+'Raw Benefits Data'!O71+'Raw Benefits Data'!AI71</f>
        <v>66</v>
      </c>
      <c r="P71" s="86">
        <f>+'Raw Benefits Data'!P71+('Raw Benefits Data'!AJ71*0.81818)</f>
        <v>5969.72484</v>
      </c>
      <c r="Q71" s="86">
        <f>+'Raw Benefits Data'!Q71+'Raw Benefits Data'!AK71</f>
        <v>66</v>
      </c>
      <c r="R71" s="86">
        <f>+'Raw Benefits Data'!R71+('Raw Benefits Data'!AL71*0.81818)</f>
        <v>7786.54228</v>
      </c>
      <c r="S71" s="86">
        <f>+'Raw Benefits Data'!S71+'Raw Benefits Data'!AM71</f>
        <v>14</v>
      </c>
      <c r="T71" s="86">
        <f>+'Raw Benefits Data'!T71+('Raw Benefits Data'!AN71*0.81818)</f>
        <v>8291.63348</v>
      </c>
      <c r="U71" s="86">
        <f>+'Raw Benefits Data'!U71+'Raw Benefits Data'!AO71</f>
        <v>0</v>
      </c>
      <c r="V71" s="86">
        <f>+'Raw Benefits Data'!V71+('Raw Benefits Data'!AP71*0.81818)</f>
        <v>0</v>
      </c>
      <c r="W71" s="86">
        <f>+'Raw Benefits Data'!W71+'Raw Benefits Data'!AQ71</f>
        <v>66</v>
      </c>
      <c r="X71" s="86">
        <f>+'Raw Benefits Data'!X71+('Raw Benefits Data'!AR71*0.81818)</f>
        <v>748081.35296</v>
      </c>
    </row>
    <row r="72" spans="1:24" ht="11.25">
      <c r="A72" s="3" t="s">
        <v>135</v>
      </c>
      <c r="B72" s="14" t="s">
        <v>319</v>
      </c>
      <c r="C72" s="15">
        <v>367459</v>
      </c>
      <c r="D72" s="16">
        <v>7</v>
      </c>
      <c r="E72" s="86">
        <f>+'Raw Benefits Data'!E72+'Raw Benefits Data'!Y72</f>
        <v>65</v>
      </c>
      <c r="F72" s="86">
        <f>+'Raw Benefits Data'!F72+('Raw Benefits Data'!Z72*0.81818)</f>
        <v>217706.30354</v>
      </c>
      <c r="G72" s="86">
        <f>+'Raw Benefits Data'!G72+'Raw Benefits Data'!AA72</f>
        <v>66</v>
      </c>
      <c r="H72" s="86">
        <f>+'Raw Benefits Data'!H72+('Raw Benefits Data'!AB72*0.81818)</f>
        <v>221703.39716</v>
      </c>
      <c r="I72" s="86">
        <f>+'Raw Benefits Data'!I72+'Raw Benefits Data'!AC72</f>
        <v>64</v>
      </c>
      <c r="J72" s="86">
        <f>+'Raw Benefits Data'!J72+('Raw Benefits Data'!AD72*0.81818)</f>
        <v>6255.45286</v>
      </c>
      <c r="K72" s="86">
        <f>+'Raw Benefits Data'!K72+'Raw Benefits Data'!AE72</f>
        <v>67</v>
      </c>
      <c r="L72" s="86">
        <f>+'Raw Benefits Data'!L72+('Raw Benefits Data'!AF72*0.81818)</f>
        <v>169016.22458</v>
      </c>
      <c r="M72" s="86">
        <f>+'Raw Benefits Data'!M72+'Raw Benefits Data'!AG72</f>
        <v>67</v>
      </c>
      <c r="N72" s="86">
        <f>+'Raw Benefits Data'!N72+('Raw Benefits Data'!AH72*0.81818)</f>
        <v>9009.90632</v>
      </c>
      <c r="O72" s="86">
        <f>+'Raw Benefits Data'!O72+'Raw Benefits Data'!AI72</f>
        <v>59</v>
      </c>
      <c r="P72" s="86">
        <f>+'Raw Benefits Data'!P72+('Raw Benefits Data'!AJ72*0.81818)</f>
        <v>3165.81728</v>
      </c>
      <c r="Q72" s="86">
        <f>+'Raw Benefits Data'!Q72+'Raw Benefits Data'!AK72</f>
        <v>0</v>
      </c>
      <c r="R72" s="86">
        <f>+'Raw Benefits Data'!R72+('Raw Benefits Data'!AL72*0.81818)</f>
        <v>0</v>
      </c>
      <c r="S72" s="86">
        <f>+'Raw Benefits Data'!S72+'Raw Benefits Data'!AM72</f>
        <v>12</v>
      </c>
      <c r="T72" s="86">
        <f>+'Raw Benefits Data'!T72+('Raw Benefits Data'!AN72*0.81818)</f>
        <v>4205.27252</v>
      </c>
      <c r="U72" s="86">
        <f>+'Raw Benefits Data'!U72+'Raw Benefits Data'!AO72</f>
        <v>0</v>
      </c>
      <c r="V72" s="86">
        <f>+'Raw Benefits Data'!V72+('Raw Benefits Data'!AP72*0.81818)</f>
        <v>0</v>
      </c>
      <c r="W72" s="86">
        <f>+'Raw Benefits Data'!W72+'Raw Benefits Data'!AQ72</f>
        <v>67</v>
      </c>
      <c r="X72" s="86">
        <f>+'Raw Benefits Data'!X72+('Raw Benefits Data'!AR72*0.81818)</f>
        <v>631062.37426</v>
      </c>
    </row>
    <row r="73" spans="1:24" ht="11.25">
      <c r="A73" s="3" t="s">
        <v>135</v>
      </c>
      <c r="B73" s="14" t="s">
        <v>320</v>
      </c>
      <c r="C73" s="15">
        <v>107521</v>
      </c>
      <c r="D73" s="16">
        <v>7</v>
      </c>
      <c r="E73" s="86">
        <f>+'Raw Benefits Data'!E73+'Raw Benefits Data'!Y73</f>
        <v>30</v>
      </c>
      <c r="F73" s="86">
        <f>+'Raw Benefits Data'!F73+('Raw Benefits Data'!Z73*0.81818)</f>
        <v>112346.07508</v>
      </c>
      <c r="G73" s="86">
        <f>+'Raw Benefits Data'!G73+'Raw Benefits Data'!AA73</f>
        <v>26</v>
      </c>
      <c r="H73" s="86">
        <f>+'Raw Benefits Data'!H73+('Raw Benefits Data'!AB73*0.81818)</f>
        <v>80293.07952</v>
      </c>
      <c r="I73" s="86">
        <f>+'Raw Benefits Data'!I73+'Raw Benefits Data'!AC73</f>
        <v>0</v>
      </c>
      <c r="J73" s="86">
        <f>+'Raw Benefits Data'!J73+('Raw Benefits Data'!AD73*0.81818)</f>
        <v>0</v>
      </c>
      <c r="K73" s="86">
        <f>+'Raw Benefits Data'!K73+'Raw Benefits Data'!AE73</f>
        <v>30</v>
      </c>
      <c r="L73" s="86">
        <f>+'Raw Benefits Data'!L73+('Raw Benefits Data'!AF73*0.81818)</f>
        <v>77205.0788</v>
      </c>
      <c r="M73" s="86">
        <f>+'Raw Benefits Data'!M73+'Raw Benefits Data'!AG73</f>
        <v>0</v>
      </c>
      <c r="N73" s="86">
        <f>+'Raw Benefits Data'!N73+('Raw Benefits Data'!AH73*0.81818)</f>
        <v>0</v>
      </c>
      <c r="O73" s="86">
        <f>+'Raw Benefits Data'!O73+'Raw Benefits Data'!AI73</f>
        <v>0</v>
      </c>
      <c r="P73" s="86">
        <f>+'Raw Benefits Data'!P73+('Raw Benefits Data'!AJ73*0.81818)</f>
        <v>0</v>
      </c>
      <c r="Q73" s="86">
        <f>+'Raw Benefits Data'!Q73+'Raw Benefits Data'!AK73</f>
        <v>28</v>
      </c>
      <c r="R73" s="86">
        <f>+'Raw Benefits Data'!R73+('Raw Benefits Data'!AL73*0.81818)</f>
        <v>936.18166</v>
      </c>
      <c r="S73" s="86">
        <f>+'Raw Benefits Data'!S73+'Raw Benefits Data'!AM73</f>
        <v>0</v>
      </c>
      <c r="T73" s="86">
        <f>+'Raw Benefits Data'!T73+('Raw Benefits Data'!AN73*0.81818)</f>
        <v>0</v>
      </c>
      <c r="U73" s="86">
        <f>+'Raw Benefits Data'!U73+'Raw Benefits Data'!AO73</f>
        <v>0</v>
      </c>
      <c r="V73" s="86">
        <f>+'Raw Benefits Data'!V73+('Raw Benefits Data'!AP73*0.81818)</f>
        <v>0</v>
      </c>
      <c r="W73" s="86">
        <f>+'Raw Benefits Data'!W73+'Raw Benefits Data'!AQ73</f>
        <v>30</v>
      </c>
      <c r="X73" s="86">
        <f>+'Raw Benefits Data'!X73+('Raw Benefits Data'!AR73*0.81818)</f>
        <v>270780.41506</v>
      </c>
    </row>
    <row r="74" spans="1:24" ht="11.25">
      <c r="A74" s="3" t="s">
        <v>135</v>
      </c>
      <c r="B74" s="14" t="s">
        <v>321</v>
      </c>
      <c r="C74" s="15">
        <v>107549</v>
      </c>
      <c r="D74" s="16">
        <v>7</v>
      </c>
      <c r="E74" s="86">
        <f>+'Raw Benefits Data'!E74+'Raw Benefits Data'!Y74</f>
        <v>19</v>
      </c>
      <c r="F74" s="86">
        <f>+'Raw Benefits Data'!F74+('Raw Benefits Data'!Z74*0.81818)</f>
        <v>61062.1601</v>
      </c>
      <c r="G74" s="86">
        <f>+'Raw Benefits Data'!G74+'Raw Benefits Data'!AA74</f>
        <v>17</v>
      </c>
      <c r="H74" s="86">
        <f>+'Raw Benefits Data'!H74+('Raw Benefits Data'!AB74*0.81818)</f>
        <v>64172.706</v>
      </c>
      <c r="I74" s="86">
        <f>+'Raw Benefits Data'!I74+'Raw Benefits Data'!AC74</f>
        <v>19</v>
      </c>
      <c r="J74" s="86">
        <f>+'Raw Benefits Data'!J74+('Raw Benefits Data'!AD74*0.81818)</f>
        <v>1345.9995</v>
      </c>
      <c r="K74" s="86">
        <f>+'Raw Benefits Data'!K74+'Raw Benefits Data'!AE74</f>
        <v>19</v>
      </c>
      <c r="L74" s="86">
        <f>+'Raw Benefits Data'!L74+('Raw Benefits Data'!AF74*0.81818)</f>
        <v>44747.52884</v>
      </c>
      <c r="M74" s="86">
        <f>+'Raw Benefits Data'!M74+'Raw Benefits Data'!AG74</f>
        <v>0</v>
      </c>
      <c r="N74" s="86">
        <f>+'Raw Benefits Data'!N74+('Raw Benefits Data'!AH74*0.81818)</f>
        <v>0</v>
      </c>
      <c r="O74" s="86">
        <f>+'Raw Benefits Data'!O74+'Raw Benefits Data'!AI74</f>
        <v>0</v>
      </c>
      <c r="P74" s="86">
        <f>+'Raw Benefits Data'!P74+('Raw Benefits Data'!AJ74*0.81818)</f>
        <v>0</v>
      </c>
      <c r="Q74" s="86">
        <f>+'Raw Benefits Data'!Q74+'Raw Benefits Data'!AK74</f>
        <v>19</v>
      </c>
      <c r="R74" s="86">
        <f>+'Raw Benefits Data'!R74+('Raw Benefits Data'!AL74*0.81818)</f>
        <v>6492.90668</v>
      </c>
      <c r="S74" s="86">
        <f>+'Raw Benefits Data'!S74+'Raw Benefits Data'!AM74</f>
        <v>0</v>
      </c>
      <c r="T74" s="86">
        <f>+'Raw Benefits Data'!T74+('Raw Benefits Data'!AN74*0.81818)</f>
        <v>0</v>
      </c>
      <c r="U74" s="86">
        <f>+'Raw Benefits Data'!U74+'Raw Benefits Data'!AO74</f>
        <v>0</v>
      </c>
      <c r="V74" s="86">
        <f>+'Raw Benefits Data'!V74+('Raw Benefits Data'!AP74*0.81818)</f>
        <v>0</v>
      </c>
      <c r="W74" s="86">
        <f>+'Raw Benefits Data'!W74+'Raw Benefits Data'!AQ74</f>
        <v>19</v>
      </c>
      <c r="X74" s="86">
        <f>+'Raw Benefits Data'!X74+('Raw Benefits Data'!AR74*0.81818)</f>
        <v>177821.30112</v>
      </c>
    </row>
    <row r="75" spans="1:24" ht="11.25">
      <c r="A75" s="3" t="s">
        <v>135</v>
      </c>
      <c r="B75" s="14" t="s">
        <v>322</v>
      </c>
      <c r="C75" s="15">
        <v>107585</v>
      </c>
      <c r="D75" s="16">
        <v>7</v>
      </c>
      <c r="E75" s="86">
        <f>+'Raw Benefits Data'!E75+'Raw Benefits Data'!Y75</f>
        <v>37</v>
      </c>
      <c r="F75" s="86">
        <f>+'Raw Benefits Data'!F75+('Raw Benefits Data'!Z75*0.81818)</f>
        <v>124199</v>
      </c>
      <c r="G75" s="86">
        <f>+'Raw Benefits Data'!G75+'Raw Benefits Data'!AA75</f>
        <v>35</v>
      </c>
      <c r="H75" s="86">
        <f>+'Raw Benefits Data'!H75+('Raw Benefits Data'!AB75*0.81818)</f>
        <v>103392</v>
      </c>
      <c r="I75" s="86">
        <f>+'Raw Benefits Data'!I75+'Raw Benefits Data'!AC75</f>
        <v>28</v>
      </c>
      <c r="J75" s="86">
        <f>+'Raw Benefits Data'!J75+('Raw Benefits Data'!AD75*0.81818)</f>
        <v>3000</v>
      </c>
      <c r="K75" s="86">
        <f>+'Raw Benefits Data'!K75+'Raw Benefits Data'!AE75</f>
        <v>38</v>
      </c>
      <c r="L75" s="86">
        <f>+'Raw Benefits Data'!L75+('Raw Benefits Data'!AF75*0.81818)</f>
        <v>91123</v>
      </c>
      <c r="M75" s="86">
        <f>+'Raw Benefits Data'!M75+'Raw Benefits Data'!AG75</f>
        <v>0</v>
      </c>
      <c r="N75" s="86">
        <f>+'Raw Benefits Data'!N75+('Raw Benefits Data'!AH75*0.81818)</f>
        <v>0</v>
      </c>
      <c r="O75" s="86">
        <f>+'Raw Benefits Data'!O75+'Raw Benefits Data'!AI75</f>
        <v>35</v>
      </c>
      <c r="P75" s="86">
        <f>+'Raw Benefits Data'!P75+('Raw Benefits Data'!AJ75*0.81818)</f>
        <v>1932</v>
      </c>
      <c r="Q75" s="86">
        <f>+'Raw Benefits Data'!Q75+'Raw Benefits Data'!AK75</f>
        <v>38</v>
      </c>
      <c r="R75" s="86">
        <f>+'Raw Benefits Data'!R75+('Raw Benefits Data'!AL75*0.81818)</f>
        <v>834</v>
      </c>
      <c r="S75" s="86">
        <f>+'Raw Benefits Data'!S75+'Raw Benefits Data'!AM75</f>
        <v>12</v>
      </c>
      <c r="T75" s="86">
        <f>+'Raw Benefits Data'!T75+('Raw Benefits Data'!AN75*0.81818)</f>
        <v>2800</v>
      </c>
      <c r="U75" s="86">
        <f>+'Raw Benefits Data'!U75+'Raw Benefits Data'!AO75</f>
        <v>0</v>
      </c>
      <c r="V75" s="86">
        <f>+'Raw Benefits Data'!V75+('Raw Benefits Data'!AP75*0.81818)</f>
        <v>0</v>
      </c>
      <c r="W75" s="86">
        <f>+'Raw Benefits Data'!W75+'Raw Benefits Data'!AQ75</f>
        <v>38</v>
      </c>
      <c r="X75" s="86">
        <f>+'Raw Benefits Data'!X75+('Raw Benefits Data'!AR75*0.81818)</f>
        <v>327280</v>
      </c>
    </row>
    <row r="76" spans="1:24" ht="11.25">
      <c r="A76" s="3" t="s">
        <v>135</v>
      </c>
      <c r="B76" s="14" t="s">
        <v>323</v>
      </c>
      <c r="C76" s="15">
        <v>107619</v>
      </c>
      <c r="D76" s="16">
        <v>7</v>
      </c>
      <c r="E76" s="86">
        <f>+'Raw Benefits Data'!E76+'Raw Benefits Data'!Y76</f>
        <v>71</v>
      </c>
      <c r="F76" s="86">
        <f>+'Raw Benefits Data'!F76+('Raw Benefits Data'!Z76*0.81818)</f>
        <v>217298.5221</v>
      </c>
      <c r="G76" s="86">
        <f>+'Raw Benefits Data'!G76+'Raw Benefits Data'!AA76</f>
        <v>71</v>
      </c>
      <c r="H76" s="86">
        <f>+'Raw Benefits Data'!H76+('Raw Benefits Data'!AB76*0.81818)</f>
        <v>160221.8016</v>
      </c>
      <c r="I76" s="86">
        <f>+'Raw Benefits Data'!I76+'Raw Benefits Data'!AC76</f>
        <v>71</v>
      </c>
      <c r="J76" s="86">
        <f>+'Raw Benefits Data'!J76+('Raw Benefits Data'!AD76*0.81818)</f>
        <v>4956.3632</v>
      </c>
      <c r="K76" s="86">
        <f>+'Raw Benefits Data'!K76+'Raw Benefits Data'!AE76</f>
        <v>71</v>
      </c>
      <c r="L76" s="86">
        <f>+'Raw Benefits Data'!L76+('Raw Benefits Data'!AF76*0.81818)</f>
        <v>166232.43668</v>
      </c>
      <c r="M76" s="86">
        <f>+'Raw Benefits Data'!M76+'Raw Benefits Data'!AG76</f>
        <v>71</v>
      </c>
      <c r="N76" s="86">
        <f>+'Raw Benefits Data'!N76+('Raw Benefits Data'!AH76*0.81818)</f>
        <v>7463.636</v>
      </c>
      <c r="O76" s="86">
        <f>+'Raw Benefits Data'!O76+'Raw Benefits Data'!AI76</f>
        <v>71</v>
      </c>
      <c r="P76" s="86">
        <f>+'Raw Benefits Data'!P76+('Raw Benefits Data'!AJ76*0.81818)</f>
        <v>3963.636</v>
      </c>
      <c r="Q76" s="86">
        <f>+'Raw Benefits Data'!Q76+'Raw Benefits Data'!AK76</f>
        <v>71</v>
      </c>
      <c r="R76" s="86">
        <f>+'Raw Benefits Data'!R76+('Raw Benefits Data'!AL76*0.81818)</f>
        <v>7463.636</v>
      </c>
      <c r="S76" s="86">
        <f>+'Raw Benefits Data'!S76+'Raw Benefits Data'!AM76</f>
        <v>0</v>
      </c>
      <c r="T76" s="86">
        <f>+'Raw Benefits Data'!T76+('Raw Benefits Data'!AN76*0.81818)</f>
        <v>0</v>
      </c>
      <c r="U76" s="86">
        <f>+'Raw Benefits Data'!U76+'Raw Benefits Data'!AO76</f>
        <v>0</v>
      </c>
      <c r="V76" s="86">
        <f>+'Raw Benefits Data'!V76+('Raw Benefits Data'!AP76*0.81818)</f>
        <v>0</v>
      </c>
      <c r="W76" s="86">
        <f>+'Raw Benefits Data'!W76+'Raw Benefits Data'!AQ76</f>
        <v>71</v>
      </c>
      <c r="X76" s="86">
        <f>+'Raw Benefits Data'!X76+('Raw Benefits Data'!AR76*0.81818)</f>
        <v>567600.03158</v>
      </c>
    </row>
    <row r="77" spans="1:24" ht="11.25">
      <c r="A77" s="3" t="s">
        <v>135</v>
      </c>
      <c r="B77" s="14" t="s">
        <v>324</v>
      </c>
      <c r="C77" s="15">
        <v>107664</v>
      </c>
      <c r="D77" s="16">
        <v>7</v>
      </c>
      <c r="E77" s="86">
        <f>+'Raw Benefits Data'!E77+'Raw Benefits Data'!Y77</f>
        <v>51</v>
      </c>
      <c r="F77" s="86">
        <f>+'Raw Benefits Data'!F77+('Raw Benefits Data'!Z77*0.81818)</f>
        <v>184758</v>
      </c>
      <c r="G77" s="86">
        <f>+'Raw Benefits Data'!G77+'Raw Benefits Data'!AA77</f>
        <v>44</v>
      </c>
      <c r="H77" s="86">
        <f>+'Raw Benefits Data'!H77+('Raw Benefits Data'!AB77*0.81818)</f>
        <v>124128</v>
      </c>
      <c r="I77" s="86">
        <f>+'Raw Benefits Data'!I77+'Raw Benefits Data'!AC77</f>
        <v>51</v>
      </c>
      <c r="J77" s="86">
        <f>+'Raw Benefits Data'!J77+('Raw Benefits Data'!AD77*0.81818)</f>
        <v>4754</v>
      </c>
      <c r="K77" s="86">
        <f>+'Raw Benefits Data'!K77+'Raw Benefits Data'!AE77</f>
        <v>51</v>
      </c>
      <c r="L77" s="86">
        <f>+'Raw Benefits Data'!L77+('Raw Benefits Data'!AF77*0.81818)</f>
        <v>129894</v>
      </c>
      <c r="M77" s="86">
        <f>+'Raw Benefits Data'!M77+'Raw Benefits Data'!AG77</f>
        <v>0</v>
      </c>
      <c r="N77" s="86">
        <f>+'Raw Benefits Data'!N77+('Raw Benefits Data'!AH77*0.81818)</f>
        <v>0</v>
      </c>
      <c r="O77" s="86">
        <f>+'Raw Benefits Data'!O77+'Raw Benefits Data'!AI77</f>
        <v>0</v>
      </c>
      <c r="P77" s="86">
        <f>+'Raw Benefits Data'!P77+('Raw Benefits Data'!AJ77*0.81818)</f>
        <v>0</v>
      </c>
      <c r="Q77" s="86">
        <f>+'Raw Benefits Data'!Q77+'Raw Benefits Data'!AK77</f>
        <v>51</v>
      </c>
      <c r="R77" s="86">
        <f>+'Raw Benefits Data'!R77+('Raw Benefits Data'!AL77*0.81818)</f>
        <v>4924</v>
      </c>
      <c r="S77" s="86">
        <f>+'Raw Benefits Data'!S77+'Raw Benefits Data'!AM77</f>
        <v>7</v>
      </c>
      <c r="T77" s="86">
        <f>+'Raw Benefits Data'!T77+('Raw Benefits Data'!AN77*0.81818)</f>
        <v>4044</v>
      </c>
      <c r="U77" s="86">
        <f>+'Raw Benefits Data'!U77+'Raw Benefits Data'!AO77</f>
        <v>0</v>
      </c>
      <c r="V77" s="86">
        <f>+'Raw Benefits Data'!V77+('Raw Benefits Data'!AP77*0.81818)</f>
        <v>0</v>
      </c>
      <c r="W77" s="86">
        <f>+'Raw Benefits Data'!W77+'Raw Benefits Data'!AQ77</f>
        <v>51</v>
      </c>
      <c r="X77" s="86">
        <f>+'Raw Benefits Data'!X77+('Raw Benefits Data'!AR77*0.81818)</f>
        <v>452502</v>
      </c>
    </row>
    <row r="78" spans="1:24" ht="11.25">
      <c r="A78" s="3" t="s">
        <v>135</v>
      </c>
      <c r="B78" s="14" t="s">
        <v>325</v>
      </c>
      <c r="C78" s="15">
        <v>107743</v>
      </c>
      <c r="D78" s="16">
        <v>7</v>
      </c>
      <c r="E78" s="86">
        <f>+'Raw Benefits Data'!E78+'Raw Benefits Data'!Y78</f>
        <v>17</v>
      </c>
      <c r="F78" s="86">
        <f>+'Raw Benefits Data'!F78+('Raw Benefits Data'!Z78*0.81818)</f>
        <v>66303.7115</v>
      </c>
      <c r="G78" s="86">
        <f>+'Raw Benefits Data'!G78+'Raw Benefits Data'!AA78</f>
        <v>15</v>
      </c>
      <c r="H78" s="86">
        <f>+'Raw Benefits Data'!H78+('Raw Benefits Data'!AB78*0.81818)</f>
        <v>48899.994</v>
      </c>
      <c r="I78" s="86">
        <f>+'Raw Benefits Data'!I78+'Raw Benefits Data'!AC78</f>
        <v>17</v>
      </c>
      <c r="J78" s="86">
        <f>+'Raw Benefits Data'!J78+('Raw Benefits Data'!AD78*0.81818)</f>
        <v>4620.4535</v>
      </c>
      <c r="K78" s="86">
        <f>+'Raw Benefits Data'!K78+'Raw Benefits Data'!AE78</f>
        <v>17</v>
      </c>
      <c r="L78" s="86">
        <f>+'Raw Benefits Data'!L78+('Raw Benefits Data'!AF78*0.81818)</f>
        <v>48851.71626</v>
      </c>
      <c r="M78" s="86">
        <f>+'Raw Benefits Data'!M78+'Raw Benefits Data'!AG78</f>
        <v>0</v>
      </c>
      <c r="N78" s="86">
        <f>+'Raw Benefits Data'!N78+('Raw Benefits Data'!AH78*0.81818)</f>
        <v>0</v>
      </c>
      <c r="O78" s="86">
        <f>+'Raw Benefits Data'!O78+'Raw Benefits Data'!AI78</f>
        <v>0</v>
      </c>
      <c r="P78" s="86">
        <f>+'Raw Benefits Data'!P78+('Raw Benefits Data'!AJ78*0.81818)</f>
        <v>0</v>
      </c>
      <c r="Q78" s="86">
        <f>+'Raw Benefits Data'!Q78+'Raw Benefits Data'!AK78</f>
        <v>0</v>
      </c>
      <c r="R78" s="86">
        <f>+'Raw Benefits Data'!R78+('Raw Benefits Data'!AL78*0.81818)</f>
        <v>0</v>
      </c>
      <c r="S78" s="86">
        <f>+'Raw Benefits Data'!S78+'Raw Benefits Data'!AM78</f>
        <v>0</v>
      </c>
      <c r="T78" s="86">
        <f>+'Raw Benefits Data'!T78+('Raw Benefits Data'!AN78*0.81818)</f>
        <v>0</v>
      </c>
      <c r="U78" s="86">
        <f>+'Raw Benefits Data'!U78+'Raw Benefits Data'!AO78</f>
        <v>0</v>
      </c>
      <c r="V78" s="86">
        <f>+'Raw Benefits Data'!V78+('Raw Benefits Data'!AP78*0.81818)</f>
        <v>0</v>
      </c>
      <c r="W78" s="86">
        <f>+'Raw Benefits Data'!W78+'Raw Benefits Data'!AQ78</f>
        <v>17</v>
      </c>
      <c r="X78" s="86">
        <f>+'Raw Benefits Data'!X78+('Raw Benefits Data'!AR78*0.81818)</f>
        <v>168675.87526</v>
      </c>
    </row>
    <row r="79" spans="1:24" ht="11.25">
      <c r="A79" s="3" t="s">
        <v>135</v>
      </c>
      <c r="B79" s="14" t="s">
        <v>326</v>
      </c>
      <c r="C79" s="15">
        <v>107974</v>
      </c>
      <c r="D79" s="16">
        <v>7</v>
      </c>
      <c r="E79" s="86">
        <f>+'Raw Benefits Data'!E79+'Raw Benefits Data'!Y79</f>
        <v>39</v>
      </c>
      <c r="F79" s="86">
        <f>+'Raw Benefits Data'!F79+('Raw Benefits Data'!Z79*0.81818)</f>
        <v>150547.21472</v>
      </c>
      <c r="G79" s="86">
        <f>+'Raw Benefits Data'!G79+'Raw Benefits Data'!AA79</f>
        <v>46</v>
      </c>
      <c r="H79" s="86">
        <f>+'Raw Benefits Data'!H79+('Raw Benefits Data'!AB79*0.81818)</f>
        <v>123936.57764</v>
      </c>
      <c r="I79" s="86">
        <f>+'Raw Benefits Data'!I79+'Raw Benefits Data'!AC79</f>
        <v>43</v>
      </c>
      <c r="J79" s="86">
        <f>+'Raw Benefits Data'!J79+('Raw Benefits Data'!AD79*0.81818)</f>
        <v>6606.2687000000005</v>
      </c>
      <c r="K79" s="86">
        <f>+'Raw Benefits Data'!K79+'Raw Benefits Data'!AE79</f>
        <v>46</v>
      </c>
      <c r="L79" s="86">
        <f>+'Raw Benefits Data'!L79+('Raw Benefits Data'!AF79*0.81818)</f>
        <v>134156.10478</v>
      </c>
      <c r="M79" s="86">
        <f>+'Raw Benefits Data'!M79+'Raw Benefits Data'!AG79</f>
        <v>46</v>
      </c>
      <c r="N79" s="86">
        <f>+'Raw Benefits Data'!N79+('Raw Benefits Data'!AH79*0.81818)</f>
        <v>6839.2688</v>
      </c>
      <c r="O79" s="86">
        <f>+'Raw Benefits Data'!O79+'Raw Benefits Data'!AI79</f>
        <v>46</v>
      </c>
      <c r="P79" s="86">
        <f>+'Raw Benefits Data'!P79+('Raw Benefits Data'!AJ79*0.81818)</f>
        <v>7312.90484</v>
      </c>
      <c r="Q79" s="86">
        <f>+'Raw Benefits Data'!Q79+'Raw Benefits Data'!AK79</f>
        <v>46</v>
      </c>
      <c r="R79" s="86">
        <f>+'Raw Benefits Data'!R79+('Raw Benefits Data'!AL79*0.81818)</f>
        <v>1183.99932</v>
      </c>
      <c r="S79" s="86">
        <f>+'Raw Benefits Data'!S79+'Raw Benefits Data'!AM79</f>
        <v>8</v>
      </c>
      <c r="T79" s="86">
        <f>+'Raw Benefits Data'!T79+('Raw Benefits Data'!AN79*0.81818)</f>
        <v>2667</v>
      </c>
      <c r="U79" s="86">
        <f>+'Raw Benefits Data'!U79+'Raw Benefits Data'!AO79</f>
        <v>0</v>
      </c>
      <c r="V79" s="86">
        <f>+'Raw Benefits Data'!V79+('Raw Benefits Data'!AP79*0.81818)</f>
        <v>0</v>
      </c>
      <c r="W79" s="86">
        <f>+'Raw Benefits Data'!W79+'Raw Benefits Data'!AQ79</f>
        <v>46</v>
      </c>
      <c r="X79" s="86">
        <f>+'Raw Benefits Data'!X79+('Raw Benefits Data'!AR79*0.81818)</f>
        <v>433249.3388</v>
      </c>
    </row>
    <row r="80" spans="1:24" ht="11.25">
      <c r="A80" s="3" t="s">
        <v>135</v>
      </c>
      <c r="B80" s="14" t="s">
        <v>327</v>
      </c>
      <c r="C80" s="15">
        <v>107637</v>
      </c>
      <c r="D80" s="16">
        <v>7</v>
      </c>
      <c r="E80" s="86">
        <f>+'Raw Benefits Data'!E80+'Raw Benefits Data'!Y80</f>
        <v>34</v>
      </c>
      <c r="F80" s="86">
        <f>+'Raw Benefits Data'!F80+('Raw Benefits Data'!Z80*0.81818)</f>
        <v>128562.69</v>
      </c>
      <c r="G80" s="86">
        <f>+'Raw Benefits Data'!G80+'Raw Benefits Data'!AA80</f>
        <v>30</v>
      </c>
      <c r="H80" s="86">
        <f>+'Raw Benefits Data'!H80+('Raw Benefits Data'!AB80*0.81818)</f>
        <v>99939.25422</v>
      </c>
      <c r="I80" s="86">
        <f>+'Raw Benefits Data'!I80+'Raw Benefits Data'!AC80</f>
        <v>0</v>
      </c>
      <c r="J80" s="86">
        <f>+'Raw Benefits Data'!J80+('Raw Benefits Data'!AD80*0.81818)</f>
        <v>0</v>
      </c>
      <c r="K80" s="86">
        <f>+'Raw Benefits Data'!K80+'Raw Benefits Data'!AE80</f>
        <v>34</v>
      </c>
      <c r="L80" s="86">
        <f>+'Raw Benefits Data'!L80+('Raw Benefits Data'!AF80*0.81818)</f>
        <v>87416.15324</v>
      </c>
      <c r="M80" s="86">
        <f>+'Raw Benefits Data'!M80+'Raw Benefits Data'!AG80</f>
        <v>0</v>
      </c>
      <c r="N80" s="86">
        <f>+'Raw Benefits Data'!N80+('Raw Benefits Data'!AH80*0.81818)</f>
        <v>0</v>
      </c>
      <c r="O80" s="86">
        <f>+'Raw Benefits Data'!O80+'Raw Benefits Data'!AI80</f>
        <v>0</v>
      </c>
      <c r="P80" s="86">
        <f>+'Raw Benefits Data'!P80+('Raw Benefits Data'!AJ80*0.81818)</f>
        <v>0</v>
      </c>
      <c r="Q80" s="86">
        <f>+'Raw Benefits Data'!Q80+'Raw Benefits Data'!AK80</f>
        <v>0</v>
      </c>
      <c r="R80" s="86">
        <f>+'Raw Benefits Data'!R80+('Raw Benefits Data'!AL80*0.81818)</f>
        <v>0</v>
      </c>
      <c r="S80" s="86">
        <f>+'Raw Benefits Data'!S80+'Raw Benefits Data'!AM80</f>
        <v>5</v>
      </c>
      <c r="T80" s="86">
        <f>+'Raw Benefits Data'!T80+('Raw Benefits Data'!AN80*0.81818)</f>
        <v>1140</v>
      </c>
      <c r="U80" s="86">
        <f>+'Raw Benefits Data'!U80+'Raw Benefits Data'!AO80</f>
        <v>0</v>
      </c>
      <c r="V80" s="86">
        <f>+'Raw Benefits Data'!V80+('Raw Benefits Data'!AP80*0.81818)</f>
        <v>0</v>
      </c>
      <c r="W80" s="86">
        <f>+'Raw Benefits Data'!W80+'Raw Benefits Data'!AQ80</f>
        <v>34</v>
      </c>
      <c r="X80" s="86">
        <f>+'Raw Benefits Data'!X80+('Raw Benefits Data'!AR80*0.81818)</f>
        <v>317058.09746</v>
      </c>
    </row>
    <row r="81" spans="1:24" ht="11.25">
      <c r="A81" s="3" t="s">
        <v>135</v>
      </c>
      <c r="B81" s="14" t="s">
        <v>328</v>
      </c>
      <c r="C81" s="15">
        <v>107992</v>
      </c>
      <c r="D81" s="16">
        <v>7</v>
      </c>
      <c r="E81" s="86">
        <f>+'Raw Benefits Data'!E81+'Raw Benefits Data'!Y81</f>
        <v>29</v>
      </c>
      <c r="F81" s="86">
        <f>+'Raw Benefits Data'!F81+('Raw Benefits Data'!Z81*0.81818)</f>
        <v>101957.9864</v>
      </c>
      <c r="G81" s="86">
        <f>+'Raw Benefits Data'!G81+'Raw Benefits Data'!AA81</f>
        <v>29</v>
      </c>
      <c r="H81" s="86">
        <f>+'Raw Benefits Data'!H81+('Raw Benefits Data'!AB81*0.81818)</f>
        <v>61453.62856</v>
      </c>
      <c r="I81" s="86">
        <f>+'Raw Benefits Data'!I81+'Raw Benefits Data'!AC81</f>
        <v>26</v>
      </c>
      <c r="J81" s="86">
        <f>+'Raw Benefits Data'!J81+('Raw Benefits Data'!AD81*0.81818)</f>
        <v>4288.99938</v>
      </c>
      <c r="K81" s="86">
        <f>+'Raw Benefits Data'!K81+'Raw Benefits Data'!AE81</f>
        <v>29</v>
      </c>
      <c r="L81" s="86">
        <f>+'Raw Benefits Data'!L81+('Raw Benefits Data'!AF81*0.81818)</f>
        <v>76952.5352</v>
      </c>
      <c r="M81" s="86">
        <f>+'Raw Benefits Data'!M81+'Raw Benefits Data'!AG81</f>
        <v>0</v>
      </c>
      <c r="N81" s="86">
        <f>+'Raw Benefits Data'!N81+('Raw Benefits Data'!AH81*0.81818)</f>
        <v>0</v>
      </c>
      <c r="O81" s="86">
        <f>+'Raw Benefits Data'!O81+'Raw Benefits Data'!AI81</f>
        <v>29</v>
      </c>
      <c r="P81" s="86">
        <f>+'Raw Benefits Data'!P81+('Raw Benefits Data'!AJ81*0.81818)</f>
        <v>4525.36308</v>
      </c>
      <c r="Q81" s="86">
        <f>+'Raw Benefits Data'!Q81+'Raw Benefits Data'!AK81</f>
        <v>29</v>
      </c>
      <c r="R81" s="86">
        <f>+'Raw Benefits Data'!R81+('Raw Benefits Data'!AL81*0.81818)</f>
        <v>9546.726</v>
      </c>
      <c r="S81" s="86">
        <f>+'Raw Benefits Data'!S81+'Raw Benefits Data'!AM81</f>
        <v>12</v>
      </c>
      <c r="T81" s="86">
        <f>+'Raw Benefits Data'!T81+('Raw Benefits Data'!AN81*0.81818)</f>
        <v>5079</v>
      </c>
      <c r="U81" s="86">
        <f>+'Raw Benefits Data'!U81+'Raw Benefits Data'!AO81</f>
        <v>0</v>
      </c>
      <c r="V81" s="86">
        <f>+'Raw Benefits Data'!V81+('Raw Benefits Data'!AP81*0.81818)</f>
        <v>0</v>
      </c>
      <c r="W81" s="86">
        <f>+'Raw Benefits Data'!W81+'Raw Benefits Data'!AQ81</f>
        <v>29</v>
      </c>
      <c r="X81" s="86">
        <f>+'Raw Benefits Data'!X81+('Raw Benefits Data'!AR81*0.81818)</f>
        <v>263804.23862</v>
      </c>
    </row>
    <row r="82" spans="1:24" ht="11.25">
      <c r="A82" s="3" t="s">
        <v>135</v>
      </c>
      <c r="B82" s="14" t="s">
        <v>329</v>
      </c>
      <c r="C82" s="15">
        <v>106999</v>
      </c>
      <c r="D82" s="16">
        <v>7</v>
      </c>
      <c r="E82" s="86">
        <f>+'Raw Benefits Data'!E82+'Raw Benefits Data'!Y82</f>
        <v>27</v>
      </c>
      <c r="F82" s="86">
        <f>+'Raw Benefits Data'!F82+('Raw Benefits Data'!Z82*0.81818)</f>
        <v>92645.77846</v>
      </c>
      <c r="G82" s="86">
        <f>+'Raw Benefits Data'!G82+'Raw Benefits Data'!AA82</f>
        <v>12</v>
      </c>
      <c r="H82" s="86">
        <f>+'Raw Benefits Data'!H82+('Raw Benefits Data'!AB82*0.81818)</f>
        <v>1471.08996</v>
      </c>
      <c r="I82" s="86">
        <f>+'Raw Benefits Data'!I82+'Raw Benefits Data'!AC82</f>
        <v>0</v>
      </c>
      <c r="J82" s="86">
        <f>+'Raw Benefits Data'!J82+('Raw Benefits Data'!AD82*0.81818)</f>
        <v>0</v>
      </c>
      <c r="K82" s="86">
        <f>+'Raw Benefits Data'!K82+'Raw Benefits Data'!AE82</f>
        <v>27</v>
      </c>
      <c r="L82" s="86">
        <f>+'Raw Benefits Data'!L82+('Raw Benefits Data'!AF82*0.81818)</f>
        <v>66145.97188</v>
      </c>
      <c r="M82" s="86">
        <f>+'Raw Benefits Data'!M82+'Raw Benefits Data'!AG82</f>
        <v>27</v>
      </c>
      <c r="N82" s="86">
        <f>+'Raw Benefits Data'!N82+('Raw Benefits Data'!AH82*0.81818)</f>
        <v>6916.99706</v>
      </c>
      <c r="O82" s="86">
        <f>+'Raw Benefits Data'!O82+'Raw Benefits Data'!AI82</f>
        <v>0</v>
      </c>
      <c r="P82" s="86">
        <f>+'Raw Benefits Data'!P82+('Raw Benefits Data'!AJ82*0.81818)</f>
        <v>0</v>
      </c>
      <c r="Q82" s="86">
        <f>+'Raw Benefits Data'!Q82+'Raw Benefits Data'!AK82</f>
        <v>27</v>
      </c>
      <c r="R82" s="86">
        <f>+'Raw Benefits Data'!R82+('Raw Benefits Data'!AL82*0.81818)</f>
        <v>17292.90174</v>
      </c>
      <c r="S82" s="86">
        <f>+'Raw Benefits Data'!S82+'Raw Benefits Data'!AM82</f>
        <v>0</v>
      </c>
      <c r="T82" s="86">
        <f>+'Raw Benefits Data'!T82+('Raw Benefits Data'!AN82*0.81818)</f>
        <v>0</v>
      </c>
      <c r="U82" s="86">
        <f>+'Raw Benefits Data'!U82+'Raw Benefits Data'!AO82</f>
        <v>0</v>
      </c>
      <c r="V82" s="86">
        <f>+'Raw Benefits Data'!V82+('Raw Benefits Data'!AP82*0.81818)</f>
        <v>0</v>
      </c>
      <c r="W82" s="86">
        <f>+'Raw Benefits Data'!W82+'Raw Benefits Data'!AQ82</f>
        <v>27</v>
      </c>
      <c r="X82" s="86">
        <f>+'Raw Benefits Data'!X82+('Raw Benefits Data'!AR82*0.81818)</f>
        <v>184472.7391</v>
      </c>
    </row>
    <row r="83" spans="1:24" ht="11.25">
      <c r="A83" s="3" t="s">
        <v>135</v>
      </c>
      <c r="B83" s="14" t="s">
        <v>330</v>
      </c>
      <c r="C83" s="15">
        <v>107725</v>
      </c>
      <c r="D83" s="16">
        <v>7</v>
      </c>
      <c r="E83" s="86">
        <f>+'Raw Benefits Data'!E83+'Raw Benefits Data'!Y83</f>
        <v>44</v>
      </c>
      <c r="F83" s="86">
        <f>+'Raw Benefits Data'!F83+('Raw Benefits Data'!Z83*0.81818)</f>
        <v>131580</v>
      </c>
      <c r="G83" s="86">
        <f>+'Raw Benefits Data'!G83+'Raw Benefits Data'!AA83</f>
        <v>44</v>
      </c>
      <c r="H83" s="86">
        <f>+'Raw Benefits Data'!H83+('Raw Benefits Data'!AB83*0.81818)</f>
        <v>18056</v>
      </c>
      <c r="I83" s="86">
        <f>+'Raw Benefits Data'!I83+'Raw Benefits Data'!AC83</f>
        <v>0</v>
      </c>
      <c r="J83" s="86">
        <f>+'Raw Benefits Data'!J83+('Raw Benefits Data'!AD83*0.81818)</f>
        <v>0</v>
      </c>
      <c r="K83" s="86">
        <f>+'Raw Benefits Data'!K83+'Raw Benefits Data'!AE83</f>
        <v>44</v>
      </c>
      <c r="L83" s="86">
        <f>+'Raw Benefits Data'!L83+('Raw Benefits Data'!AF83*0.81818)</f>
        <v>100658</v>
      </c>
      <c r="M83" s="86">
        <f>+'Raw Benefits Data'!M83+'Raw Benefits Data'!AG83</f>
        <v>44</v>
      </c>
      <c r="N83" s="86">
        <f>+'Raw Benefits Data'!N83+('Raw Benefits Data'!AH83*0.81818)</f>
        <v>54000</v>
      </c>
      <c r="O83" s="86">
        <f>+'Raw Benefits Data'!O83+'Raw Benefits Data'!AI83</f>
        <v>44</v>
      </c>
      <c r="P83" s="86">
        <f>+'Raw Benefits Data'!P83+('Raw Benefits Data'!AJ83*0.81818)</f>
        <v>202</v>
      </c>
      <c r="Q83" s="86">
        <f>+'Raw Benefits Data'!Q83+'Raw Benefits Data'!AK83</f>
        <v>0</v>
      </c>
      <c r="R83" s="86">
        <f>+'Raw Benefits Data'!R83+('Raw Benefits Data'!AL83*0.81818)</f>
        <v>0</v>
      </c>
      <c r="S83" s="86">
        <f>+'Raw Benefits Data'!S83+'Raw Benefits Data'!AM83</f>
        <v>0</v>
      </c>
      <c r="T83" s="86">
        <f>+'Raw Benefits Data'!T83+('Raw Benefits Data'!AN83*0.81818)</f>
        <v>0</v>
      </c>
      <c r="U83" s="86">
        <f>+'Raw Benefits Data'!U83+'Raw Benefits Data'!AO83</f>
        <v>0</v>
      </c>
      <c r="V83" s="86">
        <f>+'Raw Benefits Data'!V83+('Raw Benefits Data'!AP83*0.81818)</f>
        <v>0</v>
      </c>
      <c r="W83" s="86">
        <f>+'Raw Benefits Data'!W83+'Raw Benefits Data'!AQ83</f>
        <v>44</v>
      </c>
      <c r="X83" s="86">
        <f>+'Raw Benefits Data'!X83+('Raw Benefits Data'!AR83*0.81818)</f>
        <v>304496</v>
      </c>
    </row>
    <row r="84" spans="1:24" ht="11.25">
      <c r="A84" s="3" t="s">
        <v>135</v>
      </c>
      <c r="B84" s="14" t="s">
        <v>331</v>
      </c>
      <c r="C84" s="15">
        <v>108092</v>
      </c>
      <c r="D84" s="16">
        <v>7</v>
      </c>
      <c r="E84" s="86">
        <f>+'Raw Benefits Data'!E84+'Raw Benefits Data'!Y84</f>
        <v>140</v>
      </c>
      <c r="F84" s="86">
        <f>+'Raw Benefits Data'!F84+('Raw Benefits Data'!Z84*0.81818)</f>
        <v>515576.81154</v>
      </c>
      <c r="G84" s="86">
        <f>+'Raw Benefits Data'!G84+'Raw Benefits Data'!AA84</f>
        <v>139</v>
      </c>
      <c r="H84" s="86">
        <f>+'Raw Benefits Data'!H84+('Raw Benefits Data'!AB84*0.81818)</f>
        <v>331036.1712</v>
      </c>
      <c r="I84" s="86">
        <f>+'Raw Benefits Data'!I84+'Raw Benefits Data'!AC84</f>
        <v>140</v>
      </c>
      <c r="J84" s="86">
        <f>+'Raw Benefits Data'!J84+('Raw Benefits Data'!AD84*0.81818)</f>
        <v>47804.329320000004</v>
      </c>
      <c r="K84" s="86">
        <f>+'Raw Benefits Data'!K84+'Raw Benefits Data'!AE84</f>
        <v>140</v>
      </c>
      <c r="L84" s="86">
        <f>+'Raw Benefits Data'!L84+('Raw Benefits Data'!AF84*0.81818)</f>
        <v>391953.90046000003</v>
      </c>
      <c r="M84" s="86">
        <f>+'Raw Benefits Data'!M84+'Raw Benefits Data'!AG84</f>
        <v>140</v>
      </c>
      <c r="N84" s="86">
        <f>+'Raw Benefits Data'!N84+('Raw Benefits Data'!AH84*0.81818)</f>
        <v>6149.54104</v>
      </c>
      <c r="O84" s="86">
        <f>+'Raw Benefits Data'!O84+'Raw Benefits Data'!AI84</f>
        <v>140</v>
      </c>
      <c r="P84" s="86">
        <f>+'Raw Benefits Data'!P84+('Raw Benefits Data'!AJ84*0.81818)</f>
        <v>20290.43998</v>
      </c>
      <c r="Q84" s="86">
        <f>+'Raw Benefits Data'!Q84+'Raw Benefits Data'!AK84</f>
        <v>140</v>
      </c>
      <c r="R84" s="86">
        <f>+'Raw Benefits Data'!R84+('Raw Benefits Data'!AL84*0.81818)</f>
        <v>35353.15644</v>
      </c>
      <c r="S84" s="86">
        <f>+'Raw Benefits Data'!S84+'Raw Benefits Data'!AM84</f>
        <v>47</v>
      </c>
      <c r="T84" s="86">
        <f>+'Raw Benefits Data'!T84+('Raw Benefits Data'!AN84*0.81818)</f>
        <v>17603.98992</v>
      </c>
      <c r="U84" s="86">
        <f>+'Raw Benefits Data'!U84+'Raw Benefits Data'!AO84</f>
        <v>0</v>
      </c>
      <c r="V84" s="86">
        <f>+'Raw Benefits Data'!V84+('Raw Benefits Data'!AP84*0.81818)</f>
        <v>0</v>
      </c>
      <c r="W84" s="86">
        <f>+'Raw Benefits Data'!W84+'Raw Benefits Data'!AQ84</f>
        <v>140</v>
      </c>
      <c r="X84" s="86">
        <f>+'Raw Benefits Data'!X84+('Raw Benefits Data'!AR84*0.81818)</f>
        <v>1365768.3399</v>
      </c>
    </row>
    <row r="85" spans="1:24" ht="11.25">
      <c r="A85" s="3" t="s">
        <v>136</v>
      </c>
      <c r="B85" s="17" t="s">
        <v>332</v>
      </c>
      <c r="C85" s="18">
        <v>134097</v>
      </c>
      <c r="D85" s="33">
        <v>1</v>
      </c>
      <c r="E85" s="86">
        <f>+'Raw Benefits Data'!E85+'Raw Benefits Data'!Y85</f>
        <v>904</v>
      </c>
      <c r="F85" s="86">
        <f>+'Raw Benefits Data'!F85+('Raw Benefits Data'!Z85*0.81818)</f>
        <v>8584460.158</v>
      </c>
      <c r="G85" s="86">
        <f>+'Raw Benefits Data'!G85+'Raw Benefits Data'!AA85</f>
        <v>946</v>
      </c>
      <c r="H85" s="86">
        <f>+'Raw Benefits Data'!H85+('Raw Benefits Data'!AB85*0.81818)</f>
        <v>3267459.66694</v>
      </c>
      <c r="I85" s="86">
        <f>+'Raw Benefits Data'!I85+'Raw Benefits Data'!AC85</f>
        <v>0</v>
      </c>
      <c r="J85" s="86">
        <f>+'Raw Benefits Data'!J85+('Raw Benefits Data'!AD85*0.81818)</f>
        <v>0</v>
      </c>
      <c r="K85" s="86">
        <f>+'Raw Benefits Data'!K85+'Raw Benefits Data'!AE85</f>
        <v>897</v>
      </c>
      <c r="L85" s="86">
        <f>+'Raw Benefits Data'!L85+('Raw Benefits Data'!AF85*0.81818)</f>
        <v>3787075.56588</v>
      </c>
      <c r="M85" s="86">
        <f>+'Raw Benefits Data'!M85+'Raw Benefits Data'!AG85</f>
        <v>981</v>
      </c>
      <c r="N85" s="86">
        <f>+'Raw Benefits Data'!N85+('Raw Benefits Data'!AH85*0.81818)</f>
        <v>14687.727</v>
      </c>
      <c r="O85" s="86">
        <f>+'Raw Benefits Data'!O85+'Raw Benefits Data'!AI85</f>
        <v>729</v>
      </c>
      <c r="P85" s="86">
        <f>+'Raw Benefits Data'!P85+('Raw Benefits Data'!AJ85*0.81818)</f>
        <v>109810.9067</v>
      </c>
      <c r="Q85" s="86">
        <f>+'Raw Benefits Data'!Q85+'Raw Benefits Data'!AK85</f>
        <v>981</v>
      </c>
      <c r="R85" s="86">
        <f>+'Raw Benefits Data'!R85+('Raw Benefits Data'!AL85*0.81818)</f>
        <v>221295.0868</v>
      </c>
      <c r="S85" s="86">
        <f>+'Raw Benefits Data'!S85+'Raw Benefits Data'!AM85</f>
        <v>0</v>
      </c>
      <c r="T85" s="86">
        <f>+'Raw Benefits Data'!T85+('Raw Benefits Data'!AN85*0.81818)</f>
        <v>0</v>
      </c>
      <c r="U85" s="86">
        <f>+'Raw Benefits Data'!U85+'Raw Benefits Data'!AO85</f>
        <v>0</v>
      </c>
      <c r="V85" s="86">
        <f>+'Raw Benefits Data'!V85+('Raw Benefits Data'!AP85*0.81818)</f>
        <v>0</v>
      </c>
      <c r="W85" s="86">
        <f>+'Raw Benefits Data'!W85+'Raw Benefits Data'!AQ85</f>
        <v>981</v>
      </c>
      <c r="X85" s="86">
        <f>+'Raw Benefits Data'!X85+('Raw Benefits Data'!AR85*0.81818)</f>
        <v>15984789.11132</v>
      </c>
    </row>
    <row r="86" spans="1:24" ht="11.25">
      <c r="A86" s="3" t="s">
        <v>136</v>
      </c>
      <c r="B86" s="17" t="s">
        <v>333</v>
      </c>
      <c r="C86" s="18">
        <v>134130</v>
      </c>
      <c r="D86" s="33">
        <v>1</v>
      </c>
      <c r="E86" s="86">
        <f>+'Raw Benefits Data'!E86+'Raw Benefits Data'!Y86</f>
        <v>1447</v>
      </c>
      <c r="F86" s="86">
        <f>+'Raw Benefits Data'!F86+('Raw Benefits Data'!Z86*0.81818)</f>
        <v>14851808.3006308</v>
      </c>
      <c r="G86" s="86">
        <f>+'Raw Benefits Data'!G86+'Raw Benefits Data'!AA86</f>
        <v>1447</v>
      </c>
      <c r="H86" s="86">
        <f>+'Raw Benefits Data'!H86+('Raw Benefits Data'!AB86*0.81818)</f>
        <v>4796523.96072</v>
      </c>
      <c r="I86" s="86">
        <f>+'Raw Benefits Data'!I86+'Raw Benefits Data'!AC86</f>
        <v>0</v>
      </c>
      <c r="J86" s="86">
        <f>+'Raw Benefits Data'!J86+('Raw Benefits Data'!AD86*0.81818)</f>
        <v>0</v>
      </c>
      <c r="K86" s="86">
        <f>+'Raw Benefits Data'!K86+'Raw Benefits Data'!AE86</f>
        <v>1447</v>
      </c>
      <c r="L86" s="86">
        <f>+'Raw Benefits Data'!L86+('Raw Benefits Data'!AF86*0.81818)</f>
        <v>6256552.1453388</v>
      </c>
      <c r="M86" s="86">
        <f>+'Raw Benefits Data'!M86+'Raw Benefits Data'!AG86</f>
        <v>0</v>
      </c>
      <c r="N86" s="86">
        <f>+'Raw Benefits Data'!N86+('Raw Benefits Data'!AH86*0.81818)</f>
        <v>0</v>
      </c>
      <c r="O86" s="86">
        <f>+'Raw Benefits Data'!O86+'Raw Benefits Data'!AI86</f>
        <v>1447</v>
      </c>
      <c r="P86" s="86">
        <f>+'Raw Benefits Data'!P86+('Raw Benefits Data'!AJ86*0.81818)</f>
        <v>224938.5811504</v>
      </c>
      <c r="Q86" s="86">
        <f>+'Raw Benefits Data'!Q86+'Raw Benefits Data'!AK86</f>
        <v>1447</v>
      </c>
      <c r="R86" s="86">
        <f>+'Raw Benefits Data'!R86+('Raw Benefits Data'!AL86*0.81818)</f>
        <v>90279.1903694</v>
      </c>
      <c r="S86" s="86">
        <f>+'Raw Benefits Data'!S86+'Raw Benefits Data'!AM86</f>
        <v>0</v>
      </c>
      <c r="T86" s="86">
        <f>+'Raw Benefits Data'!T86+('Raw Benefits Data'!AN86*0.81818)</f>
        <v>0</v>
      </c>
      <c r="U86" s="86">
        <f>+'Raw Benefits Data'!U86+'Raw Benefits Data'!AO86</f>
        <v>0</v>
      </c>
      <c r="V86" s="86">
        <f>+'Raw Benefits Data'!V86+('Raw Benefits Data'!AP86*0.81818)</f>
        <v>0</v>
      </c>
      <c r="W86" s="86">
        <f>+'Raw Benefits Data'!W86+'Raw Benefits Data'!AQ86</f>
        <v>1447</v>
      </c>
      <c r="X86" s="86">
        <f>+'Raw Benefits Data'!X86+('Raw Benefits Data'!AR86*0.81818)</f>
        <v>26220102.178209398</v>
      </c>
    </row>
    <row r="87" spans="1:24" ht="11.25">
      <c r="A87" s="3" t="s">
        <v>136</v>
      </c>
      <c r="B87" s="17" t="s">
        <v>334</v>
      </c>
      <c r="C87" s="18">
        <v>137351</v>
      </c>
      <c r="D87" s="33">
        <v>1</v>
      </c>
      <c r="E87" s="86">
        <f>+'Raw Benefits Data'!E87+'Raw Benefits Data'!Y87</f>
        <v>1028</v>
      </c>
      <c r="F87" s="86">
        <f>+'Raw Benefits Data'!F87+('Raw Benefits Data'!Z87*0.81818)</f>
        <v>9179198.50952</v>
      </c>
      <c r="G87" s="86">
        <f>+'Raw Benefits Data'!G87+'Raw Benefits Data'!AA87</f>
        <v>964</v>
      </c>
      <c r="H87" s="86">
        <f>+'Raw Benefits Data'!H87+('Raw Benefits Data'!AB87*0.81818)</f>
        <v>2370320.47186</v>
      </c>
      <c r="I87" s="86">
        <f>+'Raw Benefits Data'!I87+'Raw Benefits Data'!AC87</f>
        <v>0</v>
      </c>
      <c r="J87" s="86">
        <f>+'Raw Benefits Data'!J87+('Raw Benefits Data'!AD87*0.81818)</f>
        <v>0</v>
      </c>
      <c r="K87" s="86">
        <f>+'Raw Benefits Data'!K87+'Raw Benefits Data'!AE87</f>
        <v>1028</v>
      </c>
      <c r="L87" s="86">
        <f>+'Raw Benefits Data'!L87+('Raw Benefits Data'!AF87*0.81818)</f>
        <v>3645848.6432600003</v>
      </c>
      <c r="M87" s="86">
        <f>+'Raw Benefits Data'!M87+'Raw Benefits Data'!AG87</f>
        <v>1028</v>
      </c>
      <c r="N87" s="86">
        <f>+'Raw Benefits Data'!N87+('Raw Benefits Data'!AH87*0.81818)</f>
        <v>23261.26166</v>
      </c>
      <c r="O87" s="86">
        <f>+'Raw Benefits Data'!O87+'Raw Benefits Data'!AI87</f>
        <v>736</v>
      </c>
      <c r="P87" s="86">
        <f>+'Raw Benefits Data'!P87+('Raw Benefits Data'!AJ87*0.81818)</f>
        <v>107148.22284</v>
      </c>
      <c r="Q87" s="86">
        <f>+'Raw Benefits Data'!Q87+'Raw Benefits Data'!AK87</f>
        <v>1028</v>
      </c>
      <c r="R87" s="86">
        <f>+'Raw Benefits Data'!R87+('Raw Benefits Data'!AL87*0.81818)</f>
        <v>510313.7572</v>
      </c>
      <c r="S87" s="86">
        <f>+'Raw Benefits Data'!S87+'Raw Benefits Data'!AM87</f>
        <v>0</v>
      </c>
      <c r="T87" s="86">
        <f>+'Raw Benefits Data'!T87+('Raw Benefits Data'!AN87*0.81818)</f>
        <v>0</v>
      </c>
      <c r="U87" s="86">
        <f>+'Raw Benefits Data'!U87+'Raw Benefits Data'!AO87</f>
        <v>0</v>
      </c>
      <c r="V87" s="86">
        <f>+'Raw Benefits Data'!V87+('Raw Benefits Data'!AP87*0.81818)</f>
        <v>0</v>
      </c>
      <c r="W87" s="86">
        <f>+'Raw Benefits Data'!W87+'Raw Benefits Data'!AQ87</f>
        <v>1028</v>
      </c>
      <c r="X87" s="86">
        <f>+'Raw Benefits Data'!X87+('Raw Benefits Data'!AR87*0.81818)</f>
        <v>15836090.86634</v>
      </c>
    </row>
    <row r="88" spans="1:24" ht="11.25">
      <c r="A88" s="3" t="s">
        <v>136</v>
      </c>
      <c r="B88" s="17" t="s">
        <v>335</v>
      </c>
      <c r="C88" s="18">
        <v>133669</v>
      </c>
      <c r="D88" s="33">
        <v>2</v>
      </c>
      <c r="E88" s="86">
        <f>+'Raw Benefits Data'!E88+'Raw Benefits Data'!Y88</f>
        <v>576</v>
      </c>
      <c r="F88" s="86">
        <f>+'Raw Benefits Data'!F88+('Raw Benefits Data'!Z88*0.81818)</f>
        <v>5496225.0838472</v>
      </c>
      <c r="G88" s="86">
        <f>+'Raw Benefits Data'!G88+'Raw Benefits Data'!AA88</f>
        <v>588</v>
      </c>
      <c r="H88" s="86">
        <f>+'Raw Benefits Data'!H88+('Raw Benefits Data'!AB88*0.81818)</f>
        <v>1032251.175856</v>
      </c>
      <c r="I88" s="86">
        <f>+'Raw Benefits Data'!I88+'Raw Benefits Data'!AC88</f>
        <v>0</v>
      </c>
      <c r="J88" s="86">
        <f>+'Raw Benefits Data'!J88+('Raw Benefits Data'!AD88*0.81818)</f>
        <v>0</v>
      </c>
      <c r="K88" s="86">
        <f>+'Raw Benefits Data'!K88+'Raw Benefits Data'!AE88</f>
        <v>618</v>
      </c>
      <c r="L88" s="86">
        <f>+'Raw Benefits Data'!L88+('Raw Benefits Data'!AF88*0.81818)</f>
        <v>2416458.1026874</v>
      </c>
      <c r="M88" s="86">
        <f>+'Raw Benefits Data'!M88+'Raw Benefits Data'!AG88</f>
        <v>618</v>
      </c>
      <c r="N88" s="86">
        <f>+'Raw Benefits Data'!N88+('Raw Benefits Data'!AH88*0.81818)</f>
        <v>359002.0279984</v>
      </c>
      <c r="O88" s="86">
        <f>+'Raw Benefits Data'!O88+'Raw Benefits Data'!AI88</f>
        <v>538</v>
      </c>
      <c r="P88" s="86">
        <f>+'Raw Benefits Data'!P88+('Raw Benefits Data'!AJ88*0.81818)</f>
        <v>59818.5152274</v>
      </c>
      <c r="Q88" s="86">
        <f>+'Raw Benefits Data'!Q88+'Raw Benefits Data'!AK88</f>
        <v>618</v>
      </c>
      <c r="R88" s="86">
        <f>+'Raw Benefits Data'!R88+('Raw Benefits Data'!AL88*0.81818)</f>
        <v>205144.0314536</v>
      </c>
      <c r="S88" s="86">
        <f>+'Raw Benefits Data'!S88+'Raw Benefits Data'!AM88</f>
        <v>0</v>
      </c>
      <c r="T88" s="86">
        <f>+'Raw Benefits Data'!T88+('Raw Benefits Data'!AN88*0.81818)</f>
        <v>0</v>
      </c>
      <c r="U88" s="86">
        <f>+'Raw Benefits Data'!U88+'Raw Benefits Data'!AO88</f>
        <v>0</v>
      </c>
      <c r="V88" s="86">
        <f>+'Raw Benefits Data'!V88+('Raw Benefits Data'!AP88*0.81818)</f>
        <v>0</v>
      </c>
      <c r="W88" s="86">
        <f>+'Raw Benefits Data'!W88+'Raw Benefits Data'!AQ88</f>
        <v>618</v>
      </c>
      <c r="X88" s="86">
        <f>+'Raw Benefits Data'!X88+('Raw Benefits Data'!AR88*0.81818)</f>
        <v>9568898.937069999</v>
      </c>
    </row>
    <row r="89" spans="1:24" ht="11.25">
      <c r="A89" s="3" t="s">
        <v>136</v>
      </c>
      <c r="B89" s="17" t="s">
        <v>336</v>
      </c>
      <c r="C89" s="18">
        <v>133951</v>
      </c>
      <c r="D89" s="33">
        <v>2</v>
      </c>
      <c r="E89" s="86">
        <f>+'Raw Benefits Data'!E89+'Raw Benefits Data'!Y89</f>
        <v>864</v>
      </c>
      <c r="F89" s="86">
        <f>+'Raw Benefits Data'!F89+('Raw Benefits Data'!Z89*0.81818)</f>
        <v>7130608.54904</v>
      </c>
      <c r="G89" s="86">
        <f>+'Raw Benefits Data'!G89+'Raw Benefits Data'!AA89</f>
        <v>717</v>
      </c>
      <c r="H89" s="86">
        <f>+'Raw Benefits Data'!H89+('Raw Benefits Data'!AB89*0.81818)</f>
        <v>1850746.99918</v>
      </c>
      <c r="I89" s="86">
        <f>+'Raw Benefits Data'!I89+'Raw Benefits Data'!AC89</f>
        <v>0</v>
      </c>
      <c r="J89" s="86">
        <f>+'Raw Benefits Data'!J89+('Raw Benefits Data'!AD89*0.81818)</f>
        <v>0</v>
      </c>
      <c r="K89" s="86">
        <f>+'Raw Benefits Data'!K89+'Raw Benefits Data'!AE89</f>
        <v>858</v>
      </c>
      <c r="L89" s="86">
        <f>+'Raw Benefits Data'!L89+('Raw Benefits Data'!AF89*0.81818)</f>
        <v>3012845.57428</v>
      </c>
      <c r="M89" s="86">
        <f>+'Raw Benefits Data'!M89+'Raw Benefits Data'!AG89</f>
        <v>861</v>
      </c>
      <c r="N89" s="86">
        <f>+'Raw Benefits Data'!N89+('Raw Benefits Data'!AH89*0.81818)</f>
        <v>2720134.08674</v>
      </c>
      <c r="O89" s="86">
        <f>+'Raw Benefits Data'!O89+'Raw Benefits Data'!AI89</f>
        <v>567</v>
      </c>
      <c r="P89" s="86">
        <f>+'Raw Benefits Data'!P89+('Raw Benefits Data'!AJ89*0.81818)</f>
        <v>70871.07522</v>
      </c>
      <c r="Q89" s="86">
        <f>+'Raw Benefits Data'!Q89+'Raw Benefits Data'!AK89</f>
        <v>861</v>
      </c>
      <c r="R89" s="86">
        <f>+'Raw Benefits Data'!R89+('Raw Benefits Data'!AL89*0.81818)</f>
        <v>38359.50232</v>
      </c>
      <c r="S89" s="86">
        <f>+'Raw Benefits Data'!S89+'Raw Benefits Data'!AM89</f>
        <v>0</v>
      </c>
      <c r="T89" s="86">
        <f>+'Raw Benefits Data'!T89+('Raw Benefits Data'!AN89*0.81818)</f>
        <v>0</v>
      </c>
      <c r="U89" s="86">
        <f>+'Raw Benefits Data'!U89+'Raw Benefits Data'!AO89</f>
        <v>0</v>
      </c>
      <c r="V89" s="86">
        <f>+'Raw Benefits Data'!V89+('Raw Benefits Data'!AP89*0.81818)</f>
        <v>0</v>
      </c>
      <c r="W89" s="86">
        <f>+'Raw Benefits Data'!W89+'Raw Benefits Data'!AQ89</f>
        <v>864</v>
      </c>
      <c r="X89" s="86">
        <f>+'Raw Benefits Data'!X89+('Raw Benefits Data'!AR89*0.81818)</f>
        <v>14823565.78678</v>
      </c>
    </row>
    <row r="90" spans="1:24" ht="11.25">
      <c r="A90" s="3" t="s">
        <v>136</v>
      </c>
      <c r="B90" s="17" t="s">
        <v>337</v>
      </c>
      <c r="C90" s="18">
        <v>132903</v>
      </c>
      <c r="D90" s="33">
        <v>2</v>
      </c>
      <c r="E90" s="86">
        <f>+'Raw Benefits Data'!E90+'Raw Benefits Data'!Y90</f>
        <v>777</v>
      </c>
      <c r="F90" s="86">
        <f>+'Raw Benefits Data'!F90+('Raw Benefits Data'!Z90*0.81818)</f>
        <v>7047512.0922</v>
      </c>
      <c r="G90" s="86">
        <f>+'Raw Benefits Data'!G90+'Raw Benefits Data'!AA90</f>
        <v>777</v>
      </c>
      <c r="H90" s="86">
        <f>+'Raw Benefits Data'!H90+('Raw Benefits Data'!AB90*0.81818)</f>
        <v>2167220.06356</v>
      </c>
      <c r="I90" s="86">
        <f>+'Raw Benefits Data'!I90+'Raw Benefits Data'!AC90</f>
        <v>0</v>
      </c>
      <c r="J90" s="86">
        <f>+'Raw Benefits Data'!J90+('Raw Benefits Data'!AD90*0.81818)</f>
        <v>0</v>
      </c>
      <c r="K90" s="86">
        <f>+'Raw Benefits Data'!K90+'Raw Benefits Data'!AE90</f>
        <v>777</v>
      </c>
      <c r="L90" s="86">
        <f>+'Raw Benefits Data'!L90+('Raw Benefits Data'!AF90*0.81818)</f>
        <v>2947765.48032</v>
      </c>
      <c r="M90" s="86">
        <f>+'Raw Benefits Data'!M90+'Raw Benefits Data'!AG90</f>
        <v>777</v>
      </c>
      <c r="N90" s="86">
        <f>+'Raw Benefits Data'!N90+('Raw Benefits Data'!AH90*0.81818)</f>
        <v>88952.25668</v>
      </c>
      <c r="O90" s="86">
        <f>+'Raw Benefits Data'!O90+'Raw Benefits Data'!AI90</f>
        <v>777</v>
      </c>
      <c r="P90" s="86">
        <f>+'Raw Benefits Data'!P90+('Raw Benefits Data'!AJ90*0.81818)</f>
        <v>100152.89062</v>
      </c>
      <c r="Q90" s="86">
        <f>+'Raw Benefits Data'!Q90+'Raw Benefits Data'!AK90</f>
        <v>777</v>
      </c>
      <c r="R90" s="86">
        <f>+'Raw Benefits Data'!R90+('Raw Benefits Data'!AL90*0.81818)</f>
        <v>113211.61594</v>
      </c>
      <c r="S90" s="86">
        <f>+'Raw Benefits Data'!S90+'Raw Benefits Data'!AM90</f>
        <v>0</v>
      </c>
      <c r="T90" s="86">
        <f>+'Raw Benefits Data'!T90+('Raw Benefits Data'!AN90*0.81818)</f>
        <v>0</v>
      </c>
      <c r="U90" s="86">
        <f>+'Raw Benefits Data'!U90+'Raw Benefits Data'!AO90</f>
        <v>0</v>
      </c>
      <c r="V90" s="86">
        <f>+'Raw Benefits Data'!V90+('Raw Benefits Data'!AP90*0.81818)</f>
        <v>0</v>
      </c>
      <c r="W90" s="86">
        <f>+'Raw Benefits Data'!W90+'Raw Benefits Data'!AQ90</f>
        <v>777</v>
      </c>
      <c r="X90" s="86">
        <f>+'Raw Benefits Data'!X90+('Raw Benefits Data'!AR90*0.81818)</f>
        <v>12464814.39932</v>
      </c>
    </row>
    <row r="91" spans="1:24" ht="11.25">
      <c r="A91" s="3" t="s">
        <v>136</v>
      </c>
      <c r="B91" s="17" t="s">
        <v>338</v>
      </c>
      <c r="C91" s="18">
        <v>133650</v>
      </c>
      <c r="D91" s="33">
        <v>3</v>
      </c>
      <c r="E91" s="86">
        <f>+'Raw Benefits Data'!E91+'Raw Benefits Data'!Y91</f>
        <v>435</v>
      </c>
      <c r="F91" s="86">
        <f>+'Raw Benefits Data'!F91+('Raw Benefits Data'!Z91*0.81818)</f>
        <v>3266184.7172608003</v>
      </c>
      <c r="G91" s="86">
        <f>+'Raw Benefits Data'!G91+'Raw Benefits Data'!AA91</f>
        <v>306</v>
      </c>
      <c r="H91" s="86">
        <f>+'Raw Benefits Data'!H91+('Raw Benefits Data'!AB91*0.81818)</f>
        <v>593166.485088</v>
      </c>
      <c r="I91" s="86">
        <f>+'Raw Benefits Data'!I91+'Raw Benefits Data'!AC91</f>
        <v>0</v>
      </c>
      <c r="J91" s="86">
        <f>+'Raw Benefits Data'!J91+('Raw Benefits Data'!AD91*0.81818)</f>
        <v>0</v>
      </c>
      <c r="K91" s="86">
        <f>+'Raw Benefits Data'!K91+'Raw Benefits Data'!AE91</f>
        <v>435</v>
      </c>
      <c r="L91" s="86">
        <f>+'Raw Benefits Data'!L91+('Raw Benefits Data'!AF91*0.81818)</f>
        <v>1489074.7963674</v>
      </c>
      <c r="M91" s="86">
        <f>+'Raw Benefits Data'!M91+'Raw Benefits Data'!AG91</f>
        <v>435</v>
      </c>
      <c r="N91" s="86">
        <f>+'Raw Benefits Data'!N91+('Raw Benefits Data'!AH91*0.81818)</f>
        <v>136278.980492</v>
      </c>
      <c r="O91" s="86">
        <f>+'Raw Benefits Data'!O91+'Raw Benefits Data'!AI91</f>
        <v>241</v>
      </c>
      <c r="P91" s="86">
        <f>+'Raw Benefits Data'!P91+('Raw Benefits Data'!AJ91*0.81818)</f>
        <v>47250.0134086</v>
      </c>
      <c r="Q91" s="86">
        <f>+'Raw Benefits Data'!Q91+'Raw Benefits Data'!AK91</f>
        <v>435</v>
      </c>
      <c r="R91" s="86">
        <f>+'Raw Benefits Data'!R91+('Raw Benefits Data'!AL91*0.81818)</f>
        <v>136278.980492</v>
      </c>
      <c r="S91" s="86">
        <f>+'Raw Benefits Data'!S91+'Raw Benefits Data'!AM91</f>
        <v>0</v>
      </c>
      <c r="T91" s="86">
        <f>+'Raw Benefits Data'!T91+('Raw Benefits Data'!AN91*0.81818)</f>
        <v>0</v>
      </c>
      <c r="U91" s="86">
        <f>+'Raw Benefits Data'!U91+'Raw Benefits Data'!AO91</f>
        <v>0</v>
      </c>
      <c r="V91" s="86">
        <f>+'Raw Benefits Data'!V91+('Raw Benefits Data'!AP91*0.81818)</f>
        <v>0</v>
      </c>
      <c r="W91" s="86">
        <f>+'Raw Benefits Data'!W91+'Raw Benefits Data'!AQ91</f>
        <v>435</v>
      </c>
      <c r="X91" s="86">
        <f>+'Raw Benefits Data'!X91+('Raw Benefits Data'!AR91*0.81818)</f>
        <v>5668233.9731088</v>
      </c>
    </row>
    <row r="92" spans="1:24" ht="11.25">
      <c r="A92" s="3" t="s">
        <v>136</v>
      </c>
      <c r="B92" s="17" t="s">
        <v>340</v>
      </c>
      <c r="C92" s="18">
        <v>136172</v>
      </c>
      <c r="D92" s="33">
        <v>3</v>
      </c>
      <c r="E92" s="86">
        <f>+'Raw Benefits Data'!E92+'Raw Benefits Data'!Y92</f>
        <v>334</v>
      </c>
      <c r="F92" s="86">
        <f>+'Raw Benefits Data'!F92+('Raw Benefits Data'!Z92*0.81818)</f>
        <v>3230767.03466</v>
      </c>
      <c r="G92" s="86">
        <f>+'Raw Benefits Data'!G92+'Raw Benefits Data'!AA92</f>
        <v>293</v>
      </c>
      <c r="H92" s="86">
        <f>+'Raw Benefits Data'!H92+('Raw Benefits Data'!AB92*0.81818)</f>
        <v>986000.02676</v>
      </c>
      <c r="I92" s="86">
        <f>+'Raw Benefits Data'!I92+'Raw Benefits Data'!AC92</f>
        <v>0</v>
      </c>
      <c r="J92" s="86">
        <f>+'Raw Benefits Data'!J92+('Raw Benefits Data'!AD92*0.81818)</f>
        <v>0</v>
      </c>
      <c r="K92" s="86">
        <f>+'Raw Benefits Data'!K92+'Raw Benefits Data'!AE92</f>
        <v>337</v>
      </c>
      <c r="L92" s="86">
        <f>+'Raw Benefits Data'!L92+('Raw Benefits Data'!AF92*0.81818)</f>
        <v>1387170.20608</v>
      </c>
      <c r="M92" s="86">
        <f>+'Raw Benefits Data'!M92+'Raw Benefits Data'!AG92</f>
        <v>2</v>
      </c>
      <c r="N92" s="86">
        <f>+'Raw Benefits Data'!N92+('Raw Benefits Data'!AH92*0.81818)</f>
        <v>2035.63184</v>
      </c>
      <c r="O92" s="86">
        <f>+'Raw Benefits Data'!O92+'Raw Benefits Data'!AI92</f>
        <v>221</v>
      </c>
      <c r="P92" s="86">
        <f>+'Raw Benefits Data'!P92+('Raw Benefits Data'!AJ92*0.81818)</f>
        <v>27968.71834</v>
      </c>
      <c r="Q92" s="86">
        <f>+'Raw Benefits Data'!Q92+'Raw Benefits Data'!AK92</f>
        <v>342</v>
      </c>
      <c r="R92" s="86">
        <f>+'Raw Benefits Data'!R92+('Raw Benefits Data'!AL92*0.81818)</f>
        <v>53138.08142</v>
      </c>
      <c r="S92" s="86">
        <f>+'Raw Benefits Data'!S92+'Raw Benefits Data'!AM92</f>
        <v>0</v>
      </c>
      <c r="T92" s="86">
        <f>+'Raw Benefits Data'!T92+('Raw Benefits Data'!AN92*0.81818)</f>
        <v>0</v>
      </c>
      <c r="U92" s="86">
        <f>+'Raw Benefits Data'!U92+'Raw Benefits Data'!AO92</f>
        <v>0</v>
      </c>
      <c r="V92" s="86">
        <f>+'Raw Benefits Data'!V92+('Raw Benefits Data'!AP92*0.81818)</f>
        <v>0</v>
      </c>
      <c r="W92" s="86">
        <f>+'Raw Benefits Data'!W92+'Raw Benefits Data'!AQ92</f>
        <v>342</v>
      </c>
      <c r="X92" s="86">
        <f>+'Raw Benefits Data'!X92+('Raw Benefits Data'!AR92*0.81818)</f>
        <v>5687079.6991</v>
      </c>
    </row>
    <row r="93" spans="1:24" ht="11.25">
      <c r="A93" s="3" t="s">
        <v>136</v>
      </c>
      <c r="B93" s="17" t="s">
        <v>339</v>
      </c>
      <c r="C93" s="18">
        <v>138354</v>
      </c>
      <c r="D93" s="33">
        <v>3</v>
      </c>
      <c r="E93" s="86">
        <f>+'Raw Benefits Data'!E93+'Raw Benefits Data'!Y93</f>
        <v>210</v>
      </c>
      <c r="F93" s="86">
        <f>+'Raw Benefits Data'!F93+('Raw Benefits Data'!Z93*0.81818)</f>
        <v>1752516.79614</v>
      </c>
      <c r="G93" s="86">
        <f>+'Raw Benefits Data'!G93+'Raw Benefits Data'!AA93</f>
        <v>189</v>
      </c>
      <c r="H93" s="86">
        <f>+'Raw Benefits Data'!H93+('Raw Benefits Data'!AB93*0.81818)</f>
        <v>547672.89628</v>
      </c>
      <c r="I93" s="86">
        <f>+'Raw Benefits Data'!I93+'Raw Benefits Data'!AC93</f>
        <v>0</v>
      </c>
      <c r="J93" s="86">
        <f>+'Raw Benefits Data'!J93+('Raw Benefits Data'!AD93*0.81818)</f>
        <v>0</v>
      </c>
      <c r="K93" s="86">
        <f>+'Raw Benefits Data'!K93+'Raw Benefits Data'!AE93</f>
        <v>210</v>
      </c>
      <c r="L93" s="86">
        <f>+'Raw Benefits Data'!L93+('Raw Benefits Data'!AF93*0.81818)</f>
        <v>756273.35404</v>
      </c>
      <c r="M93" s="86">
        <f>+'Raw Benefits Data'!M93+'Raw Benefits Data'!AG93</f>
        <v>4000</v>
      </c>
      <c r="N93" s="86">
        <f>+'Raw Benefits Data'!N93+('Raw Benefits Data'!AH93*0.81818)</f>
        <v>209.63636</v>
      </c>
      <c r="O93" s="86">
        <f>+'Raw Benefits Data'!O93+'Raw Benefits Data'!AI93</f>
        <v>145</v>
      </c>
      <c r="P93" s="86">
        <f>+'Raw Benefits Data'!P93+('Raw Benefits Data'!AJ93*0.81818)</f>
        <v>14527.27254</v>
      </c>
      <c r="Q93" s="86">
        <f>+'Raw Benefits Data'!Q93+'Raw Benefits Data'!AK93</f>
        <v>210</v>
      </c>
      <c r="R93" s="86">
        <f>+'Raw Benefits Data'!R93+('Raw Benefits Data'!AL93*0.81818)</f>
        <v>29284.09054</v>
      </c>
      <c r="S93" s="86">
        <f>+'Raw Benefits Data'!S93+'Raw Benefits Data'!AM93</f>
        <v>0</v>
      </c>
      <c r="T93" s="86">
        <f>+'Raw Benefits Data'!T93+('Raw Benefits Data'!AN93*0.81818)</f>
        <v>0</v>
      </c>
      <c r="U93" s="86">
        <f>+'Raw Benefits Data'!U93+'Raw Benefits Data'!AO93</f>
        <v>0</v>
      </c>
      <c r="V93" s="86">
        <f>+'Raw Benefits Data'!V93+('Raw Benefits Data'!AP93*0.81818)</f>
        <v>0</v>
      </c>
      <c r="W93" s="86">
        <f>+'Raw Benefits Data'!W93+'Raw Benefits Data'!AQ93</f>
        <v>210</v>
      </c>
      <c r="X93" s="86">
        <f>+'Raw Benefits Data'!X93+('Raw Benefits Data'!AR93*0.81818)</f>
        <v>3100274.40954</v>
      </c>
    </row>
    <row r="94" spans="1:24" ht="11.25">
      <c r="A94" s="3" t="s">
        <v>136</v>
      </c>
      <c r="B94" s="17" t="s">
        <v>341</v>
      </c>
      <c r="C94" s="20">
        <v>433660</v>
      </c>
      <c r="D94" s="21">
        <v>5</v>
      </c>
      <c r="E94" s="86">
        <f>+'Raw Benefits Data'!E94+'Raw Benefits Data'!Y94</f>
        <v>139</v>
      </c>
      <c r="F94" s="86">
        <f>+'Raw Benefits Data'!F94+('Raw Benefits Data'!Z94*0.81818)</f>
        <v>1091764.72484</v>
      </c>
      <c r="G94" s="86">
        <f>+'Raw Benefits Data'!G94+'Raw Benefits Data'!AA94</f>
        <v>141</v>
      </c>
      <c r="H94" s="86">
        <f>+'Raw Benefits Data'!H94+('Raw Benefits Data'!AB94*0.81818)</f>
        <v>581055.94838</v>
      </c>
      <c r="I94" s="86">
        <f>+'Raw Benefits Data'!I94+'Raw Benefits Data'!AC94</f>
        <v>0</v>
      </c>
      <c r="J94" s="86">
        <f>+'Raw Benefits Data'!J94+('Raw Benefits Data'!AD94*0.81818)</f>
        <v>0</v>
      </c>
      <c r="K94" s="86">
        <f>+'Raw Benefits Data'!K94+'Raw Benefits Data'!AE94</f>
        <v>141</v>
      </c>
      <c r="L94" s="86">
        <f>+'Raw Benefits Data'!L94+('Raw Benefits Data'!AF94*0.81818)</f>
        <v>510144.3412</v>
      </c>
      <c r="M94" s="86">
        <f>+'Raw Benefits Data'!M94+'Raw Benefits Data'!AG94</f>
        <v>141</v>
      </c>
      <c r="N94" s="86">
        <f>+'Raw Benefits Data'!N94+('Raw Benefits Data'!AH94*0.81818)</f>
        <v>3507.17958</v>
      </c>
      <c r="O94" s="86">
        <f>+'Raw Benefits Data'!O94+'Raw Benefits Data'!AI94</f>
        <v>141</v>
      </c>
      <c r="P94" s="86">
        <f>+'Raw Benefits Data'!P94+('Raw Benefits Data'!AJ94*0.81818)</f>
        <v>16536.99044</v>
      </c>
      <c r="Q94" s="86">
        <f>+'Raw Benefits Data'!Q94+'Raw Benefits Data'!AK94</f>
        <v>141</v>
      </c>
      <c r="R94" s="86">
        <f>+'Raw Benefits Data'!R94+('Raw Benefits Data'!AL94*0.81818)</f>
        <v>5727.35998</v>
      </c>
      <c r="S94" s="86">
        <f>+'Raw Benefits Data'!S94+'Raw Benefits Data'!AM94</f>
        <v>0</v>
      </c>
      <c r="T94" s="86">
        <f>+'Raw Benefits Data'!T94+('Raw Benefits Data'!AN94*0.81818)</f>
        <v>0</v>
      </c>
      <c r="U94" s="86">
        <f>+'Raw Benefits Data'!U94+'Raw Benefits Data'!AO94</f>
        <v>0</v>
      </c>
      <c r="V94" s="86">
        <f>+'Raw Benefits Data'!V94+('Raw Benefits Data'!AP94*0.81818)</f>
        <v>0</v>
      </c>
      <c r="W94" s="86">
        <f>+'Raw Benefits Data'!W94+'Raw Benefits Data'!AQ94</f>
        <v>141</v>
      </c>
      <c r="X94" s="86">
        <f>+'Raw Benefits Data'!X94+('Raw Benefits Data'!AR94*0.81818)</f>
        <v>2208736.54442</v>
      </c>
    </row>
    <row r="95" spans="1:24" ht="11.25">
      <c r="A95" s="3" t="s">
        <v>136</v>
      </c>
      <c r="B95" s="17" t="s">
        <v>342</v>
      </c>
      <c r="C95" s="17">
        <v>132693</v>
      </c>
      <c r="D95" s="29">
        <v>7</v>
      </c>
      <c r="E95" s="86">
        <f>+'Raw Benefits Data'!E95+'Raw Benefits Data'!Y95</f>
        <v>243</v>
      </c>
      <c r="F95" s="86">
        <f>+'Raw Benefits Data'!F95+('Raw Benefits Data'!Z95*0.81818)</f>
        <v>1775904</v>
      </c>
      <c r="G95" s="86">
        <f>+'Raw Benefits Data'!G95+'Raw Benefits Data'!AA95</f>
        <v>186</v>
      </c>
      <c r="H95" s="86">
        <f>+'Raw Benefits Data'!H95+('Raw Benefits Data'!AB95*0.81818)</f>
        <v>1044633</v>
      </c>
      <c r="I95" s="86">
        <f>+'Raw Benefits Data'!I95+'Raw Benefits Data'!AC95</f>
        <v>0</v>
      </c>
      <c r="J95" s="86">
        <f>+'Raw Benefits Data'!J95+('Raw Benefits Data'!AD95*0.81818)</f>
        <v>0</v>
      </c>
      <c r="K95" s="86">
        <f>+'Raw Benefits Data'!K95+'Raw Benefits Data'!AE95</f>
        <v>243</v>
      </c>
      <c r="L95" s="86">
        <f>+'Raw Benefits Data'!L95+('Raw Benefits Data'!AF95*0.81818)</f>
        <v>797147</v>
      </c>
      <c r="M95" s="86">
        <f>+'Raw Benefits Data'!M95+'Raw Benefits Data'!AG95</f>
        <v>243</v>
      </c>
      <c r="N95" s="86">
        <f>+'Raw Benefits Data'!N95+('Raw Benefits Data'!AH95*0.81818)</f>
        <v>16802</v>
      </c>
      <c r="O95" s="86">
        <f>+'Raw Benefits Data'!O95+'Raw Benefits Data'!AI95</f>
        <v>243</v>
      </c>
      <c r="P95" s="86">
        <f>+'Raw Benefits Data'!P95+('Raw Benefits Data'!AJ95*0.81818)</f>
        <v>31260</v>
      </c>
      <c r="Q95" s="86">
        <f>+'Raw Benefits Data'!Q95+'Raw Benefits Data'!AK95</f>
        <v>243</v>
      </c>
      <c r="R95" s="86">
        <f>+'Raw Benefits Data'!R95+('Raw Benefits Data'!AL95*0.81818)</f>
        <v>110454</v>
      </c>
      <c r="S95" s="86">
        <f>+'Raw Benefits Data'!S95+'Raw Benefits Data'!AM95</f>
        <v>0</v>
      </c>
      <c r="T95" s="86">
        <f>+'Raw Benefits Data'!T95+('Raw Benefits Data'!AN95*0.81818)</f>
        <v>0</v>
      </c>
      <c r="U95" s="86">
        <f>+'Raw Benefits Data'!U95+'Raw Benefits Data'!AO95</f>
        <v>57</v>
      </c>
      <c r="V95" s="86">
        <f>+'Raw Benefits Data'!V95+('Raw Benefits Data'!AP95*0.81818)</f>
        <v>87784</v>
      </c>
      <c r="W95" s="86">
        <f>+'Raw Benefits Data'!W95+'Raw Benefits Data'!AQ95</f>
        <v>243</v>
      </c>
      <c r="X95" s="86">
        <f>+'Raw Benefits Data'!X95+('Raw Benefits Data'!AR95*0.81818)</f>
        <v>3863988</v>
      </c>
    </row>
    <row r="96" spans="1:24" ht="11.25">
      <c r="A96" s="3" t="s">
        <v>136</v>
      </c>
      <c r="B96" s="17" t="s">
        <v>344</v>
      </c>
      <c r="C96" s="17">
        <v>132709</v>
      </c>
      <c r="D96" s="29">
        <v>7</v>
      </c>
      <c r="E96" s="86">
        <f>+'Raw Benefits Data'!E96+'Raw Benefits Data'!Y96</f>
        <v>337</v>
      </c>
      <c r="F96" s="86">
        <f>+'Raw Benefits Data'!F96+('Raw Benefits Data'!Z96*0.81818)</f>
        <v>2534606</v>
      </c>
      <c r="G96" s="86">
        <f>+'Raw Benefits Data'!G96+'Raw Benefits Data'!AA96</f>
        <v>337</v>
      </c>
      <c r="H96" s="86">
        <f>+'Raw Benefits Data'!H96+('Raw Benefits Data'!AB96*0.81818)</f>
        <v>951953</v>
      </c>
      <c r="I96" s="86">
        <f>+'Raw Benefits Data'!I96+'Raw Benefits Data'!AC96</f>
        <v>337</v>
      </c>
      <c r="J96" s="86">
        <f>+'Raw Benefits Data'!J96+('Raw Benefits Data'!AD96*0.81818)</f>
        <v>50074</v>
      </c>
      <c r="K96" s="86">
        <f>+'Raw Benefits Data'!K96+'Raw Benefits Data'!AE96</f>
        <v>337</v>
      </c>
      <c r="L96" s="86">
        <f>+'Raw Benefits Data'!L96+('Raw Benefits Data'!AF96*0.81818)</f>
        <v>1178706</v>
      </c>
      <c r="M96" s="86">
        <f>+'Raw Benefits Data'!M96+'Raw Benefits Data'!AG96</f>
        <v>0</v>
      </c>
      <c r="N96" s="86">
        <f>+'Raw Benefits Data'!N96+('Raw Benefits Data'!AH96*0.81818)</f>
        <v>0</v>
      </c>
      <c r="O96" s="86">
        <f>+'Raw Benefits Data'!O96+'Raw Benefits Data'!AI96</f>
        <v>337</v>
      </c>
      <c r="P96" s="86">
        <f>+'Raw Benefits Data'!P96+('Raw Benefits Data'!AJ96*0.81818)</f>
        <v>53926</v>
      </c>
      <c r="Q96" s="86">
        <f>+'Raw Benefits Data'!Q96+'Raw Benefits Data'!AK96</f>
        <v>0</v>
      </c>
      <c r="R96" s="86">
        <f>+'Raw Benefits Data'!R96+('Raw Benefits Data'!AL96*0.81818)</f>
        <v>0</v>
      </c>
      <c r="S96" s="86">
        <f>+'Raw Benefits Data'!S96+'Raw Benefits Data'!AM96</f>
        <v>0</v>
      </c>
      <c r="T96" s="86">
        <f>+'Raw Benefits Data'!T96+('Raw Benefits Data'!AN96*0.81818)</f>
        <v>0</v>
      </c>
      <c r="U96" s="86">
        <f>+'Raw Benefits Data'!U96+'Raw Benefits Data'!AO96</f>
        <v>0</v>
      </c>
      <c r="V96" s="86">
        <f>+'Raw Benefits Data'!V96+('Raw Benefits Data'!AP96*0.81818)</f>
        <v>0</v>
      </c>
      <c r="W96" s="86">
        <f>+'Raw Benefits Data'!W96+'Raw Benefits Data'!AQ96</f>
        <v>337</v>
      </c>
      <c r="X96" s="86">
        <f>+'Raw Benefits Data'!X96+('Raw Benefits Data'!AR96*0.81818)</f>
        <v>4774296</v>
      </c>
    </row>
    <row r="97" spans="1:24" ht="11.25">
      <c r="A97" s="3" t="s">
        <v>136</v>
      </c>
      <c r="B97" s="17" t="s">
        <v>345</v>
      </c>
      <c r="C97" s="17">
        <v>132851</v>
      </c>
      <c r="D97" s="29">
        <v>7</v>
      </c>
      <c r="E97" s="86">
        <f>+'Raw Benefits Data'!E97+'Raw Benefits Data'!Y97</f>
        <v>104</v>
      </c>
      <c r="F97" s="86">
        <f>+'Raw Benefits Data'!F97+('Raw Benefits Data'!Z97*0.81818)</f>
        <v>620980</v>
      </c>
      <c r="G97" s="86">
        <f>+'Raw Benefits Data'!G97+'Raw Benefits Data'!AA97</f>
        <v>104</v>
      </c>
      <c r="H97" s="86">
        <f>+'Raw Benefits Data'!H97+('Raw Benefits Data'!AB97*0.81818)</f>
        <v>166759</v>
      </c>
      <c r="I97" s="86">
        <f>+'Raw Benefits Data'!I97+'Raw Benefits Data'!AC97</f>
        <v>0</v>
      </c>
      <c r="J97" s="86">
        <f>+'Raw Benefits Data'!J97+('Raw Benefits Data'!AD97*0.81818)</f>
        <v>0</v>
      </c>
      <c r="K97" s="86">
        <f>+'Raw Benefits Data'!K97+'Raw Benefits Data'!AE97</f>
        <v>104</v>
      </c>
      <c r="L97" s="86">
        <f>+'Raw Benefits Data'!L97+('Raw Benefits Data'!AF97*0.81818)</f>
        <v>288784</v>
      </c>
      <c r="M97" s="86">
        <f>+'Raw Benefits Data'!M97+'Raw Benefits Data'!AG97</f>
        <v>0</v>
      </c>
      <c r="N97" s="86">
        <f>+'Raw Benefits Data'!N97+('Raw Benefits Data'!AH97*0.81818)</f>
        <v>0</v>
      </c>
      <c r="O97" s="86">
        <f>+'Raw Benefits Data'!O97+'Raw Benefits Data'!AI97</f>
        <v>104</v>
      </c>
      <c r="P97" s="86">
        <f>+'Raw Benefits Data'!P97+('Raw Benefits Data'!AJ97*0.81818)</f>
        <v>6130</v>
      </c>
      <c r="Q97" s="86">
        <f>+'Raw Benefits Data'!Q97+'Raw Benefits Data'!AK97</f>
        <v>0</v>
      </c>
      <c r="R97" s="86">
        <f>+'Raw Benefits Data'!R97+('Raw Benefits Data'!AL97*0.81818)</f>
        <v>0</v>
      </c>
      <c r="S97" s="86">
        <f>+'Raw Benefits Data'!S97+'Raw Benefits Data'!AM97</f>
        <v>0</v>
      </c>
      <c r="T97" s="86">
        <f>+'Raw Benefits Data'!T97+('Raw Benefits Data'!AN97*0.81818)</f>
        <v>0</v>
      </c>
      <c r="U97" s="86">
        <f>+'Raw Benefits Data'!U97+'Raw Benefits Data'!AO97</f>
        <v>0</v>
      </c>
      <c r="V97" s="86">
        <f>+'Raw Benefits Data'!V97+('Raw Benefits Data'!AP97*0.81818)</f>
        <v>0</v>
      </c>
      <c r="W97" s="86">
        <f>+'Raw Benefits Data'!W97+'Raw Benefits Data'!AQ97</f>
        <v>104</v>
      </c>
      <c r="X97" s="86">
        <f>+'Raw Benefits Data'!X97+('Raw Benefits Data'!AR97*0.81818)</f>
        <v>1082655</v>
      </c>
    </row>
    <row r="98" spans="1:24" ht="11.25">
      <c r="A98" s="3" t="s">
        <v>136</v>
      </c>
      <c r="B98" s="17" t="s">
        <v>346</v>
      </c>
      <c r="C98" s="17">
        <v>133021</v>
      </c>
      <c r="D98" s="29">
        <v>7</v>
      </c>
      <c r="E98" s="86">
        <f>+'Raw Benefits Data'!E98+'Raw Benefits Data'!Y98</f>
        <v>66</v>
      </c>
      <c r="F98" s="86">
        <f>+'Raw Benefits Data'!F98+('Raw Benefits Data'!Z98*0.81818)</f>
        <v>429604</v>
      </c>
      <c r="G98" s="86">
        <f>+'Raw Benefits Data'!G98+'Raw Benefits Data'!AA98</f>
        <v>66</v>
      </c>
      <c r="H98" s="86">
        <f>+'Raw Benefits Data'!H98+('Raw Benefits Data'!AB98*0.81818)</f>
        <v>112200</v>
      </c>
      <c r="I98" s="86">
        <f>+'Raw Benefits Data'!I98+'Raw Benefits Data'!AC98</f>
        <v>0</v>
      </c>
      <c r="J98" s="86">
        <f>+'Raw Benefits Data'!J98+('Raw Benefits Data'!AD98*0.81818)</f>
        <v>0</v>
      </c>
      <c r="K98" s="86">
        <f>+'Raw Benefits Data'!K98+'Raw Benefits Data'!AE98</f>
        <v>66</v>
      </c>
      <c r="L98" s="86">
        <f>+'Raw Benefits Data'!L98+('Raw Benefits Data'!AF98*0.81818)</f>
        <v>164262</v>
      </c>
      <c r="M98" s="86">
        <f>+'Raw Benefits Data'!M98+'Raw Benefits Data'!AG98</f>
        <v>0</v>
      </c>
      <c r="N98" s="86">
        <f>+'Raw Benefits Data'!N98+('Raw Benefits Data'!AH98*0.81818)</f>
        <v>0</v>
      </c>
      <c r="O98" s="86">
        <f>+'Raw Benefits Data'!O98+'Raw Benefits Data'!AI98</f>
        <v>66</v>
      </c>
      <c r="P98" s="86">
        <f>+'Raw Benefits Data'!P98+('Raw Benefits Data'!AJ98*0.81818)</f>
        <v>11702</v>
      </c>
      <c r="Q98" s="86">
        <f>+'Raw Benefits Data'!Q98+'Raw Benefits Data'!AK98</f>
        <v>66</v>
      </c>
      <c r="R98" s="86">
        <f>+'Raw Benefits Data'!R98+('Raw Benefits Data'!AL98*0.81818)</f>
        <v>30000</v>
      </c>
      <c r="S98" s="86">
        <f>+'Raw Benefits Data'!S98+'Raw Benefits Data'!AM98</f>
        <v>0</v>
      </c>
      <c r="T98" s="86">
        <f>+'Raw Benefits Data'!T98+('Raw Benefits Data'!AN98*0.81818)</f>
        <v>0</v>
      </c>
      <c r="U98" s="86">
        <f>+'Raw Benefits Data'!U98+'Raw Benefits Data'!AO98</f>
        <v>0</v>
      </c>
      <c r="V98" s="86">
        <f>+'Raw Benefits Data'!V98+('Raw Benefits Data'!AP98*0.81818)</f>
        <v>0</v>
      </c>
      <c r="W98" s="86">
        <f>+'Raw Benefits Data'!W98+'Raw Benefits Data'!AQ98</f>
        <v>66</v>
      </c>
      <c r="X98" s="86">
        <f>+'Raw Benefits Data'!X98+('Raw Benefits Data'!AR98*0.81818)</f>
        <v>747768</v>
      </c>
    </row>
    <row r="99" spans="1:24" ht="11.25">
      <c r="A99" s="3" t="s">
        <v>136</v>
      </c>
      <c r="B99" s="30" t="s">
        <v>347</v>
      </c>
      <c r="C99" s="17">
        <v>133386</v>
      </c>
      <c r="D99" s="29">
        <v>7</v>
      </c>
      <c r="E99" s="86">
        <f>+'Raw Benefits Data'!E99+'Raw Benefits Data'!Y99</f>
        <v>230</v>
      </c>
      <c r="F99" s="86">
        <f>+'Raw Benefits Data'!F99+('Raw Benefits Data'!Z99*0.81818)</f>
        <v>1378091</v>
      </c>
      <c r="G99" s="86">
        <f>+'Raw Benefits Data'!G99+'Raw Benefits Data'!AA99</f>
        <v>230</v>
      </c>
      <c r="H99" s="86">
        <f>+'Raw Benefits Data'!H99+('Raw Benefits Data'!AB99*0.81818)</f>
        <v>505737</v>
      </c>
      <c r="I99" s="86">
        <f>+'Raw Benefits Data'!I99+'Raw Benefits Data'!AC99</f>
        <v>230</v>
      </c>
      <c r="J99" s="86">
        <f>+'Raw Benefits Data'!J99+('Raw Benefits Data'!AD99*0.81818)</f>
        <v>46693</v>
      </c>
      <c r="K99" s="86">
        <f>+'Raw Benefits Data'!K99+'Raw Benefits Data'!AE99</f>
        <v>230</v>
      </c>
      <c r="L99" s="86">
        <f>+'Raw Benefits Data'!L99+('Raw Benefits Data'!AF99*0.81818)</f>
        <v>640875</v>
      </c>
      <c r="M99" s="86">
        <f>+'Raw Benefits Data'!M99+'Raw Benefits Data'!AG99</f>
        <v>0</v>
      </c>
      <c r="N99" s="86">
        <f>+'Raw Benefits Data'!N99+('Raw Benefits Data'!AH99*0.81818)</f>
        <v>0</v>
      </c>
      <c r="O99" s="86">
        <f>+'Raw Benefits Data'!O99+'Raw Benefits Data'!AI99</f>
        <v>230</v>
      </c>
      <c r="P99" s="86">
        <f>+'Raw Benefits Data'!P99+('Raw Benefits Data'!AJ99*0.81818)</f>
        <v>68039</v>
      </c>
      <c r="Q99" s="86">
        <f>+'Raw Benefits Data'!Q99+'Raw Benefits Data'!AK99</f>
        <v>0</v>
      </c>
      <c r="R99" s="86">
        <f>+'Raw Benefits Data'!R99+('Raw Benefits Data'!AL99*0.81818)</f>
        <v>0</v>
      </c>
      <c r="S99" s="86">
        <f>+'Raw Benefits Data'!S99+'Raw Benefits Data'!AM99</f>
        <v>230</v>
      </c>
      <c r="T99" s="86">
        <f>+'Raw Benefits Data'!T99+('Raw Benefits Data'!AN99*0.81818)</f>
        <v>41535</v>
      </c>
      <c r="U99" s="86">
        <f>+'Raw Benefits Data'!U99+'Raw Benefits Data'!AO99</f>
        <v>0</v>
      </c>
      <c r="V99" s="86">
        <f>+'Raw Benefits Data'!V99+('Raw Benefits Data'!AP99*0.81818)</f>
        <v>0</v>
      </c>
      <c r="W99" s="86">
        <f>+'Raw Benefits Data'!W99+'Raw Benefits Data'!AQ99</f>
        <v>230</v>
      </c>
      <c r="X99" s="86">
        <f>+'Raw Benefits Data'!X99+('Raw Benefits Data'!AR99*0.81818)</f>
        <v>2680974</v>
      </c>
    </row>
    <row r="100" spans="1:24" ht="11.25">
      <c r="A100" s="3" t="s">
        <v>136</v>
      </c>
      <c r="B100" s="30" t="s">
        <v>348</v>
      </c>
      <c r="C100" s="17">
        <v>133508</v>
      </c>
      <c r="D100" s="29">
        <v>7</v>
      </c>
      <c r="E100" s="86">
        <f>+'Raw Benefits Data'!E100+'Raw Benefits Data'!Y100</f>
        <v>99</v>
      </c>
      <c r="F100" s="86">
        <f>+'Raw Benefits Data'!F100+('Raw Benefits Data'!Z100*0.81818)</f>
        <v>661556</v>
      </c>
      <c r="G100" s="86">
        <f>+'Raw Benefits Data'!G100+'Raw Benefits Data'!AA100</f>
        <v>99</v>
      </c>
      <c r="H100" s="86">
        <f>+'Raw Benefits Data'!H100+('Raw Benefits Data'!AB100*0.81818)</f>
        <v>200736</v>
      </c>
      <c r="I100" s="86">
        <f>+'Raw Benefits Data'!I100+'Raw Benefits Data'!AC100</f>
        <v>99</v>
      </c>
      <c r="J100" s="86">
        <f>+'Raw Benefits Data'!J100+('Raw Benefits Data'!AD100*0.81818)</f>
        <v>18337</v>
      </c>
      <c r="K100" s="86">
        <f>+'Raw Benefits Data'!K100+'Raw Benefits Data'!AE100</f>
        <v>99</v>
      </c>
      <c r="L100" s="86">
        <f>+'Raw Benefits Data'!L100+('Raw Benefits Data'!AF100*0.81818)</f>
        <v>301380</v>
      </c>
      <c r="M100" s="86">
        <f>+'Raw Benefits Data'!M100+'Raw Benefits Data'!AG100</f>
        <v>0</v>
      </c>
      <c r="N100" s="86">
        <f>+'Raw Benefits Data'!N100+('Raw Benefits Data'!AH100*0.81818)</f>
        <v>0</v>
      </c>
      <c r="O100" s="86">
        <f>+'Raw Benefits Data'!O100+'Raw Benefits Data'!AI100</f>
        <v>99</v>
      </c>
      <c r="P100" s="86">
        <f>+'Raw Benefits Data'!P100+('Raw Benefits Data'!AJ100*0.81818)</f>
        <v>4281</v>
      </c>
      <c r="Q100" s="86">
        <f>+'Raw Benefits Data'!Q100+'Raw Benefits Data'!AK100</f>
        <v>99</v>
      </c>
      <c r="R100" s="86">
        <f>+'Raw Benefits Data'!R100+('Raw Benefits Data'!AL100*0.81818)</f>
        <v>43480</v>
      </c>
      <c r="S100" s="86">
        <f>+'Raw Benefits Data'!S100+'Raw Benefits Data'!AM100</f>
        <v>0</v>
      </c>
      <c r="T100" s="86">
        <f>+'Raw Benefits Data'!T100+('Raw Benefits Data'!AN100*0.81818)</f>
        <v>0</v>
      </c>
      <c r="U100" s="86">
        <f>+'Raw Benefits Data'!U100+'Raw Benefits Data'!AO100</f>
        <v>0</v>
      </c>
      <c r="V100" s="86">
        <f>+'Raw Benefits Data'!V100+('Raw Benefits Data'!AP100*0.81818)</f>
        <v>0</v>
      </c>
      <c r="W100" s="86">
        <f>+'Raw Benefits Data'!W100+'Raw Benefits Data'!AQ100</f>
        <v>99</v>
      </c>
      <c r="X100" s="86">
        <f>+'Raw Benefits Data'!X100+('Raw Benefits Data'!AR100*0.81818)</f>
        <v>1229770</v>
      </c>
    </row>
    <row r="101" spans="1:24" ht="11.25">
      <c r="A101" s="3" t="s">
        <v>136</v>
      </c>
      <c r="B101" s="30" t="s">
        <v>349</v>
      </c>
      <c r="C101" s="17">
        <v>133702</v>
      </c>
      <c r="D101" s="29">
        <v>7</v>
      </c>
      <c r="E101" s="86">
        <f>+'Raw Benefits Data'!E101+'Raw Benefits Data'!Y101</f>
        <v>392</v>
      </c>
      <c r="F101" s="86">
        <f>+'Raw Benefits Data'!F101+('Raw Benefits Data'!Z101*0.81818)</f>
        <v>2871157</v>
      </c>
      <c r="G101" s="86">
        <f>+'Raw Benefits Data'!G101+'Raw Benefits Data'!AA101</f>
        <v>392</v>
      </c>
      <c r="H101" s="86">
        <f>+'Raw Benefits Data'!H101+('Raw Benefits Data'!AB101*0.81818)</f>
        <v>1152517</v>
      </c>
      <c r="I101" s="86">
        <f>+'Raw Benefits Data'!I101+'Raw Benefits Data'!AC101</f>
        <v>392</v>
      </c>
      <c r="J101" s="86">
        <f>+'Raw Benefits Data'!J101+('Raw Benefits Data'!AD101*0.81818)</f>
        <v>33474</v>
      </c>
      <c r="K101" s="86">
        <f>+'Raw Benefits Data'!K101+'Raw Benefits Data'!AE101</f>
        <v>384</v>
      </c>
      <c r="L101" s="86">
        <f>+'Raw Benefits Data'!L101+('Raw Benefits Data'!AF101*0.81818)</f>
        <v>1310489</v>
      </c>
      <c r="M101" s="86">
        <f>+'Raw Benefits Data'!M101+'Raw Benefits Data'!AG101</f>
        <v>0</v>
      </c>
      <c r="N101" s="86">
        <f>+'Raw Benefits Data'!N101+('Raw Benefits Data'!AH101*0.81818)</f>
        <v>0</v>
      </c>
      <c r="O101" s="86">
        <f>+'Raw Benefits Data'!O101+'Raw Benefits Data'!AI101</f>
        <v>392</v>
      </c>
      <c r="P101" s="86">
        <f>+'Raw Benefits Data'!P101+('Raw Benefits Data'!AJ101*0.81818)</f>
        <v>46513</v>
      </c>
      <c r="Q101" s="86">
        <f>+'Raw Benefits Data'!Q101+'Raw Benefits Data'!AK101</f>
        <v>392</v>
      </c>
      <c r="R101" s="86">
        <f>+'Raw Benefits Data'!R101+('Raw Benefits Data'!AL101*0.81818)</f>
        <v>157245</v>
      </c>
      <c r="S101" s="86">
        <f>+'Raw Benefits Data'!S101+'Raw Benefits Data'!AM101</f>
        <v>0</v>
      </c>
      <c r="T101" s="86">
        <f>+'Raw Benefits Data'!T101+('Raw Benefits Data'!AN101*0.81818)</f>
        <v>0</v>
      </c>
      <c r="U101" s="86">
        <f>+'Raw Benefits Data'!U101+'Raw Benefits Data'!AO101</f>
        <v>0</v>
      </c>
      <c r="V101" s="86">
        <f>+'Raw Benefits Data'!V101+('Raw Benefits Data'!AP101*0.81818)</f>
        <v>0</v>
      </c>
      <c r="W101" s="86">
        <f>+'Raw Benefits Data'!W101+'Raw Benefits Data'!AQ101</f>
        <v>384</v>
      </c>
      <c r="X101" s="86">
        <f>+'Raw Benefits Data'!X101+('Raw Benefits Data'!AR101*0.81818)</f>
        <v>5594633</v>
      </c>
    </row>
    <row r="102" spans="1:24" ht="11.25">
      <c r="A102" s="3" t="s">
        <v>136</v>
      </c>
      <c r="B102" s="30" t="s">
        <v>350</v>
      </c>
      <c r="C102" s="17">
        <v>133960</v>
      </c>
      <c r="D102" s="29">
        <v>7</v>
      </c>
      <c r="E102" s="86">
        <f>+'Raw Benefits Data'!E102+'Raw Benefits Data'!Y102</f>
        <v>31</v>
      </c>
      <c r="F102" s="86">
        <f>+'Raw Benefits Data'!F102+('Raw Benefits Data'!Z102*0.81818)</f>
        <v>154111</v>
      </c>
      <c r="G102" s="86">
        <f>+'Raw Benefits Data'!G102+'Raw Benefits Data'!AA102</f>
        <v>31</v>
      </c>
      <c r="H102" s="86">
        <f>+'Raw Benefits Data'!H102+('Raw Benefits Data'!AB102*0.81818)</f>
        <v>58882</v>
      </c>
      <c r="I102" s="86">
        <f>+'Raw Benefits Data'!I102+'Raw Benefits Data'!AC102</f>
        <v>0</v>
      </c>
      <c r="J102" s="86">
        <f>+'Raw Benefits Data'!J102+('Raw Benefits Data'!AD102*0.81818)</f>
        <v>0</v>
      </c>
      <c r="K102" s="86">
        <f>+'Raw Benefits Data'!K102+'Raw Benefits Data'!AE102</f>
        <v>31</v>
      </c>
      <c r="L102" s="86">
        <f>+'Raw Benefits Data'!L102+('Raw Benefits Data'!AF102*0.81818)</f>
        <v>73956</v>
      </c>
      <c r="M102" s="86">
        <f>+'Raw Benefits Data'!M102+'Raw Benefits Data'!AG102</f>
        <v>31</v>
      </c>
      <c r="N102" s="86">
        <f>+'Raw Benefits Data'!N102+('Raw Benefits Data'!AH102*0.81818)</f>
        <v>5687</v>
      </c>
      <c r="O102" s="86">
        <f>+'Raw Benefits Data'!O102+'Raw Benefits Data'!AI102</f>
        <v>31</v>
      </c>
      <c r="P102" s="86">
        <f>+'Raw Benefits Data'!P102+('Raw Benefits Data'!AJ102*0.81818)</f>
        <v>2899</v>
      </c>
      <c r="Q102" s="86">
        <f>+'Raw Benefits Data'!Q102+'Raw Benefits Data'!AK102</f>
        <v>31</v>
      </c>
      <c r="R102" s="86">
        <f>+'Raw Benefits Data'!R102+('Raw Benefits Data'!AL102*0.81818)</f>
        <v>10344</v>
      </c>
      <c r="S102" s="86">
        <f>+'Raw Benefits Data'!S102+'Raw Benefits Data'!AM102</f>
        <v>5</v>
      </c>
      <c r="T102" s="86">
        <f>+'Raw Benefits Data'!T102+('Raw Benefits Data'!AN102*0.81818)</f>
        <v>644</v>
      </c>
      <c r="U102" s="86">
        <f>+'Raw Benefits Data'!U102+'Raw Benefits Data'!AO102</f>
        <v>0</v>
      </c>
      <c r="V102" s="86">
        <f>+'Raw Benefits Data'!V102+('Raw Benefits Data'!AP102*0.81818)</f>
        <v>0</v>
      </c>
      <c r="W102" s="86">
        <f>+'Raw Benefits Data'!W102+'Raw Benefits Data'!AQ102</f>
        <v>31</v>
      </c>
      <c r="X102" s="86">
        <f>+'Raw Benefits Data'!X102+('Raw Benefits Data'!AR102*0.81818)</f>
        <v>152414</v>
      </c>
    </row>
    <row r="103" spans="1:24" ht="11.25">
      <c r="A103" s="3" t="s">
        <v>136</v>
      </c>
      <c r="B103" s="30" t="s">
        <v>351</v>
      </c>
      <c r="C103" s="17">
        <v>134343</v>
      </c>
      <c r="D103" s="29">
        <v>7</v>
      </c>
      <c r="E103" s="86">
        <f>+'Raw Benefits Data'!E103+'Raw Benefits Data'!Y103</f>
        <v>98</v>
      </c>
      <c r="F103" s="86">
        <f>+'Raw Benefits Data'!F103+('Raw Benefits Data'!Z103*0.81818)</f>
        <v>625872</v>
      </c>
      <c r="G103" s="86">
        <f>+'Raw Benefits Data'!G103+'Raw Benefits Data'!AA103</f>
        <v>98</v>
      </c>
      <c r="H103" s="86">
        <f>+'Raw Benefits Data'!H103+('Raw Benefits Data'!AB103*0.81818)</f>
        <v>142088</v>
      </c>
      <c r="I103" s="86">
        <f>+'Raw Benefits Data'!I103+'Raw Benefits Data'!AC103</f>
        <v>0</v>
      </c>
      <c r="J103" s="86">
        <f>+'Raw Benefits Data'!J103+('Raw Benefits Data'!AD103*0.81818)</f>
        <v>0</v>
      </c>
      <c r="K103" s="86">
        <f>+'Raw Benefits Data'!K103+'Raw Benefits Data'!AE103</f>
        <v>98</v>
      </c>
      <c r="L103" s="86">
        <f>+'Raw Benefits Data'!L103+('Raw Benefits Data'!AF103*0.81818)</f>
        <v>291059</v>
      </c>
      <c r="M103" s="86">
        <f>+'Raw Benefits Data'!M103+'Raw Benefits Data'!AG103</f>
        <v>0</v>
      </c>
      <c r="N103" s="86">
        <f>+'Raw Benefits Data'!N103+('Raw Benefits Data'!AH103*0.81818)</f>
        <v>0</v>
      </c>
      <c r="O103" s="86">
        <f>+'Raw Benefits Data'!O103+'Raw Benefits Data'!AI103</f>
        <v>0</v>
      </c>
      <c r="P103" s="86">
        <f>+'Raw Benefits Data'!P103+('Raw Benefits Data'!AJ103*0.81818)</f>
        <v>0</v>
      </c>
      <c r="Q103" s="86">
        <f>+'Raw Benefits Data'!Q103+'Raw Benefits Data'!AK103</f>
        <v>36</v>
      </c>
      <c r="R103" s="86">
        <f>+'Raw Benefits Data'!R103+('Raw Benefits Data'!AL103*0.81818)</f>
        <v>40329</v>
      </c>
      <c r="S103" s="86">
        <f>+'Raw Benefits Data'!S103+'Raw Benefits Data'!AM103</f>
        <v>0</v>
      </c>
      <c r="T103" s="86">
        <f>+'Raw Benefits Data'!T103+('Raw Benefits Data'!AN103*0.81818)</f>
        <v>0</v>
      </c>
      <c r="U103" s="86">
        <f>+'Raw Benefits Data'!U103+'Raw Benefits Data'!AO103</f>
        <v>0</v>
      </c>
      <c r="V103" s="86">
        <f>+'Raw Benefits Data'!V103+('Raw Benefits Data'!AP103*0.81818)</f>
        <v>0</v>
      </c>
      <c r="W103" s="86">
        <f>+'Raw Benefits Data'!W103+'Raw Benefits Data'!AQ103</f>
        <v>98</v>
      </c>
      <c r="X103" s="86">
        <f>+'Raw Benefits Data'!X103+('Raw Benefits Data'!AR103*0.81818)</f>
        <v>1099351</v>
      </c>
    </row>
    <row r="104" spans="1:24" ht="11.25">
      <c r="A104" s="3" t="s">
        <v>136</v>
      </c>
      <c r="B104" s="30" t="s">
        <v>352</v>
      </c>
      <c r="C104" s="17">
        <v>134495</v>
      </c>
      <c r="D104" s="29">
        <v>7</v>
      </c>
      <c r="E104" s="86">
        <f>+'Raw Benefits Data'!E104+'Raw Benefits Data'!Y104</f>
        <v>240</v>
      </c>
      <c r="F104" s="86">
        <f>+'Raw Benefits Data'!F104+('Raw Benefits Data'!Z104*0.81818)</f>
        <v>1607376</v>
      </c>
      <c r="G104" s="86">
        <f>+'Raw Benefits Data'!G104+'Raw Benefits Data'!AA104</f>
        <v>240</v>
      </c>
      <c r="H104" s="86">
        <f>+'Raw Benefits Data'!H104+('Raw Benefits Data'!AB104*0.81818)</f>
        <v>702000</v>
      </c>
      <c r="I104" s="86">
        <f>+'Raw Benefits Data'!I104+'Raw Benefits Data'!AC104</f>
        <v>240</v>
      </c>
      <c r="J104" s="86">
        <f>+'Raw Benefits Data'!J104+('Raw Benefits Data'!AD104*0.81818)</f>
        <v>31659</v>
      </c>
      <c r="K104" s="86">
        <f>+'Raw Benefits Data'!K104+'Raw Benefits Data'!AE104</f>
        <v>240</v>
      </c>
      <c r="L104" s="86">
        <f>+'Raw Benefits Data'!L104+('Raw Benefits Data'!AF104*0.81818)</f>
        <v>747499</v>
      </c>
      <c r="M104" s="86">
        <f>+'Raw Benefits Data'!M104+'Raw Benefits Data'!AG104</f>
        <v>0</v>
      </c>
      <c r="N104" s="86">
        <f>+'Raw Benefits Data'!N104+('Raw Benefits Data'!AH104*0.81818)</f>
        <v>0</v>
      </c>
      <c r="O104" s="86">
        <f>+'Raw Benefits Data'!O104+'Raw Benefits Data'!AI104</f>
        <v>240</v>
      </c>
      <c r="P104" s="86">
        <f>+'Raw Benefits Data'!P104+('Raw Benefits Data'!AJ104*0.81818)</f>
        <v>34590</v>
      </c>
      <c r="Q104" s="86">
        <f>+'Raw Benefits Data'!Q104+'Raw Benefits Data'!AK104</f>
        <v>0</v>
      </c>
      <c r="R104" s="86">
        <f>+'Raw Benefits Data'!R104+('Raw Benefits Data'!AL104*0.81818)</f>
        <v>0</v>
      </c>
      <c r="S104" s="86">
        <f>+'Raw Benefits Data'!S104+'Raw Benefits Data'!AM104</f>
        <v>0</v>
      </c>
      <c r="T104" s="86">
        <f>+'Raw Benefits Data'!T104+('Raw Benefits Data'!AN104*0.81818)</f>
        <v>0</v>
      </c>
      <c r="U104" s="86">
        <f>+'Raw Benefits Data'!U104+'Raw Benefits Data'!AO104</f>
        <v>0</v>
      </c>
      <c r="V104" s="86">
        <f>+'Raw Benefits Data'!V104+('Raw Benefits Data'!AP104*0.81818)</f>
        <v>0</v>
      </c>
      <c r="W104" s="86">
        <f>+'Raw Benefits Data'!W104+'Raw Benefits Data'!AQ104</f>
        <v>240</v>
      </c>
      <c r="X104" s="86">
        <f>+'Raw Benefits Data'!X104+('Raw Benefits Data'!AR104*0.81818)</f>
        <v>3123124</v>
      </c>
    </row>
    <row r="105" spans="1:24" ht="11.25">
      <c r="A105" s="3" t="s">
        <v>136</v>
      </c>
      <c r="B105" s="30" t="s">
        <v>353</v>
      </c>
      <c r="C105" s="17">
        <v>134608</v>
      </c>
      <c r="D105" s="29">
        <v>7</v>
      </c>
      <c r="E105" s="86">
        <f>+'Raw Benefits Data'!E105+'Raw Benefits Data'!Y105</f>
        <v>155</v>
      </c>
      <c r="F105" s="86">
        <f>+'Raw Benefits Data'!F105+('Raw Benefits Data'!Z105*0.81818)</f>
        <v>1337537</v>
      </c>
      <c r="G105" s="86">
        <f>+'Raw Benefits Data'!G105+'Raw Benefits Data'!AA105</f>
        <v>155</v>
      </c>
      <c r="H105" s="86">
        <f>+'Raw Benefits Data'!H105+('Raw Benefits Data'!AB105*0.81818)</f>
        <v>329299</v>
      </c>
      <c r="I105" s="86">
        <f>+'Raw Benefits Data'!I105+'Raw Benefits Data'!AC105</f>
        <v>155</v>
      </c>
      <c r="J105" s="86">
        <f>+'Raw Benefits Data'!J105+('Raw Benefits Data'!AD105*0.81818)</f>
        <v>28900</v>
      </c>
      <c r="K105" s="86">
        <f>+'Raw Benefits Data'!K105+'Raw Benefits Data'!AE105</f>
        <v>155</v>
      </c>
      <c r="L105" s="86">
        <f>+'Raw Benefits Data'!L105+('Raw Benefits Data'!AF105*0.81818)</f>
        <v>622016</v>
      </c>
      <c r="M105" s="86">
        <f>+'Raw Benefits Data'!M105+'Raw Benefits Data'!AG105</f>
        <v>0</v>
      </c>
      <c r="N105" s="86">
        <f>+'Raw Benefits Data'!N105+('Raw Benefits Data'!AH105*0.81818)</f>
        <v>0</v>
      </c>
      <c r="O105" s="86">
        <f>+'Raw Benefits Data'!O105+'Raw Benefits Data'!AI105</f>
        <v>155</v>
      </c>
      <c r="P105" s="86">
        <f>+'Raw Benefits Data'!P105+('Raw Benefits Data'!AJ105*0.81818)</f>
        <v>37238</v>
      </c>
      <c r="Q105" s="86">
        <f>+'Raw Benefits Data'!Q105+'Raw Benefits Data'!AK105</f>
        <v>155</v>
      </c>
      <c r="R105" s="86">
        <f>+'Raw Benefits Data'!R105+('Raw Benefits Data'!AL105*0.81818)</f>
        <v>86188</v>
      </c>
      <c r="S105" s="86">
        <f>+'Raw Benefits Data'!S105+'Raw Benefits Data'!AM105</f>
        <v>0</v>
      </c>
      <c r="T105" s="86">
        <f>+'Raw Benefits Data'!T105+('Raw Benefits Data'!AN105*0.81818)</f>
        <v>0</v>
      </c>
      <c r="U105" s="86">
        <f>+'Raw Benefits Data'!U105+'Raw Benefits Data'!AO105</f>
        <v>0</v>
      </c>
      <c r="V105" s="86">
        <f>+'Raw Benefits Data'!V105+('Raw Benefits Data'!AP105*0.81818)</f>
        <v>0</v>
      </c>
      <c r="W105" s="86">
        <f>+'Raw Benefits Data'!W105+'Raw Benefits Data'!AQ105</f>
        <v>155</v>
      </c>
      <c r="X105" s="86">
        <f>+'Raw Benefits Data'!X105+('Raw Benefits Data'!AR105*0.81818)</f>
        <v>2441180</v>
      </c>
    </row>
    <row r="106" spans="1:24" ht="11.25">
      <c r="A106" s="3" t="s">
        <v>136</v>
      </c>
      <c r="B106" s="30" t="s">
        <v>354</v>
      </c>
      <c r="C106" s="17">
        <v>135160</v>
      </c>
      <c r="D106" s="29">
        <v>7</v>
      </c>
      <c r="E106" s="86">
        <f>+'Raw Benefits Data'!E106+'Raw Benefits Data'!Y106</f>
        <v>57</v>
      </c>
      <c r="F106" s="86">
        <f>+'Raw Benefits Data'!F106+('Raw Benefits Data'!Z106*0.81818)</f>
        <v>330148</v>
      </c>
      <c r="G106" s="86">
        <f>+'Raw Benefits Data'!G106+'Raw Benefits Data'!AA106</f>
        <v>57</v>
      </c>
      <c r="H106" s="86">
        <f>+'Raw Benefits Data'!H106+('Raw Benefits Data'!AB106*0.81818)</f>
        <v>116737</v>
      </c>
      <c r="I106" s="86">
        <f>+'Raw Benefits Data'!I106+'Raw Benefits Data'!AC106</f>
        <v>57</v>
      </c>
      <c r="J106" s="86">
        <f>+'Raw Benefits Data'!J106+('Raw Benefits Data'!AD106*0.81818)</f>
        <v>13272</v>
      </c>
      <c r="K106" s="86">
        <f>+'Raw Benefits Data'!K106+'Raw Benefits Data'!AE106</f>
        <v>57</v>
      </c>
      <c r="L106" s="86">
        <f>+'Raw Benefits Data'!L106+('Raw Benefits Data'!AF106*0.81818)</f>
        <v>128438</v>
      </c>
      <c r="M106" s="86">
        <f>+'Raw Benefits Data'!M106+'Raw Benefits Data'!AG106</f>
        <v>57</v>
      </c>
      <c r="N106" s="86">
        <f>+'Raw Benefits Data'!N106+('Raw Benefits Data'!AH106*0.81818)</f>
        <v>3211</v>
      </c>
      <c r="O106" s="86">
        <f>+'Raw Benefits Data'!O106+'Raw Benefits Data'!AI106</f>
        <v>57</v>
      </c>
      <c r="P106" s="86">
        <f>+'Raw Benefits Data'!P106+('Raw Benefits Data'!AJ106*0.81818)</f>
        <v>3756</v>
      </c>
      <c r="Q106" s="86">
        <f>+'Raw Benefits Data'!Q106+'Raw Benefits Data'!AK106</f>
        <v>57</v>
      </c>
      <c r="R106" s="86">
        <f>+'Raw Benefits Data'!R106+('Raw Benefits Data'!AL106*0.81818)</f>
        <v>25473</v>
      </c>
      <c r="S106" s="86">
        <f>+'Raw Benefits Data'!S106+'Raw Benefits Data'!AM106</f>
        <v>3</v>
      </c>
      <c r="T106" s="86">
        <f>+'Raw Benefits Data'!T106+('Raw Benefits Data'!AN106*0.81818)</f>
        <v>1896</v>
      </c>
      <c r="U106" s="86">
        <f>+'Raw Benefits Data'!U106+'Raw Benefits Data'!AO106</f>
        <v>0</v>
      </c>
      <c r="V106" s="86">
        <f>+'Raw Benefits Data'!V106+('Raw Benefits Data'!AP106*0.81818)</f>
        <v>0</v>
      </c>
      <c r="W106" s="86">
        <f>+'Raw Benefits Data'!W106+'Raw Benefits Data'!AQ106</f>
        <v>57</v>
      </c>
      <c r="X106" s="86">
        <f>+'Raw Benefits Data'!X106+('Raw Benefits Data'!AR106*0.81818)</f>
        <v>622935</v>
      </c>
    </row>
    <row r="107" spans="1:24" ht="11.25">
      <c r="A107" s="3" t="s">
        <v>136</v>
      </c>
      <c r="B107" s="30" t="s">
        <v>355</v>
      </c>
      <c r="C107" s="17">
        <v>135188</v>
      </c>
      <c r="D107" s="29">
        <v>7</v>
      </c>
      <c r="E107" s="86">
        <f>+'Raw Benefits Data'!E107+'Raw Benefits Data'!Y107</f>
        <v>45</v>
      </c>
      <c r="F107" s="86">
        <f>+'Raw Benefits Data'!F107+('Raw Benefits Data'!Z107*0.81818)</f>
        <v>310598</v>
      </c>
      <c r="G107" s="86">
        <f>+'Raw Benefits Data'!G107+'Raw Benefits Data'!AA107</f>
        <v>45</v>
      </c>
      <c r="H107" s="86">
        <f>+'Raw Benefits Data'!H107+('Raw Benefits Data'!AB107*0.81818)</f>
        <v>98415</v>
      </c>
      <c r="I107" s="86">
        <f>+'Raw Benefits Data'!I107+'Raw Benefits Data'!AC107</f>
        <v>0</v>
      </c>
      <c r="J107" s="86">
        <f>+'Raw Benefits Data'!J107+('Raw Benefits Data'!AD107*0.81818)</f>
        <v>0</v>
      </c>
      <c r="K107" s="86">
        <f>+'Raw Benefits Data'!K107+'Raw Benefits Data'!AE107</f>
        <v>45</v>
      </c>
      <c r="L107" s="86">
        <f>+'Raw Benefits Data'!L107+('Raw Benefits Data'!AF107*0.81818)</f>
        <v>130584</v>
      </c>
      <c r="M107" s="86">
        <f>+'Raw Benefits Data'!M107+'Raw Benefits Data'!AG107</f>
        <v>0</v>
      </c>
      <c r="N107" s="86">
        <f>+'Raw Benefits Data'!N107+('Raw Benefits Data'!AH107*0.81818)</f>
        <v>0</v>
      </c>
      <c r="O107" s="86">
        <f>+'Raw Benefits Data'!O107+'Raw Benefits Data'!AI107</f>
        <v>45</v>
      </c>
      <c r="P107" s="86">
        <f>+'Raw Benefits Data'!P107+('Raw Benefits Data'!AJ107*0.81818)</f>
        <v>2262</v>
      </c>
      <c r="Q107" s="86">
        <f>+'Raw Benefits Data'!Q107+'Raw Benefits Data'!AK107</f>
        <v>0</v>
      </c>
      <c r="R107" s="86">
        <f>+'Raw Benefits Data'!R107+('Raw Benefits Data'!AL107*0.81818)</f>
        <v>0</v>
      </c>
      <c r="S107" s="86">
        <f>+'Raw Benefits Data'!S107+'Raw Benefits Data'!AM107</f>
        <v>5</v>
      </c>
      <c r="T107" s="86">
        <f>+'Raw Benefits Data'!T107+('Raw Benefits Data'!AN107*0.81818)</f>
        <v>800</v>
      </c>
      <c r="U107" s="86">
        <f>+'Raw Benefits Data'!U107+'Raw Benefits Data'!AO107</f>
        <v>0</v>
      </c>
      <c r="V107" s="86">
        <f>+'Raw Benefits Data'!V107+('Raw Benefits Data'!AP107*0.81818)</f>
        <v>0</v>
      </c>
      <c r="W107" s="86">
        <f>+'Raw Benefits Data'!W107+'Raw Benefits Data'!AQ107</f>
        <v>45</v>
      </c>
      <c r="X107" s="86">
        <f>+'Raw Benefits Data'!X107+('Raw Benefits Data'!AR107*0.81818)</f>
        <v>542659</v>
      </c>
    </row>
    <row r="108" spans="1:24" ht="11.25">
      <c r="A108" s="3" t="s">
        <v>136</v>
      </c>
      <c r="B108" s="30" t="s">
        <v>356</v>
      </c>
      <c r="C108" s="17">
        <v>135391</v>
      </c>
      <c r="D108" s="29">
        <v>7</v>
      </c>
      <c r="E108" s="86">
        <f>+'Raw Benefits Data'!E108+'Raw Benefits Data'!Y108</f>
        <v>124</v>
      </c>
      <c r="F108" s="86">
        <f>+'Raw Benefits Data'!F108+('Raw Benefits Data'!Z108*0.81818)</f>
        <v>734566</v>
      </c>
      <c r="G108" s="86">
        <f>+'Raw Benefits Data'!G108+'Raw Benefits Data'!AA108</f>
        <v>124</v>
      </c>
      <c r="H108" s="86">
        <f>+'Raw Benefits Data'!H108+('Raw Benefits Data'!AB108*0.81818)</f>
        <v>233724</v>
      </c>
      <c r="I108" s="86">
        <f>+'Raw Benefits Data'!I108+'Raw Benefits Data'!AC108</f>
        <v>0</v>
      </c>
      <c r="J108" s="86">
        <f>+'Raw Benefits Data'!J108+('Raw Benefits Data'!AD108*0.81818)</f>
        <v>0</v>
      </c>
      <c r="K108" s="86">
        <f>+'Raw Benefits Data'!K108+'Raw Benefits Data'!AE108</f>
        <v>124</v>
      </c>
      <c r="L108" s="86">
        <f>+'Raw Benefits Data'!L108+('Raw Benefits Data'!AF108*0.81818)</f>
        <v>341606</v>
      </c>
      <c r="M108" s="86">
        <f>+'Raw Benefits Data'!M108+'Raw Benefits Data'!AG108</f>
        <v>0</v>
      </c>
      <c r="N108" s="86">
        <f>+'Raw Benefits Data'!N108+('Raw Benefits Data'!AH108*0.81818)</f>
        <v>0</v>
      </c>
      <c r="O108" s="86">
        <f>+'Raw Benefits Data'!O108+'Raw Benefits Data'!AI108</f>
        <v>124</v>
      </c>
      <c r="P108" s="86">
        <f>+'Raw Benefits Data'!P108+('Raw Benefits Data'!AJ108*0.81818)</f>
        <v>26792</v>
      </c>
      <c r="Q108" s="86">
        <f>+'Raw Benefits Data'!Q108+'Raw Benefits Data'!AK108</f>
        <v>0</v>
      </c>
      <c r="R108" s="86">
        <f>+'Raw Benefits Data'!R108+('Raw Benefits Data'!AL108*0.81818)</f>
        <v>0</v>
      </c>
      <c r="S108" s="86">
        <f>+'Raw Benefits Data'!S108+'Raw Benefits Data'!AM108</f>
        <v>0</v>
      </c>
      <c r="T108" s="86">
        <f>+'Raw Benefits Data'!T108+('Raw Benefits Data'!AN108*0.81818)</f>
        <v>0</v>
      </c>
      <c r="U108" s="86">
        <f>+'Raw Benefits Data'!U108+'Raw Benefits Data'!AO108</f>
        <v>0</v>
      </c>
      <c r="V108" s="86">
        <f>+'Raw Benefits Data'!V108+('Raw Benefits Data'!AP108*0.81818)</f>
        <v>0</v>
      </c>
      <c r="W108" s="86">
        <f>+'Raw Benefits Data'!W108+'Raw Benefits Data'!AQ108</f>
        <v>124</v>
      </c>
      <c r="X108" s="86">
        <f>+'Raw Benefits Data'!X108+('Raw Benefits Data'!AR108*0.81818)</f>
        <v>1336690</v>
      </c>
    </row>
    <row r="109" spans="1:24" ht="11.25">
      <c r="A109" s="3" t="s">
        <v>136</v>
      </c>
      <c r="B109" s="30" t="s">
        <v>357</v>
      </c>
      <c r="C109" s="17">
        <v>135717</v>
      </c>
      <c r="D109" s="29">
        <v>7</v>
      </c>
      <c r="E109" s="86">
        <f>+'Raw Benefits Data'!E109+'Raw Benefits Data'!Y109</f>
        <v>664</v>
      </c>
      <c r="F109" s="86">
        <f>+'Raw Benefits Data'!F109+('Raw Benefits Data'!Z109*0.81818)</f>
        <v>5092260</v>
      </c>
      <c r="G109" s="86">
        <f>+'Raw Benefits Data'!G109+'Raw Benefits Data'!AA109</f>
        <v>657</v>
      </c>
      <c r="H109" s="86">
        <f>+'Raw Benefits Data'!H109+('Raw Benefits Data'!AB109*0.81818)</f>
        <v>1800385</v>
      </c>
      <c r="I109" s="86">
        <f>+'Raw Benefits Data'!I109+'Raw Benefits Data'!AC109</f>
        <v>0</v>
      </c>
      <c r="J109" s="86">
        <f>+'Raw Benefits Data'!J109+('Raw Benefits Data'!AD109*0.81818)</f>
        <v>0</v>
      </c>
      <c r="K109" s="86">
        <f>+'Raw Benefits Data'!K109+'Raw Benefits Data'!AE109</f>
        <v>590</v>
      </c>
      <c r="L109" s="86">
        <f>+'Raw Benefits Data'!L109+('Raw Benefits Data'!AF109*0.81818)</f>
        <v>2115469</v>
      </c>
      <c r="M109" s="86">
        <f>+'Raw Benefits Data'!M109+'Raw Benefits Data'!AG109</f>
        <v>664</v>
      </c>
      <c r="N109" s="86">
        <f>+'Raw Benefits Data'!N109+('Raw Benefits Data'!AH109*0.81818)</f>
        <v>125496</v>
      </c>
      <c r="O109" s="86">
        <f>+'Raw Benefits Data'!O109+'Raw Benefits Data'!AI109</f>
        <v>462</v>
      </c>
      <c r="P109" s="86">
        <f>+'Raw Benefits Data'!P109+('Raw Benefits Data'!AJ109*0.81818)</f>
        <v>98054</v>
      </c>
      <c r="Q109" s="86">
        <f>+'Raw Benefits Data'!Q109+'Raw Benefits Data'!AK109</f>
        <v>664</v>
      </c>
      <c r="R109" s="86">
        <f>+'Raw Benefits Data'!R109+('Raw Benefits Data'!AL109*0.81818)</f>
        <v>342653</v>
      </c>
      <c r="S109" s="86">
        <f>+'Raw Benefits Data'!S109+'Raw Benefits Data'!AM109</f>
        <v>0</v>
      </c>
      <c r="T109" s="86">
        <f>+'Raw Benefits Data'!T109+('Raw Benefits Data'!AN109*0.81818)</f>
        <v>0</v>
      </c>
      <c r="U109" s="86">
        <f>+'Raw Benefits Data'!U109+'Raw Benefits Data'!AO109</f>
        <v>0</v>
      </c>
      <c r="V109" s="86">
        <f>+'Raw Benefits Data'!V109+('Raw Benefits Data'!AP109*0.81818)</f>
        <v>0</v>
      </c>
      <c r="W109" s="86">
        <f>+'Raw Benefits Data'!W109+'Raw Benefits Data'!AQ109</f>
        <v>590</v>
      </c>
      <c r="X109" s="86">
        <f>+'Raw Benefits Data'!X109+('Raw Benefits Data'!AR109*0.81818)</f>
        <v>9574317</v>
      </c>
    </row>
    <row r="110" spans="1:24" ht="11.25">
      <c r="A110" s="3" t="s">
        <v>136</v>
      </c>
      <c r="B110" s="30" t="s">
        <v>358</v>
      </c>
      <c r="C110" s="17">
        <v>136145</v>
      </c>
      <c r="D110" s="29">
        <v>7</v>
      </c>
      <c r="E110" s="86">
        <f>+'Raw Benefits Data'!E110+'Raw Benefits Data'!Y110</f>
        <v>24</v>
      </c>
      <c r="F110" s="86">
        <f>+'Raw Benefits Data'!F110+('Raw Benefits Data'!Z110*0.81818)</f>
        <v>220716</v>
      </c>
      <c r="G110" s="86">
        <f>+'Raw Benefits Data'!G110+'Raw Benefits Data'!AA110</f>
        <v>24</v>
      </c>
      <c r="H110" s="86">
        <f>+'Raw Benefits Data'!H110+('Raw Benefits Data'!AB110*0.81818)</f>
        <v>69268</v>
      </c>
      <c r="I110" s="86">
        <f>+'Raw Benefits Data'!I110+'Raw Benefits Data'!AC110</f>
        <v>24</v>
      </c>
      <c r="J110" s="86">
        <f>+'Raw Benefits Data'!J110+('Raw Benefits Data'!AD110*0.81818)</f>
        <v>7150</v>
      </c>
      <c r="K110" s="86">
        <f>+'Raw Benefits Data'!K110+'Raw Benefits Data'!AE110</f>
        <v>24</v>
      </c>
      <c r="L110" s="86">
        <f>+'Raw Benefits Data'!L110+('Raw Benefits Data'!AF110*0.81818)</f>
        <v>119401</v>
      </c>
      <c r="M110" s="86">
        <f>+'Raw Benefits Data'!M110+'Raw Benefits Data'!AG110</f>
        <v>0</v>
      </c>
      <c r="N110" s="86">
        <f>+'Raw Benefits Data'!N110+('Raw Benefits Data'!AH110*0.81818)</f>
        <v>0</v>
      </c>
      <c r="O110" s="86">
        <f>+'Raw Benefits Data'!O110+'Raw Benefits Data'!AI110</f>
        <v>24</v>
      </c>
      <c r="P110" s="86">
        <f>+'Raw Benefits Data'!P110+('Raw Benefits Data'!AJ110*0.81818)</f>
        <v>3818</v>
      </c>
      <c r="Q110" s="86">
        <f>+'Raw Benefits Data'!Q110+'Raw Benefits Data'!AK110</f>
        <v>0</v>
      </c>
      <c r="R110" s="86">
        <f>+'Raw Benefits Data'!R110+('Raw Benefits Data'!AL110*0.81818)</f>
        <v>0</v>
      </c>
      <c r="S110" s="86">
        <f>+'Raw Benefits Data'!S110+'Raw Benefits Data'!AM110</f>
        <v>3</v>
      </c>
      <c r="T110" s="86">
        <f>+'Raw Benefits Data'!T110+('Raw Benefits Data'!AN110*0.81818)</f>
        <v>536</v>
      </c>
      <c r="U110" s="86">
        <f>+'Raw Benefits Data'!U110+'Raw Benefits Data'!AO110</f>
        <v>0</v>
      </c>
      <c r="V110" s="86">
        <f>+'Raw Benefits Data'!V110+('Raw Benefits Data'!AP110*0.81818)</f>
        <v>0</v>
      </c>
      <c r="W110" s="86">
        <f>+'Raw Benefits Data'!W110+'Raw Benefits Data'!AQ110</f>
        <v>24</v>
      </c>
      <c r="X110" s="86">
        <f>+'Raw Benefits Data'!X110+('Raw Benefits Data'!AR110*0.81818)</f>
        <v>420892</v>
      </c>
    </row>
    <row r="111" spans="1:24" ht="11.25">
      <c r="A111" s="3" t="s">
        <v>136</v>
      </c>
      <c r="B111" s="30" t="s">
        <v>359</v>
      </c>
      <c r="C111" s="17">
        <v>136233</v>
      </c>
      <c r="D111" s="29">
        <v>7</v>
      </c>
      <c r="E111" s="86">
        <f>+'Raw Benefits Data'!E111+'Raw Benefits Data'!Y111</f>
        <v>53</v>
      </c>
      <c r="F111" s="86">
        <f>+'Raw Benefits Data'!F111+('Raw Benefits Data'!Z111*0.81818)</f>
        <v>348067</v>
      </c>
      <c r="G111" s="86">
        <f>+'Raw Benefits Data'!G111+'Raw Benefits Data'!AA111</f>
        <v>47</v>
      </c>
      <c r="H111" s="86">
        <f>+'Raw Benefits Data'!H111+('Raw Benefits Data'!AB111*0.81818)</f>
        <v>91049</v>
      </c>
      <c r="I111" s="86">
        <f>+'Raw Benefits Data'!I111+'Raw Benefits Data'!AC111</f>
        <v>0</v>
      </c>
      <c r="J111" s="86">
        <f>+'Raw Benefits Data'!J111+('Raw Benefits Data'!AD111*0.81818)</f>
        <v>0</v>
      </c>
      <c r="K111" s="86">
        <f>+'Raw Benefits Data'!K111+'Raw Benefits Data'!AE111</f>
        <v>50</v>
      </c>
      <c r="L111" s="86">
        <f>+'Raw Benefits Data'!L111+('Raw Benefits Data'!AF111*0.81818)</f>
        <v>156770</v>
      </c>
      <c r="M111" s="86">
        <f>+'Raw Benefits Data'!M111+'Raw Benefits Data'!AG111</f>
        <v>0</v>
      </c>
      <c r="N111" s="86">
        <f>+'Raw Benefits Data'!N111+('Raw Benefits Data'!AH111*0.81818)</f>
        <v>0</v>
      </c>
      <c r="O111" s="86">
        <f>+'Raw Benefits Data'!O111+'Raw Benefits Data'!AI111</f>
        <v>53</v>
      </c>
      <c r="P111" s="86">
        <f>+'Raw Benefits Data'!P111+('Raw Benefits Data'!AJ111*0.81818)</f>
        <v>13208</v>
      </c>
      <c r="Q111" s="86">
        <f>+'Raw Benefits Data'!Q111+'Raw Benefits Data'!AK111</f>
        <v>0</v>
      </c>
      <c r="R111" s="86">
        <f>+'Raw Benefits Data'!R111+('Raw Benefits Data'!AL111*0.81818)</f>
        <v>0</v>
      </c>
      <c r="S111" s="86">
        <f>+'Raw Benefits Data'!S111+'Raw Benefits Data'!AM111</f>
        <v>0</v>
      </c>
      <c r="T111" s="86">
        <f>+'Raw Benefits Data'!T111+('Raw Benefits Data'!AN111*0.81818)</f>
        <v>0</v>
      </c>
      <c r="U111" s="86">
        <f>+'Raw Benefits Data'!U111+'Raw Benefits Data'!AO111</f>
        <v>0</v>
      </c>
      <c r="V111" s="86">
        <f>+'Raw Benefits Data'!V111+('Raw Benefits Data'!AP111*0.81818)</f>
        <v>0</v>
      </c>
      <c r="W111" s="86">
        <f>+'Raw Benefits Data'!W111+'Raw Benefits Data'!AQ111</f>
        <v>50</v>
      </c>
      <c r="X111" s="86">
        <f>+'Raw Benefits Data'!X111+('Raw Benefits Data'!AR111*0.81818)</f>
        <v>609096</v>
      </c>
    </row>
    <row r="112" spans="1:24" ht="11.25">
      <c r="A112" s="3" t="s">
        <v>136</v>
      </c>
      <c r="B112" s="30" t="s">
        <v>360</v>
      </c>
      <c r="C112" s="17">
        <v>136358</v>
      </c>
      <c r="D112" s="29">
        <v>7</v>
      </c>
      <c r="E112" s="86">
        <f>+'Raw Benefits Data'!E112+'Raw Benefits Data'!Y112</f>
        <v>183</v>
      </c>
      <c r="F112" s="86">
        <f>+'Raw Benefits Data'!F112+('Raw Benefits Data'!Z112*0.81818)</f>
        <v>1365834</v>
      </c>
      <c r="G112" s="86">
        <f>+'Raw Benefits Data'!G112+'Raw Benefits Data'!AA112</f>
        <v>183</v>
      </c>
      <c r="H112" s="86">
        <f>+'Raw Benefits Data'!H112+('Raw Benefits Data'!AB112*0.81818)</f>
        <v>437376</v>
      </c>
      <c r="I112" s="86">
        <f>+'Raw Benefits Data'!I112+'Raw Benefits Data'!AC112</f>
        <v>0</v>
      </c>
      <c r="J112" s="86">
        <f>+'Raw Benefits Data'!J112+('Raw Benefits Data'!AD112*0.81818)</f>
        <v>0</v>
      </c>
      <c r="K112" s="86">
        <f>+'Raw Benefits Data'!K112+'Raw Benefits Data'!AE112</f>
        <v>183</v>
      </c>
      <c r="L112" s="86">
        <f>+'Raw Benefits Data'!L112+('Raw Benefits Data'!AF112*0.81818)</f>
        <v>644130</v>
      </c>
      <c r="M112" s="86">
        <f>+'Raw Benefits Data'!M112+'Raw Benefits Data'!AG112</f>
        <v>183</v>
      </c>
      <c r="N112" s="86">
        <f>+'Raw Benefits Data'!N112+('Raw Benefits Data'!AH112*0.81818)</f>
        <v>10380</v>
      </c>
      <c r="O112" s="86">
        <f>+'Raw Benefits Data'!O112+'Raw Benefits Data'!AI112</f>
        <v>183</v>
      </c>
      <c r="P112" s="86">
        <f>+'Raw Benefits Data'!P112+('Raw Benefits Data'!AJ112*0.81818)</f>
        <v>13530</v>
      </c>
      <c r="Q112" s="86">
        <f>+'Raw Benefits Data'!Q112+'Raw Benefits Data'!AK112</f>
        <v>183</v>
      </c>
      <c r="R112" s="86">
        <f>+'Raw Benefits Data'!R112+('Raw Benefits Data'!AL112*0.81818)</f>
        <v>55417</v>
      </c>
      <c r="S112" s="86">
        <f>+'Raw Benefits Data'!S112+'Raw Benefits Data'!AM112</f>
        <v>60</v>
      </c>
      <c r="T112" s="86">
        <f>+'Raw Benefits Data'!T112+('Raw Benefits Data'!AN112*0.81818)</f>
        <v>9000</v>
      </c>
      <c r="U112" s="86">
        <f>+'Raw Benefits Data'!U112+'Raw Benefits Data'!AO112</f>
        <v>0</v>
      </c>
      <c r="V112" s="86">
        <f>+'Raw Benefits Data'!V112+('Raw Benefits Data'!AP112*0.81818)</f>
        <v>0</v>
      </c>
      <c r="W112" s="86">
        <f>+'Raw Benefits Data'!W112+'Raw Benefits Data'!AQ112</f>
        <v>183</v>
      </c>
      <c r="X112" s="86">
        <f>+'Raw Benefits Data'!X112+('Raw Benefits Data'!AR112*0.81818)</f>
        <v>2535667</v>
      </c>
    </row>
    <row r="113" spans="1:24" ht="11.25">
      <c r="A113" s="3" t="s">
        <v>136</v>
      </c>
      <c r="B113" s="30" t="s">
        <v>361</v>
      </c>
      <c r="C113" s="17">
        <v>136400</v>
      </c>
      <c r="D113" s="29">
        <v>7</v>
      </c>
      <c r="E113" s="86">
        <f>+'Raw Benefits Data'!E113+'Raw Benefits Data'!Y113</f>
        <v>83</v>
      </c>
      <c r="F113" s="86">
        <f>+'Raw Benefits Data'!F113+('Raw Benefits Data'!Z113*0.81818)</f>
        <v>530132</v>
      </c>
      <c r="G113" s="86">
        <f>+'Raw Benefits Data'!G113+'Raw Benefits Data'!AA113</f>
        <v>83</v>
      </c>
      <c r="H113" s="86">
        <f>+'Raw Benefits Data'!H113+('Raw Benefits Data'!AB113*0.81818)</f>
        <v>143674</v>
      </c>
      <c r="I113" s="86">
        <f>+'Raw Benefits Data'!I113+'Raw Benefits Data'!AC113</f>
        <v>0</v>
      </c>
      <c r="J113" s="86">
        <f>+'Raw Benefits Data'!J113+('Raw Benefits Data'!AD113*0.81818)</f>
        <v>0</v>
      </c>
      <c r="K113" s="86">
        <f>+'Raw Benefits Data'!K113+'Raw Benefits Data'!AE113</f>
        <v>82</v>
      </c>
      <c r="L113" s="86">
        <f>+'Raw Benefits Data'!L113+('Raw Benefits Data'!AF113*0.81818)</f>
        <v>246754</v>
      </c>
      <c r="M113" s="86">
        <f>+'Raw Benefits Data'!M113+'Raw Benefits Data'!AG113</f>
        <v>83</v>
      </c>
      <c r="N113" s="86">
        <f>+'Raw Benefits Data'!N113+('Raw Benefits Data'!AH113*0.81818)</f>
        <v>23092</v>
      </c>
      <c r="O113" s="86">
        <f>+'Raw Benefits Data'!O113+'Raw Benefits Data'!AI113</f>
        <v>83</v>
      </c>
      <c r="P113" s="86">
        <f>+'Raw Benefits Data'!P113+('Raw Benefits Data'!AJ113*0.81818)</f>
        <v>11838</v>
      </c>
      <c r="Q113" s="86">
        <f>+'Raw Benefits Data'!Q113+'Raw Benefits Data'!AK113</f>
        <v>83</v>
      </c>
      <c r="R113" s="86">
        <f>+'Raw Benefits Data'!R113+('Raw Benefits Data'!AL113*0.81818)</f>
        <v>19657</v>
      </c>
      <c r="S113" s="86">
        <f>+'Raw Benefits Data'!S113+'Raw Benefits Data'!AM113</f>
        <v>0</v>
      </c>
      <c r="T113" s="86">
        <f>+'Raw Benefits Data'!T113+('Raw Benefits Data'!AN113*0.81818)</f>
        <v>0</v>
      </c>
      <c r="U113" s="86">
        <f>+'Raw Benefits Data'!U113+'Raw Benefits Data'!AO113</f>
        <v>0</v>
      </c>
      <c r="V113" s="86">
        <f>+'Raw Benefits Data'!V113+('Raw Benefits Data'!AP113*0.81818)</f>
        <v>0</v>
      </c>
      <c r="W113" s="86">
        <f>+'Raw Benefits Data'!W113+'Raw Benefits Data'!AQ113</f>
        <v>82</v>
      </c>
      <c r="X113" s="86">
        <f>+'Raw Benefits Data'!X113+('Raw Benefits Data'!AR113*0.81818)</f>
        <v>975151</v>
      </c>
    </row>
    <row r="114" spans="1:24" ht="11.25">
      <c r="A114" s="3" t="s">
        <v>136</v>
      </c>
      <c r="B114" s="30" t="s">
        <v>362</v>
      </c>
      <c r="C114" s="17">
        <v>136473</v>
      </c>
      <c r="D114" s="29">
        <v>7</v>
      </c>
      <c r="E114" s="86">
        <f>+'Raw Benefits Data'!E114+'Raw Benefits Data'!Y114</f>
        <v>226</v>
      </c>
      <c r="F114" s="86">
        <f>+'Raw Benefits Data'!F114+('Raw Benefits Data'!Z114*0.81818)</f>
        <v>1453444</v>
      </c>
      <c r="G114" s="86">
        <f>+'Raw Benefits Data'!G114+'Raw Benefits Data'!AA114</f>
        <v>226</v>
      </c>
      <c r="H114" s="86">
        <f>+'Raw Benefits Data'!H114+('Raw Benefits Data'!AB114*0.81818)</f>
        <v>439090</v>
      </c>
      <c r="I114" s="86">
        <f>+'Raw Benefits Data'!I114+'Raw Benefits Data'!AC114</f>
        <v>0</v>
      </c>
      <c r="J114" s="86">
        <f>+'Raw Benefits Data'!J114+('Raw Benefits Data'!AD114*0.81818)</f>
        <v>0</v>
      </c>
      <c r="K114" s="86">
        <f>+'Raw Benefits Data'!K114+'Raw Benefits Data'!AE114</f>
        <v>221</v>
      </c>
      <c r="L114" s="86">
        <f>+'Raw Benefits Data'!L114+('Raw Benefits Data'!AF114*0.81818)</f>
        <v>662653</v>
      </c>
      <c r="M114" s="86">
        <f>+'Raw Benefits Data'!M114+'Raw Benefits Data'!AG114</f>
        <v>0</v>
      </c>
      <c r="N114" s="86">
        <f>+'Raw Benefits Data'!N114+('Raw Benefits Data'!AH114*0.81818)</f>
        <v>0</v>
      </c>
      <c r="O114" s="86">
        <f>+'Raw Benefits Data'!O114+'Raw Benefits Data'!AI114</f>
        <v>226</v>
      </c>
      <c r="P114" s="86">
        <f>+'Raw Benefits Data'!P114+('Raw Benefits Data'!AJ114*0.81818)</f>
        <v>31432</v>
      </c>
      <c r="Q114" s="86">
        <f>+'Raw Benefits Data'!Q114+'Raw Benefits Data'!AK114</f>
        <v>0</v>
      </c>
      <c r="R114" s="86">
        <f>+'Raw Benefits Data'!R114+('Raw Benefits Data'!AL114*0.81818)</f>
        <v>0</v>
      </c>
      <c r="S114" s="86">
        <f>+'Raw Benefits Data'!S114+'Raw Benefits Data'!AM114</f>
        <v>0</v>
      </c>
      <c r="T114" s="86">
        <f>+'Raw Benefits Data'!T114+('Raw Benefits Data'!AN114*0.81818)</f>
        <v>0</v>
      </c>
      <c r="U114" s="86">
        <f>+'Raw Benefits Data'!U114+'Raw Benefits Data'!AO114</f>
        <v>0</v>
      </c>
      <c r="V114" s="86">
        <f>+'Raw Benefits Data'!V114+('Raw Benefits Data'!AP114*0.81818)</f>
        <v>0</v>
      </c>
      <c r="W114" s="86">
        <f>+'Raw Benefits Data'!W114+'Raw Benefits Data'!AQ114</f>
        <v>221</v>
      </c>
      <c r="X114" s="86">
        <f>+'Raw Benefits Data'!X114+('Raw Benefits Data'!AR114*0.81818)</f>
        <v>2586620</v>
      </c>
    </row>
    <row r="115" spans="1:24" ht="11.25">
      <c r="A115" s="3" t="s">
        <v>136</v>
      </c>
      <c r="B115" s="30" t="s">
        <v>363</v>
      </c>
      <c r="C115" s="17">
        <v>136516</v>
      </c>
      <c r="D115" s="29">
        <v>7</v>
      </c>
      <c r="E115" s="86">
        <f>+'Raw Benefits Data'!E115+'Raw Benefits Data'!Y115</f>
        <v>109</v>
      </c>
      <c r="F115" s="86">
        <f>+'Raw Benefits Data'!F115+('Raw Benefits Data'!Z115*0.81818)</f>
        <v>597076</v>
      </c>
      <c r="G115" s="86">
        <f>+'Raw Benefits Data'!G115+'Raw Benefits Data'!AA115</f>
        <v>109</v>
      </c>
      <c r="H115" s="86">
        <f>+'Raw Benefits Data'!H115+('Raw Benefits Data'!AB115*0.81818)</f>
        <v>192005</v>
      </c>
      <c r="I115" s="86">
        <f>+'Raw Benefits Data'!I115+'Raw Benefits Data'!AC115</f>
        <v>109</v>
      </c>
      <c r="J115" s="86">
        <f>+'Raw Benefits Data'!J115+('Raw Benefits Data'!AD115*0.81818)</f>
        <v>21371</v>
      </c>
      <c r="K115" s="86">
        <f>+'Raw Benefits Data'!K115+'Raw Benefits Data'!AE115</f>
        <v>108</v>
      </c>
      <c r="L115" s="86">
        <f>+'Raw Benefits Data'!L115+('Raw Benefits Data'!AF115*0.81818)</f>
        <v>274395</v>
      </c>
      <c r="M115" s="86">
        <f>+'Raw Benefits Data'!M115+'Raw Benefits Data'!AG115</f>
        <v>0</v>
      </c>
      <c r="N115" s="86">
        <f>+'Raw Benefits Data'!N115+('Raw Benefits Data'!AH115*0.81818)</f>
        <v>0</v>
      </c>
      <c r="O115" s="86">
        <f>+'Raw Benefits Data'!O115+'Raw Benefits Data'!AI115</f>
        <v>109</v>
      </c>
      <c r="P115" s="86">
        <f>+'Raw Benefits Data'!P115+('Raw Benefits Data'!AJ115*0.81818)</f>
        <v>11993</v>
      </c>
      <c r="Q115" s="86">
        <f>+'Raw Benefits Data'!Q115+'Raw Benefits Data'!AK115</f>
        <v>0</v>
      </c>
      <c r="R115" s="86">
        <f>+'Raw Benefits Data'!R115+('Raw Benefits Data'!AL115*0.81818)</f>
        <v>0</v>
      </c>
      <c r="S115" s="86">
        <f>+'Raw Benefits Data'!S115+'Raw Benefits Data'!AM115</f>
        <v>10</v>
      </c>
      <c r="T115" s="86">
        <f>+'Raw Benefits Data'!T115+('Raw Benefits Data'!AN115*0.81818)</f>
        <v>1505</v>
      </c>
      <c r="U115" s="86">
        <f>+'Raw Benefits Data'!U115+'Raw Benefits Data'!AO115</f>
        <v>0</v>
      </c>
      <c r="V115" s="86">
        <f>+'Raw Benefits Data'!V115+('Raw Benefits Data'!AP115*0.81818)</f>
        <v>0</v>
      </c>
      <c r="W115" s="86">
        <f>+'Raw Benefits Data'!W115+'Raw Benefits Data'!AQ115</f>
        <v>108</v>
      </c>
      <c r="X115" s="86">
        <f>+'Raw Benefits Data'!X115+('Raw Benefits Data'!AR115*0.81818)</f>
        <v>1143662</v>
      </c>
    </row>
    <row r="116" spans="1:24" ht="11.25">
      <c r="A116" s="3" t="s">
        <v>136</v>
      </c>
      <c r="B116" s="30" t="s">
        <v>364</v>
      </c>
      <c r="C116" s="17">
        <v>137096</v>
      </c>
      <c r="D116" s="29">
        <v>7</v>
      </c>
      <c r="E116" s="86">
        <f>+'Raw Benefits Data'!E116+'Raw Benefits Data'!Y116</f>
        <v>301</v>
      </c>
      <c r="F116" s="86">
        <f>+'Raw Benefits Data'!F116+('Raw Benefits Data'!Z116*0.81818)</f>
        <v>1840318</v>
      </c>
      <c r="G116" s="86">
        <f>+'Raw Benefits Data'!G116+'Raw Benefits Data'!AA116</f>
        <v>259</v>
      </c>
      <c r="H116" s="86">
        <f>+'Raw Benefits Data'!H116+('Raw Benefits Data'!AB116*0.81818)</f>
        <v>498652</v>
      </c>
      <c r="I116" s="86">
        <f>+'Raw Benefits Data'!I116+'Raw Benefits Data'!AC116</f>
        <v>0</v>
      </c>
      <c r="J116" s="86">
        <f>+'Raw Benefits Data'!J116+('Raw Benefits Data'!AD116*0.81818)</f>
        <v>0</v>
      </c>
      <c r="K116" s="86">
        <f>+'Raw Benefits Data'!K116+'Raw Benefits Data'!AE116</f>
        <v>259</v>
      </c>
      <c r="L116" s="86">
        <f>+'Raw Benefits Data'!L116+('Raw Benefits Data'!AF116*0.81818)</f>
        <v>791551</v>
      </c>
      <c r="M116" s="86">
        <f>+'Raw Benefits Data'!M116+'Raw Benefits Data'!AG116</f>
        <v>259</v>
      </c>
      <c r="N116" s="86">
        <f>+'Raw Benefits Data'!N116+('Raw Benefits Data'!AH116*0.81818)</f>
        <v>14228</v>
      </c>
      <c r="O116" s="86">
        <f>+'Raw Benefits Data'!O116+'Raw Benefits Data'!AI116</f>
        <v>259</v>
      </c>
      <c r="P116" s="86">
        <f>+'Raw Benefits Data'!P116+('Raw Benefits Data'!AJ116*0.81818)</f>
        <v>42817</v>
      </c>
      <c r="Q116" s="86">
        <f>+'Raw Benefits Data'!Q116+'Raw Benefits Data'!AK116</f>
        <v>259</v>
      </c>
      <c r="R116" s="86">
        <f>+'Raw Benefits Data'!R116+('Raw Benefits Data'!AL116*0.81818)</f>
        <v>112205</v>
      </c>
      <c r="S116" s="86">
        <f>+'Raw Benefits Data'!S116+'Raw Benefits Data'!AM116</f>
        <v>16</v>
      </c>
      <c r="T116" s="86">
        <f>+'Raw Benefits Data'!T116+('Raw Benefits Data'!AN116*0.81818)</f>
        <v>9715</v>
      </c>
      <c r="U116" s="86">
        <f>+'Raw Benefits Data'!U116+'Raw Benefits Data'!AO116</f>
        <v>0</v>
      </c>
      <c r="V116" s="86">
        <f>+'Raw Benefits Data'!V116+('Raw Benefits Data'!AP116*0.81818)</f>
        <v>0</v>
      </c>
      <c r="W116" s="86">
        <f>+'Raw Benefits Data'!W116+'Raw Benefits Data'!AQ116</f>
        <v>259</v>
      </c>
      <c r="X116" s="86">
        <f>+'Raw Benefits Data'!X116+('Raw Benefits Data'!AR116*0.81818)</f>
        <v>3309490</v>
      </c>
    </row>
    <row r="117" spans="1:24" ht="11.25">
      <c r="A117" s="3" t="s">
        <v>136</v>
      </c>
      <c r="B117" s="30" t="s">
        <v>365</v>
      </c>
      <c r="C117" s="17">
        <v>137209</v>
      </c>
      <c r="D117" s="29">
        <v>7</v>
      </c>
      <c r="E117" s="86">
        <f>+'Raw Benefits Data'!E117+'Raw Benefits Data'!Y117</f>
        <v>70</v>
      </c>
      <c r="F117" s="86">
        <f>+'Raw Benefits Data'!F117+('Raw Benefits Data'!Z117*0.81818)</f>
        <v>530954</v>
      </c>
      <c r="G117" s="86">
        <f>+'Raw Benefits Data'!G117+'Raw Benefits Data'!AA117</f>
        <v>56</v>
      </c>
      <c r="H117" s="86">
        <f>+'Raw Benefits Data'!H117+('Raw Benefits Data'!AB117*0.81818)</f>
        <v>248179</v>
      </c>
      <c r="I117" s="86">
        <f>+'Raw Benefits Data'!I117+'Raw Benefits Data'!AC117</f>
        <v>0</v>
      </c>
      <c r="J117" s="86">
        <f>+'Raw Benefits Data'!J117+('Raw Benefits Data'!AD117*0.81818)</f>
        <v>0</v>
      </c>
      <c r="K117" s="86">
        <f>+'Raw Benefits Data'!K117+'Raw Benefits Data'!AE117</f>
        <v>134</v>
      </c>
      <c r="L117" s="86">
        <f>+'Raw Benefits Data'!L117+('Raw Benefits Data'!AF117*0.81818)</f>
        <v>423875</v>
      </c>
      <c r="M117" s="86">
        <f>+'Raw Benefits Data'!M117+'Raw Benefits Data'!AG117</f>
        <v>0</v>
      </c>
      <c r="N117" s="86">
        <f>+'Raw Benefits Data'!N117+('Raw Benefits Data'!AH117*0.81818)</f>
        <v>0</v>
      </c>
      <c r="O117" s="86">
        <f>+'Raw Benefits Data'!O117+'Raw Benefits Data'!AI117</f>
        <v>134</v>
      </c>
      <c r="P117" s="86">
        <f>+'Raw Benefits Data'!P117+('Raw Benefits Data'!AJ117*0.81818)</f>
        <v>16623</v>
      </c>
      <c r="Q117" s="86">
        <f>+'Raw Benefits Data'!Q117+'Raw Benefits Data'!AK117</f>
        <v>0</v>
      </c>
      <c r="R117" s="86">
        <f>+'Raw Benefits Data'!R117+('Raw Benefits Data'!AL117*0.81818)</f>
        <v>0</v>
      </c>
      <c r="S117" s="86">
        <f>+'Raw Benefits Data'!S117+'Raw Benefits Data'!AM117</f>
        <v>11</v>
      </c>
      <c r="T117" s="86">
        <f>+'Raw Benefits Data'!T117+('Raw Benefits Data'!AN117*0.81818)</f>
        <v>5303</v>
      </c>
      <c r="U117" s="86">
        <f>+'Raw Benefits Data'!U117+'Raw Benefits Data'!AO117</f>
        <v>0</v>
      </c>
      <c r="V117" s="86">
        <f>+'Raw Benefits Data'!V117+('Raw Benefits Data'!AP117*0.81818)</f>
        <v>0</v>
      </c>
      <c r="W117" s="86">
        <f>+'Raw Benefits Data'!W117+'Raw Benefits Data'!AQ117</f>
        <v>134</v>
      </c>
      <c r="X117" s="86">
        <f>+'Raw Benefits Data'!X117+('Raw Benefits Data'!AR117*0.81818)</f>
        <v>1226092</v>
      </c>
    </row>
    <row r="118" spans="1:24" ht="11.25">
      <c r="A118" s="3" t="s">
        <v>136</v>
      </c>
      <c r="B118" s="30" t="s">
        <v>366</v>
      </c>
      <c r="C118" s="17">
        <v>137315</v>
      </c>
      <c r="D118" s="29">
        <v>7</v>
      </c>
      <c r="E118" s="86">
        <f>+'Raw Benefits Data'!E118+'Raw Benefits Data'!Y118</f>
        <v>46</v>
      </c>
      <c r="F118" s="86">
        <f>+'Raw Benefits Data'!F118+('Raw Benefits Data'!Z118*0.81818)</f>
        <v>306823</v>
      </c>
      <c r="G118" s="86">
        <f>+'Raw Benefits Data'!G118+'Raw Benefits Data'!AA118</f>
        <v>46</v>
      </c>
      <c r="H118" s="86">
        <f>+'Raw Benefits Data'!H118+('Raw Benefits Data'!AB118*0.81818)</f>
        <v>80456</v>
      </c>
      <c r="I118" s="86">
        <f>+'Raw Benefits Data'!I118+'Raw Benefits Data'!AC118</f>
        <v>0</v>
      </c>
      <c r="J118" s="86">
        <f>+'Raw Benefits Data'!J118+('Raw Benefits Data'!AD118*0.81818)</f>
        <v>0</v>
      </c>
      <c r="K118" s="86">
        <f>+'Raw Benefits Data'!K118+'Raw Benefits Data'!AE118</f>
        <v>45</v>
      </c>
      <c r="L118" s="86">
        <f>+'Raw Benefits Data'!L118+('Raw Benefits Data'!AF118*0.81818)</f>
        <v>141616</v>
      </c>
      <c r="M118" s="86">
        <f>+'Raw Benefits Data'!M118+'Raw Benefits Data'!AG118</f>
        <v>45</v>
      </c>
      <c r="N118" s="86">
        <f>+'Raw Benefits Data'!N118+('Raw Benefits Data'!AH118*0.81818)</f>
        <v>8247</v>
      </c>
      <c r="O118" s="86">
        <f>+'Raw Benefits Data'!O118+'Raw Benefits Data'!AI118</f>
        <v>46</v>
      </c>
      <c r="P118" s="86">
        <f>+'Raw Benefits Data'!P118+('Raw Benefits Data'!AJ118*0.81818)</f>
        <v>5779</v>
      </c>
      <c r="Q118" s="86">
        <f>+'Raw Benefits Data'!Q118+'Raw Benefits Data'!AK118</f>
        <v>45</v>
      </c>
      <c r="R118" s="86">
        <f>+'Raw Benefits Data'!R118+('Raw Benefits Data'!AL118*0.81818)</f>
        <v>20221</v>
      </c>
      <c r="S118" s="86">
        <f>+'Raw Benefits Data'!S118+'Raw Benefits Data'!AM118</f>
        <v>0</v>
      </c>
      <c r="T118" s="86">
        <f>+'Raw Benefits Data'!T118+('Raw Benefits Data'!AN118*0.81818)</f>
        <v>0</v>
      </c>
      <c r="U118" s="86">
        <f>+'Raw Benefits Data'!U118+'Raw Benefits Data'!AO118</f>
        <v>0</v>
      </c>
      <c r="V118" s="86">
        <f>+'Raw Benefits Data'!V118+('Raw Benefits Data'!AP118*0.81818)</f>
        <v>0</v>
      </c>
      <c r="W118" s="86">
        <f>+'Raw Benefits Data'!W118+'Raw Benefits Data'!AQ118</f>
        <v>45</v>
      </c>
      <c r="X118" s="86">
        <f>+'Raw Benefits Data'!X118+('Raw Benefits Data'!AR118*0.81818)</f>
        <v>563145</v>
      </c>
    </row>
    <row r="119" spans="1:24" ht="11.25">
      <c r="A119" s="3" t="s">
        <v>136</v>
      </c>
      <c r="B119" s="30" t="s">
        <v>367</v>
      </c>
      <c r="C119" s="17">
        <v>137281</v>
      </c>
      <c r="D119" s="29">
        <v>7</v>
      </c>
      <c r="E119" s="86">
        <f>+'Raw Benefits Data'!E119+'Raw Benefits Data'!Y119</f>
        <v>74</v>
      </c>
      <c r="F119" s="86">
        <f>+'Raw Benefits Data'!F119+('Raw Benefits Data'!Z119*0.81818)</f>
        <v>468781</v>
      </c>
      <c r="G119" s="86">
        <f>+'Raw Benefits Data'!G119+'Raw Benefits Data'!AA119</f>
        <v>74</v>
      </c>
      <c r="H119" s="86">
        <f>+'Raw Benefits Data'!H119+('Raw Benefits Data'!AB119*0.81818)</f>
        <v>132312</v>
      </c>
      <c r="I119" s="86">
        <f>+'Raw Benefits Data'!I119+'Raw Benefits Data'!AC119</f>
        <v>0</v>
      </c>
      <c r="J119" s="86">
        <f>+'Raw Benefits Data'!J119+('Raw Benefits Data'!AD119*0.81818)</f>
        <v>0</v>
      </c>
      <c r="K119" s="86">
        <f>+'Raw Benefits Data'!K119+'Raw Benefits Data'!AE119</f>
        <v>74</v>
      </c>
      <c r="L119" s="86">
        <f>+'Raw Benefits Data'!L119+('Raw Benefits Data'!AF119*0.81818)</f>
        <v>218004</v>
      </c>
      <c r="M119" s="86">
        <f>+'Raw Benefits Data'!M119+'Raw Benefits Data'!AG119</f>
        <v>74</v>
      </c>
      <c r="N119" s="86">
        <f>+'Raw Benefits Data'!N119+('Raw Benefits Data'!AH119*0.81818)</f>
        <v>5680</v>
      </c>
      <c r="O119" s="86">
        <f>+'Raw Benefits Data'!O119+'Raw Benefits Data'!AI119</f>
        <v>74</v>
      </c>
      <c r="P119" s="86">
        <f>+'Raw Benefits Data'!P119+('Raw Benefits Data'!AJ119*0.81818)</f>
        <v>1110</v>
      </c>
      <c r="Q119" s="86">
        <f>+'Raw Benefits Data'!Q119+'Raw Benefits Data'!AK119</f>
        <v>74</v>
      </c>
      <c r="R119" s="86">
        <f>+'Raw Benefits Data'!R119+('Raw Benefits Data'!AL119*0.81818)</f>
        <v>28386</v>
      </c>
      <c r="S119" s="86">
        <f>+'Raw Benefits Data'!S119+'Raw Benefits Data'!AM119</f>
        <v>0</v>
      </c>
      <c r="T119" s="86">
        <f>+'Raw Benefits Data'!T119+('Raw Benefits Data'!AN119*0.81818)</f>
        <v>0</v>
      </c>
      <c r="U119" s="86">
        <f>+'Raw Benefits Data'!U119+'Raw Benefits Data'!AO119</f>
        <v>0</v>
      </c>
      <c r="V119" s="86">
        <f>+'Raw Benefits Data'!V119+('Raw Benefits Data'!AP119*0.81818)</f>
        <v>0</v>
      </c>
      <c r="W119" s="86">
        <f>+'Raw Benefits Data'!W119+'Raw Benefits Data'!AQ119</f>
        <v>74</v>
      </c>
      <c r="X119" s="86">
        <f>+'Raw Benefits Data'!X119+('Raw Benefits Data'!AR119*0.81818)</f>
        <v>854273</v>
      </c>
    </row>
    <row r="120" spans="1:24" ht="11.25">
      <c r="A120" s="3" t="s">
        <v>136</v>
      </c>
      <c r="B120" s="30" t="s">
        <v>368</v>
      </c>
      <c r="C120" s="17">
        <v>137078</v>
      </c>
      <c r="D120" s="29">
        <v>7</v>
      </c>
      <c r="E120" s="86">
        <f>+'Raw Benefits Data'!E120+'Raw Benefits Data'!Y120</f>
        <v>246</v>
      </c>
      <c r="F120" s="86">
        <f>+'Raw Benefits Data'!F120+('Raw Benefits Data'!Z120*0.81818)</f>
        <v>1518514</v>
      </c>
      <c r="G120" s="86">
        <f>+'Raw Benefits Data'!G120+'Raw Benefits Data'!AA120</f>
        <v>246</v>
      </c>
      <c r="H120" s="86">
        <f>+'Raw Benefits Data'!H120+('Raw Benefits Data'!AB120*0.81818)</f>
        <v>496806</v>
      </c>
      <c r="I120" s="86">
        <f>+'Raw Benefits Data'!I120+'Raw Benefits Data'!AC120</f>
        <v>0</v>
      </c>
      <c r="J120" s="86">
        <f>+'Raw Benefits Data'!J120+('Raw Benefits Data'!AD120*0.81818)</f>
        <v>0</v>
      </c>
      <c r="K120" s="86">
        <f>+'Raw Benefits Data'!K120+'Raw Benefits Data'!AE120</f>
        <v>246</v>
      </c>
      <c r="L120" s="86">
        <f>+'Raw Benefits Data'!L120+('Raw Benefits Data'!AF120*0.81818)</f>
        <v>706177</v>
      </c>
      <c r="M120" s="86">
        <f>+'Raw Benefits Data'!M120+'Raw Benefits Data'!AG120</f>
        <v>246</v>
      </c>
      <c r="N120" s="86">
        <f>+'Raw Benefits Data'!N120+('Raw Benefits Data'!AH120*0.81818)</f>
        <v>40065</v>
      </c>
      <c r="O120" s="86">
        <f>+'Raw Benefits Data'!O120+'Raw Benefits Data'!AI120</f>
        <v>246</v>
      </c>
      <c r="P120" s="86">
        <f>+'Raw Benefits Data'!P120+('Raw Benefits Data'!AJ120*0.81818)</f>
        <v>27872</v>
      </c>
      <c r="Q120" s="86">
        <f>+'Raw Benefits Data'!Q120+'Raw Benefits Data'!AK120</f>
        <v>246</v>
      </c>
      <c r="R120" s="86">
        <f>+'Raw Benefits Data'!R120+('Raw Benefits Data'!AL120*0.81818)</f>
        <v>55390</v>
      </c>
      <c r="S120" s="86">
        <f>+'Raw Benefits Data'!S120+'Raw Benefits Data'!AM120</f>
        <v>224</v>
      </c>
      <c r="T120" s="86">
        <f>+'Raw Benefits Data'!T120+('Raw Benefits Data'!AN120*0.81818)</f>
        <v>37229</v>
      </c>
      <c r="U120" s="86">
        <f>+'Raw Benefits Data'!U120+'Raw Benefits Data'!AO120</f>
        <v>0</v>
      </c>
      <c r="V120" s="86">
        <f>+'Raw Benefits Data'!V120+('Raw Benefits Data'!AP120*0.81818)</f>
        <v>0</v>
      </c>
      <c r="W120" s="86">
        <f>+'Raw Benefits Data'!W120+'Raw Benefits Data'!AQ120</f>
        <v>246</v>
      </c>
      <c r="X120" s="86">
        <f>+'Raw Benefits Data'!X120+('Raw Benefits Data'!AR120*0.81818)</f>
        <v>2882056</v>
      </c>
    </row>
    <row r="121" spans="1:24" ht="11.25">
      <c r="A121" s="3" t="s">
        <v>136</v>
      </c>
      <c r="B121" s="30" t="s">
        <v>369</v>
      </c>
      <c r="C121" s="17">
        <v>137759</v>
      </c>
      <c r="D121" s="29">
        <v>7</v>
      </c>
      <c r="E121" s="86">
        <f>+'Raw Benefits Data'!E121+'Raw Benefits Data'!Y121</f>
        <v>135</v>
      </c>
      <c r="F121" s="86">
        <f>+'Raw Benefits Data'!F121+('Raw Benefits Data'!Z121*0.81818)</f>
        <v>1075737</v>
      </c>
      <c r="G121" s="86">
        <f>+'Raw Benefits Data'!G121+'Raw Benefits Data'!AA121</f>
        <v>135</v>
      </c>
      <c r="H121" s="86">
        <f>+'Raw Benefits Data'!H121+('Raw Benefits Data'!AB121*0.81818)</f>
        <v>296058</v>
      </c>
      <c r="I121" s="86">
        <f>+'Raw Benefits Data'!I121+'Raw Benefits Data'!AC121</f>
        <v>0</v>
      </c>
      <c r="J121" s="86">
        <f>+'Raw Benefits Data'!J121+('Raw Benefits Data'!AD121*0.81818)</f>
        <v>0</v>
      </c>
      <c r="K121" s="86">
        <f>+'Raw Benefits Data'!K121+'Raw Benefits Data'!AE121</f>
        <v>135</v>
      </c>
      <c r="L121" s="86">
        <f>+'Raw Benefits Data'!L121+('Raw Benefits Data'!AF121*0.81818)</f>
        <v>504085</v>
      </c>
      <c r="M121" s="86">
        <f>+'Raw Benefits Data'!M121+'Raw Benefits Data'!AG121</f>
        <v>0</v>
      </c>
      <c r="N121" s="86">
        <f>+'Raw Benefits Data'!N121+('Raw Benefits Data'!AH121*0.81818)</f>
        <v>0</v>
      </c>
      <c r="O121" s="86">
        <f>+'Raw Benefits Data'!O121+'Raw Benefits Data'!AI121</f>
        <v>135</v>
      </c>
      <c r="P121" s="86">
        <f>+'Raw Benefits Data'!P121+('Raw Benefits Data'!AJ121*0.81818)</f>
        <v>44503</v>
      </c>
      <c r="Q121" s="86">
        <f>+'Raw Benefits Data'!Q121+'Raw Benefits Data'!AK121</f>
        <v>135</v>
      </c>
      <c r="R121" s="86">
        <f>+'Raw Benefits Data'!R121+('Raw Benefits Data'!AL121*0.81818)</f>
        <v>22462</v>
      </c>
      <c r="S121" s="86">
        <f>+'Raw Benefits Data'!S121+'Raw Benefits Data'!AM121</f>
        <v>0</v>
      </c>
      <c r="T121" s="86">
        <f>+'Raw Benefits Data'!T121+('Raw Benefits Data'!AN121*0.81818)</f>
        <v>0</v>
      </c>
      <c r="U121" s="86">
        <f>+'Raw Benefits Data'!U121+'Raw Benefits Data'!AO121</f>
        <v>0</v>
      </c>
      <c r="V121" s="86">
        <f>+'Raw Benefits Data'!V121+('Raw Benefits Data'!AP121*0.81818)</f>
        <v>0</v>
      </c>
      <c r="W121" s="86">
        <f>+'Raw Benefits Data'!W121+'Raw Benefits Data'!AQ121</f>
        <v>135</v>
      </c>
      <c r="X121" s="86">
        <f>+'Raw Benefits Data'!X121+('Raw Benefits Data'!AR121*0.81818)</f>
        <v>1942845</v>
      </c>
    </row>
    <row r="122" spans="1:24" ht="11.25">
      <c r="A122" s="3" t="s">
        <v>136</v>
      </c>
      <c r="B122" s="30" t="s">
        <v>370</v>
      </c>
      <c r="C122" s="17">
        <v>138187</v>
      </c>
      <c r="D122" s="29">
        <v>7</v>
      </c>
      <c r="E122" s="86">
        <f>+'Raw Benefits Data'!E122+'Raw Benefits Data'!Y122</f>
        <v>216</v>
      </c>
      <c r="F122" s="86">
        <f>+'Raw Benefits Data'!F122+('Raw Benefits Data'!Z122*0.81818)</f>
        <v>1890164</v>
      </c>
      <c r="G122" s="86">
        <f>+'Raw Benefits Data'!G122+'Raw Benefits Data'!AA122</f>
        <v>216</v>
      </c>
      <c r="H122" s="86">
        <f>+'Raw Benefits Data'!H122+('Raw Benefits Data'!AB122*0.81818)</f>
        <v>531366</v>
      </c>
      <c r="I122" s="86">
        <f>+'Raw Benefits Data'!I122+'Raw Benefits Data'!AC122</f>
        <v>0</v>
      </c>
      <c r="J122" s="86">
        <f>+'Raw Benefits Data'!J122+('Raw Benefits Data'!AD122*0.81818)</f>
        <v>0</v>
      </c>
      <c r="K122" s="86">
        <f>+'Raw Benefits Data'!K122+'Raw Benefits Data'!AE122</f>
        <v>216</v>
      </c>
      <c r="L122" s="86">
        <f>+'Raw Benefits Data'!L122+('Raw Benefits Data'!AF122*0.81818)</f>
        <v>712402</v>
      </c>
      <c r="M122" s="86">
        <f>+'Raw Benefits Data'!M122+'Raw Benefits Data'!AG122</f>
        <v>216</v>
      </c>
      <c r="N122" s="86">
        <f>+'Raw Benefits Data'!N122+('Raw Benefits Data'!AH122*0.81818)</f>
        <v>10002</v>
      </c>
      <c r="O122" s="86">
        <f>+'Raw Benefits Data'!O122+'Raw Benefits Data'!AI122</f>
        <v>216</v>
      </c>
      <c r="P122" s="86">
        <f>+'Raw Benefits Data'!P122+('Raw Benefits Data'!AJ122*0.81818)</f>
        <v>6048</v>
      </c>
      <c r="Q122" s="86">
        <f>+'Raw Benefits Data'!Q122+'Raw Benefits Data'!AK122</f>
        <v>216</v>
      </c>
      <c r="R122" s="86">
        <f>+'Raw Benefits Data'!R122+('Raw Benefits Data'!AL122*0.81818)</f>
        <v>121798</v>
      </c>
      <c r="S122" s="86">
        <f>+'Raw Benefits Data'!S122+'Raw Benefits Data'!AM122</f>
        <v>216</v>
      </c>
      <c r="T122" s="86">
        <f>+'Raw Benefits Data'!T122+('Raw Benefits Data'!AN122*0.81818)</f>
        <v>10165</v>
      </c>
      <c r="U122" s="86">
        <f>+'Raw Benefits Data'!U122+'Raw Benefits Data'!AO122</f>
        <v>0</v>
      </c>
      <c r="V122" s="86">
        <f>+'Raw Benefits Data'!V122+('Raw Benefits Data'!AP122*0.81818)</f>
        <v>0</v>
      </c>
      <c r="W122" s="86">
        <f>+'Raw Benefits Data'!W122+'Raw Benefits Data'!AQ122</f>
        <v>216</v>
      </c>
      <c r="X122" s="86">
        <f>+'Raw Benefits Data'!X122+('Raw Benefits Data'!AR122*0.81818)</f>
        <v>3281945</v>
      </c>
    </row>
    <row r="123" spans="1:24" ht="11.25">
      <c r="A123" s="3" t="s">
        <v>134</v>
      </c>
      <c r="B123" s="14" t="s">
        <v>371</v>
      </c>
      <c r="C123" s="15">
        <v>157085</v>
      </c>
      <c r="D123" s="22">
        <v>1</v>
      </c>
      <c r="E123" s="86">
        <f>+'Raw Benefits Data'!E123+'Raw Benefits Data'!Y123</f>
        <v>1180</v>
      </c>
      <c r="F123" s="86">
        <f>+'Raw Benefits Data'!F123+('Raw Benefits Data'!Z123*0.81818)</f>
        <v>7190523.56228</v>
      </c>
      <c r="G123" s="86">
        <f>+'Raw Benefits Data'!G123+'Raw Benefits Data'!AA123</f>
        <v>1228</v>
      </c>
      <c r="H123" s="86">
        <f>+'Raw Benefits Data'!H123+('Raw Benefits Data'!AB123*0.81818)</f>
        <v>2093342.97204</v>
      </c>
      <c r="I123" s="86">
        <f>+'Raw Benefits Data'!I123+'Raw Benefits Data'!AC123</f>
        <v>1180</v>
      </c>
      <c r="J123" s="86">
        <f>+'Raw Benefits Data'!J123+('Raw Benefits Data'!AD123*0.81818)</f>
        <v>443943.16218</v>
      </c>
      <c r="K123" s="86">
        <f>+'Raw Benefits Data'!K123+'Raw Benefits Data'!AE123</f>
        <v>1228</v>
      </c>
      <c r="L123" s="86">
        <f>+'Raw Benefits Data'!L123+('Raw Benefits Data'!AF123*0.81818)</f>
        <v>5255605.8721</v>
      </c>
      <c r="M123" s="86">
        <f>+'Raw Benefits Data'!M123+'Raw Benefits Data'!AG123</f>
        <v>1228</v>
      </c>
      <c r="N123" s="86">
        <f>+'Raw Benefits Data'!N123+('Raw Benefits Data'!AH123*0.81818)</f>
        <v>347739.04156</v>
      </c>
      <c r="O123" s="86">
        <f>+'Raw Benefits Data'!O123+'Raw Benefits Data'!AI123</f>
        <v>1228</v>
      </c>
      <c r="P123" s="86">
        <f>+'Raw Benefits Data'!P123+('Raw Benefits Data'!AJ123*0.81818)</f>
        <v>51815.4201</v>
      </c>
      <c r="Q123" s="86">
        <f>+'Raw Benefits Data'!Q123+'Raw Benefits Data'!AK123</f>
        <v>1228</v>
      </c>
      <c r="R123" s="86">
        <f>+'Raw Benefits Data'!R123+('Raw Benefits Data'!AL123*0.81818)</f>
        <v>357120.00064</v>
      </c>
      <c r="S123" s="86">
        <f>+'Raw Benefits Data'!S123+'Raw Benefits Data'!AM123</f>
        <v>0</v>
      </c>
      <c r="T123" s="86">
        <f>+'Raw Benefits Data'!T123+('Raw Benefits Data'!AN123*0.81818)</f>
        <v>0</v>
      </c>
      <c r="U123" s="86">
        <f>+'Raw Benefits Data'!U123+'Raw Benefits Data'!AO123</f>
        <v>0</v>
      </c>
      <c r="V123" s="86">
        <f>+'Raw Benefits Data'!V123+('Raw Benefits Data'!AP123*0.81818)</f>
        <v>0</v>
      </c>
      <c r="W123" s="86">
        <f>+'Raw Benefits Data'!W123+'Raw Benefits Data'!AQ123</f>
        <v>1228</v>
      </c>
      <c r="X123" s="86">
        <f>+'Raw Benefits Data'!X123+('Raw Benefits Data'!AR123*0.81818)</f>
        <v>15740090.0309</v>
      </c>
    </row>
    <row r="124" spans="1:24" ht="11.25">
      <c r="A124" s="3" t="s">
        <v>134</v>
      </c>
      <c r="B124" s="14" t="s">
        <v>372</v>
      </c>
      <c r="C124" s="15">
        <v>157289</v>
      </c>
      <c r="D124" s="22">
        <v>2</v>
      </c>
      <c r="E124" s="86">
        <f>+'Raw Benefits Data'!E124+'Raw Benefits Data'!Y124</f>
        <v>700</v>
      </c>
      <c r="F124" s="86">
        <f>+'Raw Benefits Data'!F124+('Raw Benefits Data'!Z124*0.81818)</f>
        <v>3599456.94002</v>
      </c>
      <c r="G124" s="86">
        <f>+'Raw Benefits Data'!G124+'Raw Benefits Data'!AA124</f>
        <v>700</v>
      </c>
      <c r="H124" s="86">
        <f>+'Raw Benefits Data'!H124+('Raw Benefits Data'!AB124*0.81818)</f>
        <v>1533649.18032</v>
      </c>
      <c r="I124" s="86">
        <f>+'Raw Benefits Data'!I124+'Raw Benefits Data'!AC124</f>
        <v>700</v>
      </c>
      <c r="J124" s="86">
        <f>+'Raw Benefits Data'!J124+('Raw Benefits Data'!AD124*0.81818)</f>
        <v>109816.38358</v>
      </c>
      <c r="K124" s="86">
        <f>+'Raw Benefits Data'!K124+'Raw Benefits Data'!AE124</f>
        <v>700</v>
      </c>
      <c r="L124" s="86">
        <f>+'Raw Benefits Data'!L124+('Raw Benefits Data'!AF124*0.81818)</f>
        <v>2737189.27336</v>
      </c>
      <c r="M124" s="86">
        <f>+'Raw Benefits Data'!M124+'Raw Benefits Data'!AG124</f>
        <v>0</v>
      </c>
      <c r="N124" s="86">
        <f>+'Raw Benefits Data'!N124+('Raw Benefits Data'!AH124*0.81818)</f>
        <v>0</v>
      </c>
      <c r="O124" s="86">
        <f>+'Raw Benefits Data'!O124+'Raw Benefits Data'!AI124</f>
        <v>700</v>
      </c>
      <c r="P124" s="86">
        <f>+'Raw Benefits Data'!P124+('Raw Benefits Data'!AJ124*0.81818)</f>
        <v>236932.62758</v>
      </c>
      <c r="Q124" s="86">
        <f>+'Raw Benefits Data'!Q124+'Raw Benefits Data'!AK124</f>
        <v>700</v>
      </c>
      <c r="R124" s="86">
        <f>+'Raw Benefits Data'!R124+('Raw Benefits Data'!AL124*0.81818)</f>
        <v>93760.2115</v>
      </c>
      <c r="S124" s="86">
        <f>+'Raw Benefits Data'!S124+'Raw Benefits Data'!AM124</f>
        <v>96</v>
      </c>
      <c r="T124" s="86">
        <f>+'Raw Benefits Data'!T124+('Raw Benefits Data'!AN124*0.81818)</f>
        <v>140090.51012</v>
      </c>
      <c r="U124" s="86">
        <f>+'Raw Benefits Data'!U124+'Raw Benefits Data'!AO124</f>
        <v>0</v>
      </c>
      <c r="V124" s="86">
        <f>+'Raw Benefits Data'!V124+('Raw Benefits Data'!AP124*0.81818)</f>
        <v>0</v>
      </c>
      <c r="W124" s="86">
        <f>+'Raw Benefits Data'!W124+'Raw Benefits Data'!AQ124</f>
        <v>700</v>
      </c>
      <c r="X124" s="86">
        <f>+'Raw Benefits Data'!X124+('Raw Benefits Data'!AR124*0.81818)</f>
        <v>8450895.12648</v>
      </c>
    </row>
    <row r="125" spans="1:24" ht="11.25">
      <c r="A125" s="3" t="s">
        <v>134</v>
      </c>
      <c r="B125" s="14" t="s">
        <v>373</v>
      </c>
      <c r="C125" s="15">
        <v>156620</v>
      </c>
      <c r="D125" s="22">
        <v>3</v>
      </c>
      <c r="E125" s="86">
        <f>+'Raw Benefits Data'!E125+'Raw Benefits Data'!Y125</f>
        <v>586</v>
      </c>
      <c r="F125" s="86">
        <f>+'Raw Benefits Data'!F125+('Raw Benefits Data'!Z125*0.81818)</f>
        <v>4180927.19992</v>
      </c>
      <c r="G125" s="86">
        <f>+'Raw Benefits Data'!G125+'Raw Benefits Data'!AA125</f>
        <v>586</v>
      </c>
      <c r="H125" s="86">
        <f>+'Raw Benefits Data'!H125+('Raw Benefits Data'!AB125*0.81818)</f>
        <v>1339898.73704</v>
      </c>
      <c r="I125" s="86">
        <f>+'Raw Benefits Data'!I125+'Raw Benefits Data'!AC125</f>
        <v>586</v>
      </c>
      <c r="J125" s="86">
        <f>+'Raw Benefits Data'!J125+('Raw Benefits Data'!AD125*0.81818)</f>
        <v>32918.08666</v>
      </c>
      <c r="K125" s="86">
        <f>+'Raw Benefits Data'!K125+'Raw Benefits Data'!AE125</f>
        <v>586</v>
      </c>
      <c r="L125" s="86">
        <f>+'Raw Benefits Data'!L125+('Raw Benefits Data'!AF125*0.81818)</f>
        <v>2301933.11452</v>
      </c>
      <c r="M125" s="86">
        <f>+'Raw Benefits Data'!M125+'Raw Benefits Data'!AG125</f>
        <v>586</v>
      </c>
      <c r="N125" s="86">
        <f>+'Raw Benefits Data'!N125+('Raw Benefits Data'!AH125*0.81818)</f>
        <v>55614.80754</v>
      </c>
      <c r="O125" s="86">
        <f>+'Raw Benefits Data'!O125+'Raw Benefits Data'!AI125</f>
        <v>586</v>
      </c>
      <c r="P125" s="86">
        <f>+'Raw Benefits Data'!P125+('Raw Benefits Data'!AJ125*0.81818)</f>
        <v>10449.81684</v>
      </c>
      <c r="Q125" s="86">
        <f>+'Raw Benefits Data'!Q125+'Raw Benefits Data'!AK125</f>
        <v>586</v>
      </c>
      <c r="R125" s="86">
        <f>+'Raw Benefits Data'!R125+('Raw Benefits Data'!AL125*0.81818)</f>
        <v>836037.61902</v>
      </c>
      <c r="S125" s="86">
        <f>+'Raw Benefits Data'!S125+'Raw Benefits Data'!AM125</f>
        <v>0</v>
      </c>
      <c r="T125" s="86">
        <f>+'Raw Benefits Data'!T125+('Raw Benefits Data'!AN125*0.81818)</f>
        <v>0</v>
      </c>
      <c r="U125" s="86">
        <f>+'Raw Benefits Data'!U125+'Raw Benefits Data'!AO125</f>
        <v>0</v>
      </c>
      <c r="V125" s="86">
        <f>+'Raw Benefits Data'!V125+('Raw Benefits Data'!AP125*0.81818)</f>
        <v>0</v>
      </c>
      <c r="W125" s="86">
        <f>+'Raw Benefits Data'!W125+'Raw Benefits Data'!AQ125</f>
        <v>586</v>
      </c>
      <c r="X125" s="86">
        <f>+'Raw Benefits Data'!X125+('Raw Benefits Data'!AR125*0.81818)</f>
        <v>8012369.38154</v>
      </c>
    </row>
    <row r="126" spans="1:24" ht="11.25">
      <c r="A126" s="3" t="s">
        <v>134</v>
      </c>
      <c r="B126" s="14" t="s">
        <v>374</v>
      </c>
      <c r="C126" s="15">
        <v>157401</v>
      </c>
      <c r="D126" s="22">
        <v>3</v>
      </c>
      <c r="E126" s="86">
        <f>+'Raw Benefits Data'!E126+'Raw Benefits Data'!Y126</f>
        <v>369</v>
      </c>
      <c r="F126" s="86">
        <f>+'Raw Benefits Data'!F126+('Raw Benefits Data'!Z126*0.81818)</f>
        <v>2319441.02404</v>
      </c>
      <c r="G126" s="86">
        <f>+'Raw Benefits Data'!G126+'Raw Benefits Data'!AA126</f>
        <v>369</v>
      </c>
      <c r="H126" s="86">
        <f>+'Raw Benefits Data'!H126+('Raw Benefits Data'!AB126*0.81818)</f>
        <v>1219850.38674</v>
      </c>
      <c r="I126" s="86">
        <f>+'Raw Benefits Data'!I126+'Raw Benefits Data'!AC126</f>
        <v>0</v>
      </c>
      <c r="J126" s="86">
        <f>+'Raw Benefits Data'!J126+('Raw Benefits Data'!AD126*0.81818)</f>
        <v>0</v>
      </c>
      <c r="K126" s="86">
        <f>+'Raw Benefits Data'!K126+'Raw Benefits Data'!AE126</f>
        <v>369</v>
      </c>
      <c r="L126" s="86">
        <f>+'Raw Benefits Data'!L126+('Raw Benefits Data'!AF126*0.81818)</f>
        <v>1282060.74286</v>
      </c>
      <c r="M126" s="86">
        <f>+'Raw Benefits Data'!M126+'Raw Benefits Data'!AG126</f>
        <v>0</v>
      </c>
      <c r="N126" s="86">
        <f>+'Raw Benefits Data'!N126+('Raw Benefits Data'!AH126*0.81818)</f>
        <v>0</v>
      </c>
      <c r="O126" s="86">
        <f>+'Raw Benefits Data'!O126+'Raw Benefits Data'!AI126</f>
        <v>369</v>
      </c>
      <c r="P126" s="86">
        <f>+'Raw Benefits Data'!P126+('Raw Benefits Data'!AJ126*0.81818)</f>
        <v>12950.17848</v>
      </c>
      <c r="Q126" s="86">
        <f>+'Raw Benefits Data'!Q126+'Raw Benefits Data'!AK126</f>
        <v>369</v>
      </c>
      <c r="R126" s="86">
        <f>+'Raw Benefits Data'!R126+('Raw Benefits Data'!AL126*0.81818)</f>
        <v>129861.51198</v>
      </c>
      <c r="S126" s="86">
        <f>+'Raw Benefits Data'!S126+'Raw Benefits Data'!AM126</f>
        <v>0</v>
      </c>
      <c r="T126" s="86">
        <f>+'Raw Benefits Data'!T126+('Raw Benefits Data'!AN126*0.81818)</f>
        <v>0</v>
      </c>
      <c r="U126" s="86">
        <f>+'Raw Benefits Data'!U126+'Raw Benefits Data'!AO126</f>
        <v>0</v>
      </c>
      <c r="V126" s="86">
        <f>+'Raw Benefits Data'!V126+('Raw Benefits Data'!AP126*0.81818)</f>
        <v>0</v>
      </c>
      <c r="W126" s="86">
        <f>+'Raw Benefits Data'!W126+'Raw Benefits Data'!AQ126</f>
        <v>369</v>
      </c>
      <c r="X126" s="86">
        <f>+'Raw Benefits Data'!X126+('Raw Benefits Data'!AR126*0.81818)</f>
        <v>5043480.35358</v>
      </c>
    </row>
    <row r="127" spans="1:24" ht="11.25">
      <c r="A127" s="3" t="s">
        <v>134</v>
      </c>
      <c r="B127" s="14" t="s">
        <v>375</v>
      </c>
      <c r="C127" s="15">
        <v>157951</v>
      </c>
      <c r="D127" s="22">
        <v>3</v>
      </c>
      <c r="E127" s="86">
        <f>+'Raw Benefits Data'!E127+'Raw Benefits Data'!Y127</f>
        <v>553</v>
      </c>
      <c r="F127" s="86">
        <f>+'Raw Benefits Data'!F127+('Raw Benefits Data'!Z127*0.81818)</f>
        <v>3709965.55938</v>
      </c>
      <c r="G127" s="86">
        <f>+'Raw Benefits Data'!G127+'Raw Benefits Data'!AA127</f>
        <v>553</v>
      </c>
      <c r="H127" s="86">
        <f>+'Raw Benefits Data'!H127+('Raw Benefits Data'!AB127*0.81818)</f>
        <v>997396.25088</v>
      </c>
      <c r="I127" s="86">
        <f>+'Raw Benefits Data'!I127+'Raw Benefits Data'!AC127</f>
        <v>553</v>
      </c>
      <c r="J127" s="86">
        <f>+'Raw Benefits Data'!J127+('Raw Benefits Data'!AD127*0.81818)</f>
        <v>45570.4469</v>
      </c>
      <c r="K127" s="86">
        <f>+'Raw Benefits Data'!K127+'Raw Benefits Data'!AE127</f>
        <v>553</v>
      </c>
      <c r="L127" s="86">
        <f>+'Raw Benefits Data'!L127+('Raw Benefits Data'!AF127*0.81818)</f>
        <v>2050666.74686</v>
      </c>
      <c r="M127" s="86">
        <f>+'Raw Benefits Data'!M127+'Raw Benefits Data'!AG127</f>
        <v>553</v>
      </c>
      <c r="N127" s="86">
        <f>+'Raw Benefits Data'!N127+('Raw Benefits Data'!AH127*0.81818)</f>
        <v>67015.62512</v>
      </c>
      <c r="O127" s="86">
        <f>+'Raw Benefits Data'!O127+'Raw Benefits Data'!AI127</f>
        <v>553</v>
      </c>
      <c r="P127" s="86">
        <f>+'Raw Benefits Data'!P127+('Raw Benefits Data'!AJ127*0.81818)</f>
        <v>28025.08774</v>
      </c>
      <c r="Q127" s="86">
        <f>+'Raw Benefits Data'!Q127+'Raw Benefits Data'!AK127</f>
        <v>553</v>
      </c>
      <c r="R127" s="86">
        <f>+'Raw Benefits Data'!R127+('Raw Benefits Data'!AL127*0.81818)</f>
        <v>206407.05628</v>
      </c>
      <c r="S127" s="86">
        <f>+'Raw Benefits Data'!S127+'Raw Benefits Data'!AM127</f>
        <v>30</v>
      </c>
      <c r="T127" s="86">
        <f>+'Raw Benefits Data'!T127+('Raw Benefits Data'!AN127*0.81818)</f>
        <v>35890.0868</v>
      </c>
      <c r="U127" s="86">
        <f>+'Raw Benefits Data'!U127+'Raw Benefits Data'!AO127</f>
        <v>0</v>
      </c>
      <c r="V127" s="86">
        <f>+'Raw Benefits Data'!V127+('Raw Benefits Data'!AP127*0.81818)</f>
        <v>0</v>
      </c>
      <c r="W127" s="86">
        <f>+'Raw Benefits Data'!W127+'Raw Benefits Data'!AQ127</f>
        <v>553</v>
      </c>
      <c r="X127" s="86">
        <f>+'Raw Benefits Data'!X127+('Raw Benefits Data'!AR127*0.81818)</f>
        <v>7140936.85996</v>
      </c>
    </row>
    <row r="128" spans="1:24" ht="11.25">
      <c r="A128" s="3" t="s">
        <v>134</v>
      </c>
      <c r="B128" s="14" t="s">
        <v>376</v>
      </c>
      <c r="C128" s="15">
        <v>157386</v>
      </c>
      <c r="D128" s="22">
        <v>4</v>
      </c>
      <c r="E128" s="86">
        <f>+'Raw Benefits Data'!E128+'Raw Benefits Data'!Y128</f>
        <v>321</v>
      </c>
      <c r="F128" s="86">
        <f>+'Raw Benefits Data'!F128+('Raw Benefits Data'!Z128*0.81818)</f>
        <v>1882691</v>
      </c>
      <c r="G128" s="86">
        <f>+'Raw Benefits Data'!G128+'Raw Benefits Data'!AA128</f>
        <v>321</v>
      </c>
      <c r="H128" s="86">
        <f>+'Raw Benefits Data'!H128+('Raw Benefits Data'!AB128*0.81818)</f>
        <v>597060</v>
      </c>
      <c r="I128" s="86">
        <f>+'Raw Benefits Data'!I128+'Raw Benefits Data'!AC128</f>
        <v>0</v>
      </c>
      <c r="J128" s="86">
        <f>+'Raw Benefits Data'!J128+('Raw Benefits Data'!AD128*0.81818)</f>
        <v>0</v>
      </c>
      <c r="K128" s="86">
        <f>+'Raw Benefits Data'!K128+'Raw Benefits Data'!AE128</f>
        <v>321</v>
      </c>
      <c r="L128" s="86">
        <f>+'Raw Benefits Data'!L128+('Raw Benefits Data'!AF128*0.81818)</f>
        <v>1040650</v>
      </c>
      <c r="M128" s="86">
        <f>+'Raw Benefits Data'!M128+'Raw Benefits Data'!AG128</f>
        <v>321</v>
      </c>
      <c r="N128" s="86">
        <f>+'Raw Benefits Data'!N128+('Raw Benefits Data'!AH128*0.81818)</f>
        <v>21765</v>
      </c>
      <c r="O128" s="86">
        <f>+'Raw Benefits Data'!O128+'Raw Benefits Data'!AI128</f>
        <v>321</v>
      </c>
      <c r="P128" s="86">
        <f>+'Raw Benefits Data'!P128+('Raw Benefits Data'!AJ128*0.81818)</f>
        <v>6934</v>
      </c>
      <c r="Q128" s="86">
        <f>+'Raw Benefits Data'!Q128+'Raw Benefits Data'!AK128</f>
        <v>321</v>
      </c>
      <c r="R128" s="86">
        <f>+'Raw Benefits Data'!R128+('Raw Benefits Data'!AL128*0.81818)</f>
        <v>97943</v>
      </c>
      <c r="S128" s="86">
        <f>+'Raw Benefits Data'!S128+'Raw Benefits Data'!AM128</f>
        <v>0</v>
      </c>
      <c r="T128" s="86">
        <f>+'Raw Benefits Data'!T128+('Raw Benefits Data'!AN128*0.81818)</f>
        <v>0</v>
      </c>
      <c r="U128" s="86">
        <f>+'Raw Benefits Data'!U128+'Raw Benefits Data'!AO128</f>
        <v>0</v>
      </c>
      <c r="V128" s="86">
        <f>+'Raw Benefits Data'!V128+('Raw Benefits Data'!AP128*0.81818)</f>
        <v>0</v>
      </c>
      <c r="W128" s="86">
        <f>+'Raw Benefits Data'!W128+'Raw Benefits Data'!AQ128</f>
        <v>321</v>
      </c>
      <c r="X128" s="86">
        <f>+'Raw Benefits Data'!X128+('Raw Benefits Data'!AR128*0.81818)</f>
        <v>3647043</v>
      </c>
    </row>
    <row r="129" spans="1:24" ht="11.25">
      <c r="A129" s="3" t="s">
        <v>134</v>
      </c>
      <c r="B129" s="4" t="s">
        <v>377</v>
      </c>
      <c r="C129" s="15">
        <v>157447</v>
      </c>
      <c r="D129" s="22">
        <v>5</v>
      </c>
      <c r="E129" s="86">
        <f>+'Raw Benefits Data'!E129+'Raw Benefits Data'!Y129</f>
        <v>349</v>
      </c>
      <c r="F129" s="86">
        <f>+'Raw Benefits Data'!F129+('Raw Benefits Data'!Z129*0.81818)</f>
        <v>1659865.27442</v>
      </c>
      <c r="G129" s="86">
        <f>+'Raw Benefits Data'!G129+'Raw Benefits Data'!AA129</f>
        <v>394</v>
      </c>
      <c r="H129" s="86">
        <f>+'Raw Benefits Data'!H129+('Raw Benefits Data'!AB129*0.81818)</f>
        <v>813364.969</v>
      </c>
      <c r="I129" s="86">
        <f>+'Raw Benefits Data'!I129+'Raw Benefits Data'!AC129</f>
        <v>394</v>
      </c>
      <c r="J129" s="86">
        <f>+'Raw Benefits Data'!J129+('Raw Benefits Data'!AD129*0.81818)</f>
        <v>24311.63132</v>
      </c>
      <c r="K129" s="86">
        <f>+'Raw Benefits Data'!K129+'Raw Benefits Data'!AE129</f>
        <v>394</v>
      </c>
      <c r="L129" s="86">
        <f>+'Raw Benefits Data'!L129+('Raw Benefits Data'!AF129*0.81818)</f>
        <v>1345999.54676</v>
      </c>
      <c r="M129" s="86">
        <f>+'Raw Benefits Data'!M129+'Raw Benefits Data'!AG129</f>
        <v>394</v>
      </c>
      <c r="N129" s="86">
        <f>+'Raw Benefits Data'!N129+('Raw Benefits Data'!AH129*0.81818)</f>
        <v>11645.4528</v>
      </c>
      <c r="O129" s="86">
        <f>+'Raw Benefits Data'!O129+'Raw Benefits Data'!AI129</f>
        <v>394</v>
      </c>
      <c r="P129" s="86">
        <f>+'Raw Benefits Data'!P129+('Raw Benefits Data'!AJ129*0.81818)</f>
        <v>6375.81682</v>
      </c>
      <c r="Q129" s="86">
        <f>+'Raw Benefits Data'!Q129+'Raw Benefits Data'!AK129</f>
        <v>394</v>
      </c>
      <c r="R129" s="86">
        <f>+'Raw Benefits Data'!R129+('Raw Benefits Data'!AL129*0.81818)</f>
        <v>39713.44604</v>
      </c>
      <c r="S129" s="86">
        <f>+'Raw Benefits Data'!S129+'Raw Benefits Data'!AM129</f>
        <v>0</v>
      </c>
      <c r="T129" s="86">
        <f>+'Raw Benefits Data'!T129+('Raw Benefits Data'!AN129*0.81818)</f>
        <v>0</v>
      </c>
      <c r="U129" s="86">
        <f>+'Raw Benefits Data'!U129+'Raw Benefits Data'!AO129</f>
        <v>0</v>
      </c>
      <c r="V129" s="86">
        <f>+'Raw Benefits Data'!V129+('Raw Benefits Data'!AP129*0.81818)</f>
        <v>0</v>
      </c>
      <c r="W129" s="86">
        <f>+'Raw Benefits Data'!W129+'Raw Benefits Data'!AQ129</f>
        <v>394</v>
      </c>
      <c r="X129" s="86">
        <f>+'Raw Benefits Data'!X129+('Raw Benefits Data'!AR129*0.81818)</f>
        <v>3901276.13716</v>
      </c>
    </row>
    <row r="130" spans="1:24" ht="11.25">
      <c r="A130" s="3" t="s">
        <v>134</v>
      </c>
      <c r="B130" s="14" t="s">
        <v>378</v>
      </c>
      <c r="C130" s="15">
        <v>157058</v>
      </c>
      <c r="D130" s="22">
        <v>6</v>
      </c>
      <c r="E130" s="86">
        <f>+'Raw Benefits Data'!E130+'Raw Benefits Data'!Y130</f>
        <v>125</v>
      </c>
      <c r="F130" s="86">
        <f>+'Raw Benefits Data'!F130+('Raw Benefits Data'!Z130*0.81818)</f>
        <v>733338.29964</v>
      </c>
      <c r="G130" s="86">
        <f>+'Raw Benefits Data'!G130+'Raw Benefits Data'!AA130</f>
        <v>125</v>
      </c>
      <c r="H130" s="86">
        <f>+'Raw Benefits Data'!H130+('Raw Benefits Data'!AB130*0.81818)</f>
        <v>211533.31148</v>
      </c>
      <c r="I130" s="86">
        <f>+'Raw Benefits Data'!I130+'Raw Benefits Data'!AC130</f>
        <v>0</v>
      </c>
      <c r="J130" s="86">
        <f>+'Raw Benefits Data'!J130+('Raw Benefits Data'!AD130*0.81818)</f>
        <v>0</v>
      </c>
      <c r="K130" s="86">
        <f>+'Raw Benefits Data'!K130+'Raw Benefits Data'!AE130</f>
        <v>125</v>
      </c>
      <c r="L130" s="86">
        <f>+'Raw Benefits Data'!L130+('Raw Benefits Data'!AF130*0.81818)</f>
        <v>405351.55074</v>
      </c>
      <c r="M130" s="86">
        <f>+'Raw Benefits Data'!M130+'Raw Benefits Data'!AG130</f>
        <v>0</v>
      </c>
      <c r="N130" s="86">
        <f>+'Raw Benefits Data'!N130+('Raw Benefits Data'!AH130*0.81818)</f>
        <v>0</v>
      </c>
      <c r="O130" s="86">
        <f>+'Raw Benefits Data'!O130+'Raw Benefits Data'!AI130</f>
        <v>125</v>
      </c>
      <c r="P130" s="86">
        <f>+'Raw Benefits Data'!P130+('Raw Benefits Data'!AJ130*0.81818)</f>
        <v>4702.18084</v>
      </c>
      <c r="Q130" s="86">
        <f>+'Raw Benefits Data'!Q130+'Raw Benefits Data'!AK130</f>
        <v>0</v>
      </c>
      <c r="R130" s="86">
        <f>+'Raw Benefits Data'!R130+('Raw Benefits Data'!AL130*0.81818)</f>
        <v>0</v>
      </c>
      <c r="S130" s="86">
        <f>+'Raw Benefits Data'!S130+'Raw Benefits Data'!AM130</f>
        <v>0</v>
      </c>
      <c r="T130" s="86">
        <f>+'Raw Benefits Data'!T130+('Raw Benefits Data'!AN130*0.81818)</f>
        <v>0</v>
      </c>
      <c r="U130" s="86">
        <f>+'Raw Benefits Data'!U130+'Raw Benefits Data'!AO130</f>
        <v>0</v>
      </c>
      <c r="V130" s="86">
        <f>+'Raw Benefits Data'!V130+('Raw Benefits Data'!AP130*0.81818)</f>
        <v>0</v>
      </c>
      <c r="W130" s="86">
        <f>+'Raw Benefits Data'!W130+'Raw Benefits Data'!AQ130</f>
        <v>125</v>
      </c>
      <c r="X130" s="86">
        <f>+'Raw Benefits Data'!X130+('Raw Benefits Data'!AR130*0.81818)</f>
        <v>1354925.3427</v>
      </c>
    </row>
    <row r="131" spans="1:24" ht="11.25">
      <c r="A131" s="3" t="s">
        <v>134</v>
      </c>
      <c r="B131" s="14" t="s">
        <v>379</v>
      </c>
      <c r="C131" s="15">
        <v>156231</v>
      </c>
      <c r="D131" s="22">
        <v>7</v>
      </c>
      <c r="E131" s="86">
        <f>+'Raw Benefits Data'!E131+'Raw Benefits Data'!Y131</f>
        <v>0</v>
      </c>
      <c r="F131" s="86">
        <f>+'Raw Benefits Data'!F131+('Raw Benefits Data'!Z131*0.81818)</f>
        <v>0</v>
      </c>
      <c r="G131" s="86">
        <f>+'Raw Benefits Data'!G131+'Raw Benefits Data'!AA131</f>
        <v>0</v>
      </c>
      <c r="H131" s="86">
        <f>+'Raw Benefits Data'!H131+('Raw Benefits Data'!AB131*0.81818)</f>
        <v>0</v>
      </c>
      <c r="I131" s="86">
        <f>+'Raw Benefits Data'!I131+'Raw Benefits Data'!AC131</f>
        <v>0</v>
      </c>
      <c r="J131" s="86">
        <f>+'Raw Benefits Data'!J131+('Raw Benefits Data'!AD131*0.81818)</f>
        <v>0</v>
      </c>
      <c r="K131" s="86">
        <f>+'Raw Benefits Data'!K131+'Raw Benefits Data'!AE131</f>
        <v>0</v>
      </c>
      <c r="L131" s="86">
        <f>+'Raw Benefits Data'!L131+('Raw Benefits Data'!AF131*0.81818)</f>
        <v>0</v>
      </c>
      <c r="M131" s="86">
        <f>+'Raw Benefits Data'!M131+'Raw Benefits Data'!AG131</f>
        <v>0</v>
      </c>
      <c r="N131" s="86">
        <f>+'Raw Benefits Data'!N131+('Raw Benefits Data'!AH131*0.81818)</f>
        <v>0</v>
      </c>
      <c r="O131" s="86">
        <f>+'Raw Benefits Data'!O131+'Raw Benefits Data'!AI131</f>
        <v>0</v>
      </c>
      <c r="P131" s="86">
        <f>+'Raw Benefits Data'!P131+('Raw Benefits Data'!AJ131*0.81818)</f>
        <v>0</v>
      </c>
      <c r="Q131" s="86">
        <f>+'Raw Benefits Data'!Q131+'Raw Benefits Data'!AK131</f>
        <v>0</v>
      </c>
      <c r="R131" s="86">
        <f>+'Raw Benefits Data'!R131+('Raw Benefits Data'!AL131*0.81818)</f>
        <v>0</v>
      </c>
      <c r="S131" s="86">
        <f>+'Raw Benefits Data'!S131+'Raw Benefits Data'!AM131</f>
        <v>0</v>
      </c>
      <c r="T131" s="86">
        <f>+'Raw Benefits Data'!T131+('Raw Benefits Data'!AN131*0.81818)</f>
        <v>0</v>
      </c>
      <c r="U131" s="86">
        <f>+'Raw Benefits Data'!U131+'Raw Benefits Data'!AO131</f>
        <v>0</v>
      </c>
      <c r="V131" s="86">
        <f>+'Raw Benefits Data'!V131+('Raw Benefits Data'!AP131*0.81818)</f>
        <v>0</v>
      </c>
      <c r="W131" s="86">
        <f>+'Raw Benefits Data'!W131+'Raw Benefits Data'!AQ131</f>
        <v>0</v>
      </c>
      <c r="X131" s="86">
        <f>+'Raw Benefits Data'!X131+('Raw Benefits Data'!AR131*0.81818)</f>
        <v>0</v>
      </c>
    </row>
    <row r="132" spans="1:24" ht="11.25">
      <c r="A132" s="3" t="s">
        <v>134</v>
      </c>
      <c r="B132" s="14" t="s">
        <v>380</v>
      </c>
      <c r="C132" s="15">
        <v>156648</v>
      </c>
      <c r="D132" s="22">
        <v>7</v>
      </c>
      <c r="E132" s="86">
        <f>+'Raw Benefits Data'!E132+'Raw Benefits Data'!Y132</f>
        <v>0</v>
      </c>
      <c r="F132" s="86">
        <f>+'Raw Benefits Data'!F132+('Raw Benefits Data'!Z132*0.81818)</f>
        <v>0</v>
      </c>
      <c r="G132" s="86">
        <f>+'Raw Benefits Data'!G132+'Raw Benefits Data'!AA132</f>
        <v>0</v>
      </c>
      <c r="H132" s="86">
        <f>+'Raw Benefits Data'!H132+('Raw Benefits Data'!AB132*0.81818)</f>
        <v>0</v>
      </c>
      <c r="I132" s="86">
        <f>+'Raw Benefits Data'!I132+'Raw Benefits Data'!AC132</f>
        <v>0</v>
      </c>
      <c r="J132" s="86">
        <f>+'Raw Benefits Data'!J132+('Raw Benefits Data'!AD132*0.81818)</f>
        <v>0</v>
      </c>
      <c r="K132" s="86">
        <f>+'Raw Benefits Data'!K132+'Raw Benefits Data'!AE132</f>
        <v>0</v>
      </c>
      <c r="L132" s="86">
        <f>+'Raw Benefits Data'!L132+('Raw Benefits Data'!AF132*0.81818)</f>
        <v>0</v>
      </c>
      <c r="M132" s="86">
        <f>+'Raw Benefits Data'!M132+'Raw Benefits Data'!AG132</f>
        <v>0</v>
      </c>
      <c r="N132" s="86">
        <f>+'Raw Benefits Data'!N132+('Raw Benefits Data'!AH132*0.81818)</f>
        <v>0</v>
      </c>
      <c r="O132" s="86">
        <f>+'Raw Benefits Data'!O132+'Raw Benefits Data'!AI132</f>
        <v>0</v>
      </c>
      <c r="P132" s="86">
        <f>+'Raw Benefits Data'!P132+('Raw Benefits Data'!AJ132*0.81818)</f>
        <v>0</v>
      </c>
      <c r="Q132" s="86">
        <f>+'Raw Benefits Data'!Q132+'Raw Benefits Data'!AK132</f>
        <v>0</v>
      </c>
      <c r="R132" s="86">
        <f>+'Raw Benefits Data'!R132+('Raw Benefits Data'!AL132*0.81818)</f>
        <v>0</v>
      </c>
      <c r="S132" s="86">
        <f>+'Raw Benefits Data'!S132+'Raw Benefits Data'!AM132</f>
        <v>0</v>
      </c>
      <c r="T132" s="86">
        <f>+'Raw Benefits Data'!T132+('Raw Benefits Data'!AN132*0.81818)</f>
        <v>0</v>
      </c>
      <c r="U132" s="86">
        <f>+'Raw Benefits Data'!U132+'Raw Benefits Data'!AO132</f>
        <v>0</v>
      </c>
      <c r="V132" s="86">
        <f>+'Raw Benefits Data'!V132+('Raw Benefits Data'!AP132*0.81818)</f>
        <v>0</v>
      </c>
      <c r="W132" s="86">
        <f>+'Raw Benefits Data'!W132+'Raw Benefits Data'!AQ132</f>
        <v>0</v>
      </c>
      <c r="X132" s="86">
        <f>+'Raw Benefits Data'!X132+('Raw Benefits Data'!AR132*0.81818)</f>
        <v>0</v>
      </c>
    </row>
    <row r="133" spans="1:24" ht="11.25">
      <c r="A133" s="3" t="s">
        <v>134</v>
      </c>
      <c r="B133" s="14" t="s">
        <v>381</v>
      </c>
      <c r="C133" s="15">
        <v>156790</v>
      </c>
      <c r="D133" s="22">
        <v>7</v>
      </c>
      <c r="E133" s="86">
        <f>+'Raw Benefits Data'!E133+'Raw Benefits Data'!Y133</f>
        <v>0</v>
      </c>
      <c r="F133" s="86">
        <f>+'Raw Benefits Data'!F133+('Raw Benefits Data'!Z133*0.81818)</f>
        <v>0</v>
      </c>
      <c r="G133" s="86">
        <f>+'Raw Benefits Data'!G133+'Raw Benefits Data'!AA133</f>
        <v>0</v>
      </c>
      <c r="H133" s="86">
        <f>+'Raw Benefits Data'!H133+('Raw Benefits Data'!AB133*0.81818)</f>
        <v>0</v>
      </c>
      <c r="I133" s="86">
        <f>+'Raw Benefits Data'!I133+'Raw Benefits Data'!AC133</f>
        <v>0</v>
      </c>
      <c r="J133" s="86">
        <f>+'Raw Benefits Data'!J133+('Raw Benefits Data'!AD133*0.81818)</f>
        <v>0</v>
      </c>
      <c r="K133" s="86">
        <f>+'Raw Benefits Data'!K133+'Raw Benefits Data'!AE133</f>
        <v>0</v>
      </c>
      <c r="L133" s="86">
        <f>+'Raw Benefits Data'!L133+('Raw Benefits Data'!AF133*0.81818)</f>
        <v>0</v>
      </c>
      <c r="M133" s="86">
        <f>+'Raw Benefits Data'!M133+'Raw Benefits Data'!AG133</f>
        <v>0</v>
      </c>
      <c r="N133" s="86">
        <f>+'Raw Benefits Data'!N133+('Raw Benefits Data'!AH133*0.81818)</f>
        <v>0</v>
      </c>
      <c r="O133" s="86">
        <f>+'Raw Benefits Data'!O133+'Raw Benefits Data'!AI133</f>
        <v>0</v>
      </c>
      <c r="P133" s="86">
        <f>+'Raw Benefits Data'!P133+('Raw Benefits Data'!AJ133*0.81818)</f>
        <v>0</v>
      </c>
      <c r="Q133" s="86">
        <f>+'Raw Benefits Data'!Q133+'Raw Benefits Data'!AK133</f>
        <v>0</v>
      </c>
      <c r="R133" s="86">
        <f>+'Raw Benefits Data'!R133+('Raw Benefits Data'!AL133*0.81818)</f>
        <v>0</v>
      </c>
      <c r="S133" s="86">
        <f>+'Raw Benefits Data'!S133+'Raw Benefits Data'!AM133</f>
        <v>0</v>
      </c>
      <c r="T133" s="86">
        <f>+'Raw Benefits Data'!T133+('Raw Benefits Data'!AN133*0.81818)</f>
        <v>0</v>
      </c>
      <c r="U133" s="86">
        <f>+'Raw Benefits Data'!U133+'Raw Benefits Data'!AO133</f>
        <v>0</v>
      </c>
      <c r="V133" s="86">
        <f>+'Raw Benefits Data'!V133+('Raw Benefits Data'!AP133*0.81818)</f>
        <v>0</v>
      </c>
      <c r="W133" s="86">
        <f>+'Raw Benefits Data'!W133+'Raw Benefits Data'!AQ133</f>
        <v>0</v>
      </c>
      <c r="X133" s="86">
        <f>+'Raw Benefits Data'!X133+('Raw Benefits Data'!AR133*0.81818)</f>
        <v>0</v>
      </c>
    </row>
    <row r="134" spans="1:24" ht="11.25">
      <c r="A134" s="3" t="s">
        <v>134</v>
      </c>
      <c r="B134" s="14" t="s">
        <v>382</v>
      </c>
      <c r="C134" s="15">
        <v>156851</v>
      </c>
      <c r="D134" s="22">
        <v>7</v>
      </c>
      <c r="E134" s="86">
        <f>+'Raw Benefits Data'!E134+'Raw Benefits Data'!Y134</f>
        <v>0</v>
      </c>
      <c r="F134" s="86">
        <f>+'Raw Benefits Data'!F134+('Raw Benefits Data'!Z134*0.81818)</f>
        <v>0</v>
      </c>
      <c r="G134" s="86">
        <f>+'Raw Benefits Data'!G134+'Raw Benefits Data'!AA134</f>
        <v>0</v>
      </c>
      <c r="H134" s="86">
        <f>+'Raw Benefits Data'!H134+('Raw Benefits Data'!AB134*0.81818)</f>
        <v>0</v>
      </c>
      <c r="I134" s="86">
        <f>+'Raw Benefits Data'!I134+'Raw Benefits Data'!AC134</f>
        <v>0</v>
      </c>
      <c r="J134" s="86">
        <f>+'Raw Benefits Data'!J134+('Raw Benefits Data'!AD134*0.81818)</f>
        <v>0</v>
      </c>
      <c r="K134" s="86">
        <f>+'Raw Benefits Data'!K134+'Raw Benefits Data'!AE134</f>
        <v>0</v>
      </c>
      <c r="L134" s="86">
        <f>+'Raw Benefits Data'!L134+('Raw Benefits Data'!AF134*0.81818)</f>
        <v>0</v>
      </c>
      <c r="M134" s="86">
        <f>+'Raw Benefits Data'!M134+'Raw Benefits Data'!AG134</f>
        <v>0</v>
      </c>
      <c r="N134" s="86">
        <f>+'Raw Benefits Data'!N134+('Raw Benefits Data'!AH134*0.81818)</f>
        <v>0</v>
      </c>
      <c r="O134" s="86">
        <f>+'Raw Benefits Data'!O134+'Raw Benefits Data'!AI134</f>
        <v>0</v>
      </c>
      <c r="P134" s="86">
        <f>+'Raw Benefits Data'!P134+('Raw Benefits Data'!AJ134*0.81818)</f>
        <v>0</v>
      </c>
      <c r="Q134" s="86">
        <f>+'Raw Benefits Data'!Q134+'Raw Benefits Data'!AK134</f>
        <v>0</v>
      </c>
      <c r="R134" s="86">
        <f>+'Raw Benefits Data'!R134+('Raw Benefits Data'!AL134*0.81818)</f>
        <v>0</v>
      </c>
      <c r="S134" s="86">
        <f>+'Raw Benefits Data'!S134+'Raw Benefits Data'!AM134</f>
        <v>0</v>
      </c>
      <c r="T134" s="86">
        <f>+'Raw Benefits Data'!T134+('Raw Benefits Data'!AN134*0.81818)</f>
        <v>0</v>
      </c>
      <c r="U134" s="86">
        <f>+'Raw Benefits Data'!U134+'Raw Benefits Data'!AO134</f>
        <v>0</v>
      </c>
      <c r="V134" s="86">
        <f>+'Raw Benefits Data'!V134+('Raw Benefits Data'!AP134*0.81818)</f>
        <v>0</v>
      </c>
      <c r="W134" s="86">
        <f>+'Raw Benefits Data'!W134+'Raw Benefits Data'!AQ134</f>
        <v>0</v>
      </c>
      <c r="X134" s="86">
        <f>+'Raw Benefits Data'!X134+('Raw Benefits Data'!AR134*0.81818)</f>
        <v>0</v>
      </c>
    </row>
    <row r="135" spans="1:24" ht="11.25">
      <c r="A135" s="3" t="s">
        <v>134</v>
      </c>
      <c r="B135" s="14" t="s">
        <v>383</v>
      </c>
      <c r="C135" s="15">
        <v>156860</v>
      </c>
      <c r="D135" s="22">
        <v>7</v>
      </c>
      <c r="E135" s="86">
        <f>+'Raw Benefits Data'!E135+'Raw Benefits Data'!Y135</f>
        <v>0</v>
      </c>
      <c r="F135" s="86">
        <f>+'Raw Benefits Data'!F135+('Raw Benefits Data'!Z135*0.81818)</f>
        <v>0</v>
      </c>
      <c r="G135" s="86">
        <f>+'Raw Benefits Data'!G135+'Raw Benefits Data'!AA135</f>
        <v>0</v>
      </c>
      <c r="H135" s="86">
        <f>+'Raw Benefits Data'!H135+('Raw Benefits Data'!AB135*0.81818)</f>
        <v>0</v>
      </c>
      <c r="I135" s="86">
        <f>+'Raw Benefits Data'!I135+'Raw Benefits Data'!AC135</f>
        <v>0</v>
      </c>
      <c r="J135" s="86">
        <f>+'Raw Benefits Data'!J135+('Raw Benefits Data'!AD135*0.81818)</f>
        <v>0</v>
      </c>
      <c r="K135" s="86">
        <f>+'Raw Benefits Data'!K135+'Raw Benefits Data'!AE135</f>
        <v>0</v>
      </c>
      <c r="L135" s="86">
        <f>+'Raw Benefits Data'!L135+('Raw Benefits Data'!AF135*0.81818)</f>
        <v>0</v>
      </c>
      <c r="M135" s="86">
        <f>+'Raw Benefits Data'!M135+'Raw Benefits Data'!AG135</f>
        <v>0</v>
      </c>
      <c r="N135" s="86">
        <f>+'Raw Benefits Data'!N135+('Raw Benefits Data'!AH135*0.81818)</f>
        <v>0</v>
      </c>
      <c r="O135" s="86">
        <f>+'Raw Benefits Data'!O135+'Raw Benefits Data'!AI135</f>
        <v>0</v>
      </c>
      <c r="P135" s="86">
        <f>+'Raw Benefits Data'!P135+('Raw Benefits Data'!AJ135*0.81818)</f>
        <v>0</v>
      </c>
      <c r="Q135" s="86">
        <f>+'Raw Benefits Data'!Q135+'Raw Benefits Data'!AK135</f>
        <v>0</v>
      </c>
      <c r="R135" s="86">
        <f>+'Raw Benefits Data'!R135+('Raw Benefits Data'!AL135*0.81818)</f>
        <v>0</v>
      </c>
      <c r="S135" s="86">
        <f>+'Raw Benefits Data'!S135+'Raw Benefits Data'!AM135</f>
        <v>0</v>
      </c>
      <c r="T135" s="86">
        <f>+'Raw Benefits Data'!T135+('Raw Benefits Data'!AN135*0.81818)</f>
        <v>0</v>
      </c>
      <c r="U135" s="86">
        <f>+'Raw Benefits Data'!U135+'Raw Benefits Data'!AO135</f>
        <v>0</v>
      </c>
      <c r="V135" s="86">
        <f>+'Raw Benefits Data'!V135+('Raw Benefits Data'!AP135*0.81818)</f>
        <v>0</v>
      </c>
      <c r="W135" s="86">
        <f>+'Raw Benefits Data'!W135+'Raw Benefits Data'!AQ135</f>
        <v>0</v>
      </c>
      <c r="X135" s="86">
        <f>+'Raw Benefits Data'!X135+('Raw Benefits Data'!AR135*0.81818)</f>
        <v>0</v>
      </c>
    </row>
    <row r="136" spans="1:24" ht="11.25">
      <c r="A136" s="3" t="s">
        <v>134</v>
      </c>
      <c r="B136" s="14" t="s">
        <v>384</v>
      </c>
      <c r="C136" s="15">
        <v>156921</v>
      </c>
      <c r="D136" s="22">
        <v>7</v>
      </c>
      <c r="E136" s="86">
        <f>+'Raw Benefits Data'!E136+'Raw Benefits Data'!Y136</f>
        <v>0</v>
      </c>
      <c r="F136" s="86">
        <f>+'Raw Benefits Data'!F136+('Raw Benefits Data'!Z136*0.81818)</f>
        <v>0</v>
      </c>
      <c r="G136" s="86">
        <f>+'Raw Benefits Data'!G136+'Raw Benefits Data'!AA136</f>
        <v>0</v>
      </c>
      <c r="H136" s="86">
        <f>+'Raw Benefits Data'!H136+('Raw Benefits Data'!AB136*0.81818)</f>
        <v>0</v>
      </c>
      <c r="I136" s="86">
        <f>+'Raw Benefits Data'!I136+'Raw Benefits Data'!AC136</f>
        <v>0</v>
      </c>
      <c r="J136" s="86">
        <f>+'Raw Benefits Data'!J136+('Raw Benefits Data'!AD136*0.81818)</f>
        <v>0</v>
      </c>
      <c r="K136" s="86">
        <f>+'Raw Benefits Data'!K136+'Raw Benefits Data'!AE136</f>
        <v>0</v>
      </c>
      <c r="L136" s="86">
        <f>+'Raw Benefits Data'!L136+('Raw Benefits Data'!AF136*0.81818)</f>
        <v>0</v>
      </c>
      <c r="M136" s="86">
        <f>+'Raw Benefits Data'!M136+'Raw Benefits Data'!AG136</f>
        <v>0</v>
      </c>
      <c r="N136" s="86">
        <f>+'Raw Benefits Data'!N136+('Raw Benefits Data'!AH136*0.81818)</f>
        <v>0</v>
      </c>
      <c r="O136" s="86">
        <f>+'Raw Benefits Data'!O136+'Raw Benefits Data'!AI136</f>
        <v>0</v>
      </c>
      <c r="P136" s="86">
        <f>+'Raw Benefits Data'!P136+('Raw Benefits Data'!AJ136*0.81818)</f>
        <v>0</v>
      </c>
      <c r="Q136" s="86">
        <f>+'Raw Benefits Data'!Q136+'Raw Benefits Data'!AK136</f>
        <v>0</v>
      </c>
      <c r="R136" s="86">
        <f>+'Raw Benefits Data'!R136+('Raw Benefits Data'!AL136*0.81818)</f>
        <v>0</v>
      </c>
      <c r="S136" s="86">
        <f>+'Raw Benefits Data'!S136+'Raw Benefits Data'!AM136</f>
        <v>0</v>
      </c>
      <c r="T136" s="86">
        <f>+'Raw Benefits Data'!T136+('Raw Benefits Data'!AN136*0.81818)</f>
        <v>0</v>
      </c>
      <c r="U136" s="86">
        <f>+'Raw Benefits Data'!U136+'Raw Benefits Data'!AO136</f>
        <v>0</v>
      </c>
      <c r="V136" s="86">
        <f>+'Raw Benefits Data'!V136+('Raw Benefits Data'!AP136*0.81818)</f>
        <v>0</v>
      </c>
      <c r="W136" s="86">
        <f>+'Raw Benefits Data'!W136+'Raw Benefits Data'!AQ136</f>
        <v>0</v>
      </c>
      <c r="X136" s="86">
        <f>+'Raw Benefits Data'!X136+('Raw Benefits Data'!AR136*0.81818)</f>
        <v>0</v>
      </c>
    </row>
    <row r="137" spans="1:24" ht="11.25">
      <c r="A137" s="3" t="s">
        <v>134</v>
      </c>
      <c r="B137" s="14" t="s">
        <v>385</v>
      </c>
      <c r="C137" s="15">
        <v>157173</v>
      </c>
      <c r="D137" s="22">
        <v>7</v>
      </c>
      <c r="E137" s="86">
        <f>+'Raw Benefits Data'!E137+'Raw Benefits Data'!Y137</f>
        <v>0</v>
      </c>
      <c r="F137" s="86">
        <f>+'Raw Benefits Data'!F137+('Raw Benefits Data'!Z137*0.81818)</f>
        <v>0</v>
      </c>
      <c r="G137" s="86">
        <f>+'Raw Benefits Data'!G137+'Raw Benefits Data'!AA137</f>
        <v>0</v>
      </c>
      <c r="H137" s="86">
        <f>+'Raw Benefits Data'!H137+('Raw Benefits Data'!AB137*0.81818)</f>
        <v>0</v>
      </c>
      <c r="I137" s="86">
        <f>+'Raw Benefits Data'!I137+'Raw Benefits Data'!AC137</f>
        <v>0</v>
      </c>
      <c r="J137" s="86">
        <f>+'Raw Benefits Data'!J137+('Raw Benefits Data'!AD137*0.81818)</f>
        <v>0</v>
      </c>
      <c r="K137" s="86">
        <f>+'Raw Benefits Data'!K137+'Raw Benefits Data'!AE137</f>
        <v>0</v>
      </c>
      <c r="L137" s="86">
        <f>+'Raw Benefits Data'!L137+('Raw Benefits Data'!AF137*0.81818)</f>
        <v>0</v>
      </c>
      <c r="M137" s="86">
        <f>+'Raw Benefits Data'!M137+'Raw Benefits Data'!AG137</f>
        <v>0</v>
      </c>
      <c r="N137" s="86">
        <f>+'Raw Benefits Data'!N137+('Raw Benefits Data'!AH137*0.81818)</f>
        <v>0</v>
      </c>
      <c r="O137" s="86">
        <f>+'Raw Benefits Data'!O137+'Raw Benefits Data'!AI137</f>
        <v>0</v>
      </c>
      <c r="P137" s="86">
        <f>+'Raw Benefits Data'!P137+('Raw Benefits Data'!AJ137*0.81818)</f>
        <v>0</v>
      </c>
      <c r="Q137" s="86">
        <f>+'Raw Benefits Data'!Q137+'Raw Benefits Data'!AK137</f>
        <v>0</v>
      </c>
      <c r="R137" s="86">
        <f>+'Raw Benefits Data'!R137+('Raw Benefits Data'!AL137*0.81818)</f>
        <v>0</v>
      </c>
      <c r="S137" s="86">
        <f>+'Raw Benefits Data'!S137+'Raw Benefits Data'!AM137</f>
        <v>0</v>
      </c>
      <c r="T137" s="86">
        <f>+'Raw Benefits Data'!T137+('Raw Benefits Data'!AN137*0.81818)</f>
        <v>0</v>
      </c>
      <c r="U137" s="86">
        <f>+'Raw Benefits Data'!U137+'Raw Benefits Data'!AO137</f>
        <v>0</v>
      </c>
      <c r="V137" s="86">
        <f>+'Raw Benefits Data'!V137+('Raw Benefits Data'!AP137*0.81818)</f>
        <v>0</v>
      </c>
      <c r="W137" s="86">
        <f>+'Raw Benefits Data'!W137+'Raw Benefits Data'!AQ137</f>
        <v>0</v>
      </c>
      <c r="X137" s="86">
        <f>+'Raw Benefits Data'!X137+('Raw Benefits Data'!AR137*0.81818)</f>
        <v>0</v>
      </c>
    </row>
    <row r="138" spans="1:24" ht="11.25">
      <c r="A138" s="3" t="s">
        <v>134</v>
      </c>
      <c r="B138" s="14" t="s">
        <v>386</v>
      </c>
      <c r="C138" s="15">
        <v>157304</v>
      </c>
      <c r="D138" s="22">
        <v>7</v>
      </c>
      <c r="E138" s="86">
        <f>+'Raw Benefits Data'!E138+'Raw Benefits Data'!Y138</f>
        <v>0</v>
      </c>
      <c r="F138" s="86">
        <f>+'Raw Benefits Data'!F138+('Raw Benefits Data'!Z138*0.81818)</f>
        <v>0</v>
      </c>
      <c r="G138" s="86">
        <f>+'Raw Benefits Data'!G138+'Raw Benefits Data'!AA138</f>
        <v>0</v>
      </c>
      <c r="H138" s="86">
        <f>+'Raw Benefits Data'!H138+('Raw Benefits Data'!AB138*0.81818)</f>
        <v>0</v>
      </c>
      <c r="I138" s="86">
        <f>+'Raw Benefits Data'!I138+'Raw Benefits Data'!AC138</f>
        <v>0</v>
      </c>
      <c r="J138" s="86">
        <f>+'Raw Benefits Data'!J138+('Raw Benefits Data'!AD138*0.81818)</f>
        <v>0</v>
      </c>
      <c r="K138" s="86">
        <f>+'Raw Benefits Data'!K138+'Raw Benefits Data'!AE138</f>
        <v>0</v>
      </c>
      <c r="L138" s="86">
        <f>+'Raw Benefits Data'!L138+('Raw Benefits Data'!AF138*0.81818)</f>
        <v>0</v>
      </c>
      <c r="M138" s="86">
        <f>+'Raw Benefits Data'!M138+'Raw Benefits Data'!AG138</f>
        <v>0</v>
      </c>
      <c r="N138" s="86">
        <f>+'Raw Benefits Data'!N138+('Raw Benefits Data'!AH138*0.81818)</f>
        <v>0</v>
      </c>
      <c r="O138" s="86">
        <f>+'Raw Benefits Data'!O138+'Raw Benefits Data'!AI138</f>
        <v>0</v>
      </c>
      <c r="P138" s="86">
        <f>+'Raw Benefits Data'!P138+('Raw Benefits Data'!AJ138*0.81818)</f>
        <v>0</v>
      </c>
      <c r="Q138" s="86">
        <f>+'Raw Benefits Data'!Q138+'Raw Benefits Data'!AK138</f>
        <v>0</v>
      </c>
      <c r="R138" s="86">
        <f>+'Raw Benefits Data'!R138+('Raw Benefits Data'!AL138*0.81818)</f>
        <v>0</v>
      </c>
      <c r="S138" s="86">
        <f>+'Raw Benefits Data'!S138+'Raw Benefits Data'!AM138</f>
        <v>0</v>
      </c>
      <c r="T138" s="86">
        <f>+'Raw Benefits Data'!T138+('Raw Benefits Data'!AN138*0.81818)</f>
        <v>0</v>
      </c>
      <c r="U138" s="86">
        <f>+'Raw Benefits Data'!U138+'Raw Benefits Data'!AO138</f>
        <v>0</v>
      </c>
      <c r="V138" s="86">
        <f>+'Raw Benefits Data'!V138+('Raw Benefits Data'!AP138*0.81818)</f>
        <v>0</v>
      </c>
      <c r="W138" s="86">
        <f>+'Raw Benefits Data'!W138+'Raw Benefits Data'!AQ138</f>
        <v>0</v>
      </c>
      <c r="X138" s="86">
        <f>+'Raw Benefits Data'!X138+('Raw Benefits Data'!AR138*0.81818)</f>
        <v>0</v>
      </c>
    </row>
    <row r="139" spans="1:24" ht="11.25">
      <c r="A139" s="3" t="s">
        <v>134</v>
      </c>
      <c r="B139" s="14" t="s">
        <v>387</v>
      </c>
      <c r="C139" s="15">
        <v>157331</v>
      </c>
      <c r="D139" s="22">
        <v>7</v>
      </c>
      <c r="E139" s="86">
        <f>+'Raw Benefits Data'!E139+'Raw Benefits Data'!Y139</f>
        <v>0</v>
      </c>
      <c r="F139" s="86">
        <f>+'Raw Benefits Data'!F139+('Raw Benefits Data'!Z139*0.81818)</f>
        <v>0</v>
      </c>
      <c r="G139" s="86">
        <f>+'Raw Benefits Data'!G139+'Raw Benefits Data'!AA139</f>
        <v>0</v>
      </c>
      <c r="H139" s="86">
        <f>+'Raw Benefits Data'!H139+('Raw Benefits Data'!AB139*0.81818)</f>
        <v>0</v>
      </c>
      <c r="I139" s="86">
        <f>+'Raw Benefits Data'!I139+'Raw Benefits Data'!AC139</f>
        <v>0</v>
      </c>
      <c r="J139" s="86">
        <f>+'Raw Benefits Data'!J139+('Raw Benefits Data'!AD139*0.81818)</f>
        <v>0</v>
      </c>
      <c r="K139" s="86">
        <f>+'Raw Benefits Data'!K139+'Raw Benefits Data'!AE139</f>
        <v>0</v>
      </c>
      <c r="L139" s="86">
        <f>+'Raw Benefits Data'!L139+('Raw Benefits Data'!AF139*0.81818)</f>
        <v>0</v>
      </c>
      <c r="M139" s="86">
        <f>+'Raw Benefits Data'!M139+'Raw Benefits Data'!AG139</f>
        <v>0</v>
      </c>
      <c r="N139" s="86">
        <f>+'Raw Benefits Data'!N139+('Raw Benefits Data'!AH139*0.81818)</f>
        <v>0</v>
      </c>
      <c r="O139" s="86">
        <f>+'Raw Benefits Data'!O139+'Raw Benefits Data'!AI139</f>
        <v>0</v>
      </c>
      <c r="P139" s="86">
        <f>+'Raw Benefits Data'!P139+('Raw Benefits Data'!AJ139*0.81818)</f>
        <v>0</v>
      </c>
      <c r="Q139" s="86">
        <f>+'Raw Benefits Data'!Q139+'Raw Benefits Data'!AK139</f>
        <v>0</v>
      </c>
      <c r="R139" s="86">
        <f>+'Raw Benefits Data'!R139+('Raw Benefits Data'!AL139*0.81818)</f>
        <v>0</v>
      </c>
      <c r="S139" s="86">
        <f>+'Raw Benefits Data'!S139+'Raw Benefits Data'!AM139</f>
        <v>0</v>
      </c>
      <c r="T139" s="86">
        <f>+'Raw Benefits Data'!T139+('Raw Benefits Data'!AN139*0.81818)</f>
        <v>0</v>
      </c>
      <c r="U139" s="86">
        <f>+'Raw Benefits Data'!U139+'Raw Benefits Data'!AO139</f>
        <v>0</v>
      </c>
      <c r="V139" s="86">
        <f>+'Raw Benefits Data'!V139+('Raw Benefits Data'!AP139*0.81818)</f>
        <v>0</v>
      </c>
      <c r="W139" s="86">
        <f>+'Raw Benefits Data'!W139+'Raw Benefits Data'!AQ139</f>
        <v>0</v>
      </c>
      <c r="X139" s="86">
        <f>+'Raw Benefits Data'!X139+('Raw Benefits Data'!AR139*0.81818)</f>
        <v>0</v>
      </c>
    </row>
    <row r="140" spans="1:24" ht="11.25">
      <c r="A140" s="3" t="s">
        <v>134</v>
      </c>
      <c r="B140" s="14" t="s">
        <v>388</v>
      </c>
      <c r="C140" s="15">
        <v>247940</v>
      </c>
      <c r="D140" s="22">
        <v>7</v>
      </c>
      <c r="E140" s="86">
        <f>+'Raw Benefits Data'!E140+'Raw Benefits Data'!Y140</f>
        <v>0</v>
      </c>
      <c r="F140" s="86">
        <f>+'Raw Benefits Data'!F140+('Raw Benefits Data'!Z140*0.81818)</f>
        <v>0</v>
      </c>
      <c r="G140" s="86">
        <f>+'Raw Benefits Data'!G140+'Raw Benefits Data'!AA140</f>
        <v>0</v>
      </c>
      <c r="H140" s="86">
        <f>+'Raw Benefits Data'!H140+('Raw Benefits Data'!AB140*0.81818)</f>
        <v>0</v>
      </c>
      <c r="I140" s="86">
        <f>+'Raw Benefits Data'!I140+'Raw Benefits Data'!AC140</f>
        <v>0</v>
      </c>
      <c r="J140" s="86">
        <f>+'Raw Benefits Data'!J140+('Raw Benefits Data'!AD140*0.81818)</f>
        <v>0</v>
      </c>
      <c r="K140" s="86">
        <f>+'Raw Benefits Data'!K140+'Raw Benefits Data'!AE140</f>
        <v>0</v>
      </c>
      <c r="L140" s="86">
        <f>+'Raw Benefits Data'!L140+('Raw Benefits Data'!AF140*0.81818)</f>
        <v>0</v>
      </c>
      <c r="M140" s="86">
        <f>+'Raw Benefits Data'!M140+'Raw Benefits Data'!AG140</f>
        <v>0</v>
      </c>
      <c r="N140" s="86">
        <f>+'Raw Benefits Data'!N140+('Raw Benefits Data'!AH140*0.81818)</f>
        <v>0</v>
      </c>
      <c r="O140" s="86">
        <f>+'Raw Benefits Data'!O140+'Raw Benefits Data'!AI140</f>
        <v>0</v>
      </c>
      <c r="P140" s="86">
        <f>+'Raw Benefits Data'!P140+('Raw Benefits Data'!AJ140*0.81818)</f>
        <v>0</v>
      </c>
      <c r="Q140" s="86">
        <f>+'Raw Benefits Data'!Q140+'Raw Benefits Data'!AK140</f>
        <v>0</v>
      </c>
      <c r="R140" s="86">
        <f>+'Raw Benefits Data'!R140+('Raw Benefits Data'!AL140*0.81818)</f>
        <v>0</v>
      </c>
      <c r="S140" s="86">
        <f>+'Raw Benefits Data'!S140+'Raw Benefits Data'!AM140</f>
        <v>0</v>
      </c>
      <c r="T140" s="86">
        <f>+'Raw Benefits Data'!T140+('Raw Benefits Data'!AN140*0.81818)</f>
        <v>0</v>
      </c>
      <c r="U140" s="86">
        <f>+'Raw Benefits Data'!U140+'Raw Benefits Data'!AO140</f>
        <v>0</v>
      </c>
      <c r="V140" s="86">
        <f>+'Raw Benefits Data'!V140+('Raw Benefits Data'!AP140*0.81818)</f>
        <v>0</v>
      </c>
      <c r="W140" s="86">
        <f>+'Raw Benefits Data'!W140+'Raw Benefits Data'!AQ140</f>
        <v>0</v>
      </c>
      <c r="X140" s="86">
        <f>+'Raw Benefits Data'!X140+('Raw Benefits Data'!AR140*0.81818)</f>
        <v>0</v>
      </c>
    </row>
    <row r="141" spans="1:24" ht="11.25">
      <c r="A141" s="3" t="s">
        <v>134</v>
      </c>
      <c r="B141" s="14" t="s">
        <v>389</v>
      </c>
      <c r="C141" s="15">
        <v>157483</v>
      </c>
      <c r="D141" s="22">
        <v>7</v>
      </c>
      <c r="E141" s="86">
        <f>+'Raw Benefits Data'!E141+'Raw Benefits Data'!Y141</f>
        <v>0</v>
      </c>
      <c r="F141" s="86">
        <f>+'Raw Benefits Data'!F141+('Raw Benefits Data'!Z141*0.81818)</f>
        <v>0</v>
      </c>
      <c r="G141" s="86">
        <f>+'Raw Benefits Data'!G141+'Raw Benefits Data'!AA141</f>
        <v>0</v>
      </c>
      <c r="H141" s="86">
        <f>+'Raw Benefits Data'!H141+('Raw Benefits Data'!AB141*0.81818)</f>
        <v>0</v>
      </c>
      <c r="I141" s="86">
        <f>+'Raw Benefits Data'!I141+'Raw Benefits Data'!AC141</f>
        <v>0</v>
      </c>
      <c r="J141" s="86">
        <f>+'Raw Benefits Data'!J141+('Raw Benefits Data'!AD141*0.81818)</f>
        <v>0</v>
      </c>
      <c r="K141" s="86">
        <f>+'Raw Benefits Data'!K141+'Raw Benefits Data'!AE141</f>
        <v>0</v>
      </c>
      <c r="L141" s="86">
        <f>+'Raw Benefits Data'!L141+('Raw Benefits Data'!AF141*0.81818)</f>
        <v>0</v>
      </c>
      <c r="M141" s="86">
        <f>+'Raw Benefits Data'!M141+'Raw Benefits Data'!AG141</f>
        <v>0</v>
      </c>
      <c r="N141" s="86">
        <f>+'Raw Benefits Data'!N141+('Raw Benefits Data'!AH141*0.81818)</f>
        <v>0</v>
      </c>
      <c r="O141" s="86">
        <f>+'Raw Benefits Data'!O141+'Raw Benefits Data'!AI141</f>
        <v>0</v>
      </c>
      <c r="P141" s="86">
        <f>+'Raw Benefits Data'!P141+('Raw Benefits Data'!AJ141*0.81818)</f>
        <v>0</v>
      </c>
      <c r="Q141" s="86">
        <f>+'Raw Benefits Data'!Q141+'Raw Benefits Data'!AK141</f>
        <v>0</v>
      </c>
      <c r="R141" s="86">
        <f>+'Raw Benefits Data'!R141+('Raw Benefits Data'!AL141*0.81818)</f>
        <v>0</v>
      </c>
      <c r="S141" s="86">
        <f>+'Raw Benefits Data'!S141+'Raw Benefits Data'!AM141</f>
        <v>0</v>
      </c>
      <c r="T141" s="86">
        <f>+'Raw Benefits Data'!T141+('Raw Benefits Data'!AN141*0.81818)</f>
        <v>0</v>
      </c>
      <c r="U141" s="86">
        <f>+'Raw Benefits Data'!U141+'Raw Benefits Data'!AO141</f>
        <v>0</v>
      </c>
      <c r="V141" s="86">
        <f>+'Raw Benefits Data'!V141+('Raw Benefits Data'!AP141*0.81818)</f>
        <v>0</v>
      </c>
      <c r="W141" s="86">
        <f>+'Raw Benefits Data'!W141+'Raw Benefits Data'!AQ141</f>
        <v>0</v>
      </c>
      <c r="X141" s="86">
        <f>+'Raw Benefits Data'!X141+('Raw Benefits Data'!AR141*0.81818)</f>
        <v>0</v>
      </c>
    </row>
    <row r="142" spans="1:24" ht="11.25">
      <c r="A142" s="3" t="s">
        <v>134</v>
      </c>
      <c r="B142" s="14" t="s">
        <v>390</v>
      </c>
      <c r="C142" s="15">
        <v>157553</v>
      </c>
      <c r="D142" s="23">
        <v>7</v>
      </c>
      <c r="E142" s="86">
        <f>+'Raw Benefits Data'!E142+'Raw Benefits Data'!Y142</f>
        <v>0</v>
      </c>
      <c r="F142" s="86">
        <f>+'Raw Benefits Data'!F142+('Raw Benefits Data'!Z142*0.81818)</f>
        <v>0</v>
      </c>
      <c r="G142" s="86">
        <f>+'Raw Benefits Data'!G142+'Raw Benefits Data'!AA142</f>
        <v>0</v>
      </c>
      <c r="H142" s="86">
        <f>+'Raw Benefits Data'!H142+('Raw Benefits Data'!AB142*0.81818)</f>
        <v>0</v>
      </c>
      <c r="I142" s="86">
        <f>+'Raw Benefits Data'!I142+'Raw Benefits Data'!AC142</f>
        <v>0</v>
      </c>
      <c r="J142" s="86">
        <f>+'Raw Benefits Data'!J142+('Raw Benefits Data'!AD142*0.81818)</f>
        <v>0</v>
      </c>
      <c r="K142" s="86">
        <f>+'Raw Benefits Data'!K142+'Raw Benefits Data'!AE142</f>
        <v>0</v>
      </c>
      <c r="L142" s="86">
        <f>+'Raw Benefits Data'!L142+('Raw Benefits Data'!AF142*0.81818)</f>
        <v>0</v>
      </c>
      <c r="M142" s="86">
        <f>+'Raw Benefits Data'!M142+'Raw Benefits Data'!AG142</f>
        <v>0</v>
      </c>
      <c r="N142" s="86">
        <f>+'Raw Benefits Data'!N142+('Raw Benefits Data'!AH142*0.81818)</f>
        <v>0</v>
      </c>
      <c r="O142" s="86">
        <f>+'Raw Benefits Data'!O142+'Raw Benefits Data'!AI142</f>
        <v>0</v>
      </c>
      <c r="P142" s="86">
        <f>+'Raw Benefits Data'!P142+('Raw Benefits Data'!AJ142*0.81818)</f>
        <v>0</v>
      </c>
      <c r="Q142" s="86">
        <f>+'Raw Benefits Data'!Q142+'Raw Benefits Data'!AK142</f>
        <v>0</v>
      </c>
      <c r="R142" s="86">
        <f>+'Raw Benefits Data'!R142+('Raw Benefits Data'!AL142*0.81818)</f>
        <v>0</v>
      </c>
      <c r="S142" s="86">
        <f>+'Raw Benefits Data'!S142+'Raw Benefits Data'!AM142</f>
        <v>0</v>
      </c>
      <c r="T142" s="86">
        <f>+'Raw Benefits Data'!T142+('Raw Benefits Data'!AN142*0.81818)</f>
        <v>0</v>
      </c>
      <c r="U142" s="86">
        <f>+'Raw Benefits Data'!U142+'Raw Benefits Data'!AO142</f>
        <v>0</v>
      </c>
      <c r="V142" s="86">
        <f>+'Raw Benefits Data'!V142+('Raw Benefits Data'!AP142*0.81818)</f>
        <v>0</v>
      </c>
      <c r="W142" s="86">
        <f>+'Raw Benefits Data'!W142+'Raw Benefits Data'!AQ142</f>
        <v>0</v>
      </c>
      <c r="X142" s="86">
        <f>+'Raw Benefits Data'!X142+('Raw Benefits Data'!AR142*0.81818)</f>
        <v>0</v>
      </c>
    </row>
    <row r="143" spans="1:24" ht="11.25">
      <c r="A143" s="3" t="s">
        <v>134</v>
      </c>
      <c r="B143" s="14" t="s">
        <v>391</v>
      </c>
      <c r="C143" s="15">
        <v>157711</v>
      </c>
      <c r="D143" s="23">
        <v>7</v>
      </c>
      <c r="E143" s="86">
        <f>+'Raw Benefits Data'!E143+'Raw Benefits Data'!Y143</f>
        <v>0</v>
      </c>
      <c r="F143" s="86">
        <f>+'Raw Benefits Data'!F143+('Raw Benefits Data'!Z143*0.81818)</f>
        <v>0</v>
      </c>
      <c r="G143" s="86">
        <f>+'Raw Benefits Data'!G143+'Raw Benefits Data'!AA143</f>
        <v>0</v>
      </c>
      <c r="H143" s="86">
        <f>+'Raw Benefits Data'!H143+('Raw Benefits Data'!AB143*0.81818)</f>
        <v>0</v>
      </c>
      <c r="I143" s="86">
        <f>+'Raw Benefits Data'!I143+'Raw Benefits Data'!AC143</f>
        <v>0</v>
      </c>
      <c r="J143" s="86">
        <f>+'Raw Benefits Data'!J143+('Raw Benefits Data'!AD143*0.81818)</f>
        <v>0</v>
      </c>
      <c r="K143" s="86">
        <f>+'Raw Benefits Data'!K143+'Raw Benefits Data'!AE143</f>
        <v>0</v>
      </c>
      <c r="L143" s="86">
        <f>+'Raw Benefits Data'!L143+('Raw Benefits Data'!AF143*0.81818)</f>
        <v>0</v>
      </c>
      <c r="M143" s="86">
        <f>+'Raw Benefits Data'!M143+'Raw Benefits Data'!AG143</f>
        <v>0</v>
      </c>
      <c r="N143" s="86">
        <f>+'Raw Benefits Data'!N143+('Raw Benefits Data'!AH143*0.81818)</f>
        <v>0</v>
      </c>
      <c r="O143" s="86">
        <f>+'Raw Benefits Data'!O143+'Raw Benefits Data'!AI143</f>
        <v>0</v>
      </c>
      <c r="P143" s="86">
        <f>+'Raw Benefits Data'!P143+('Raw Benefits Data'!AJ143*0.81818)</f>
        <v>0</v>
      </c>
      <c r="Q143" s="86">
        <f>+'Raw Benefits Data'!Q143+'Raw Benefits Data'!AK143</f>
        <v>0</v>
      </c>
      <c r="R143" s="86">
        <f>+'Raw Benefits Data'!R143+('Raw Benefits Data'!AL143*0.81818)</f>
        <v>0</v>
      </c>
      <c r="S143" s="86">
        <f>+'Raw Benefits Data'!S143+'Raw Benefits Data'!AM143</f>
        <v>0</v>
      </c>
      <c r="T143" s="86">
        <f>+'Raw Benefits Data'!T143+('Raw Benefits Data'!AN143*0.81818)</f>
        <v>0</v>
      </c>
      <c r="U143" s="86">
        <f>+'Raw Benefits Data'!U143+'Raw Benefits Data'!AO143</f>
        <v>0</v>
      </c>
      <c r="V143" s="86">
        <f>+'Raw Benefits Data'!V143+('Raw Benefits Data'!AP143*0.81818)</f>
        <v>0</v>
      </c>
      <c r="W143" s="86">
        <f>+'Raw Benefits Data'!W143+'Raw Benefits Data'!AQ143</f>
        <v>0</v>
      </c>
      <c r="X143" s="86">
        <f>+'Raw Benefits Data'!X143+('Raw Benefits Data'!AR143*0.81818)</f>
        <v>0</v>
      </c>
    </row>
    <row r="144" spans="1:24" ht="11.25">
      <c r="A144" s="3" t="s">
        <v>134</v>
      </c>
      <c r="B144" s="14" t="s">
        <v>392</v>
      </c>
      <c r="C144" s="15">
        <v>157739</v>
      </c>
      <c r="D144" s="23">
        <v>7</v>
      </c>
      <c r="E144" s="86">
        <f>+'Raw Benefits Data'!E144+'Raw Benefits Data'!Y144</f>
        <v>0</v>
      </c>
      <c r="F144" s="86">
        <f>+'Raw Benefits Data'!F144+('Raw Benefits Data'!Z144*0.81818)</f>
        <v>0</v>
      </c>
      <c r="G144" s="86">
        <f>+'Raw Benefits Data'!G144+'Raw Benefits Data'!AA144</f>
        <v>0</v>
      </c>
      <c r="H144" s="86">
        <f>+'Raw Benefits Data'!H144+('Raw Benefits Data'!AB144*0.81818)</f>
        <v>0</v>
      </c>
      <c r="I144" s="86">
        <f>+'Raw Benefits Data'!I144+'Raw Benefits Data'!AC144</f>
        <v>0</v>
      </c>
      <c r="J144" s="86">
        <f>+'Raw Benefits Data'!J144+('Raw Benefits Data'!AD144*0.81818)</f>
        <v>0</v>
      </c>
      <c r="K144" s="86">
        <f>+'Raw Benefits Data'!K144+'Raw Benefits Data'!AE144</f>
        <v>0</v>
      </c>
      <c r="L144" s="86">
        <f>+'Raw Benefits Data'!L144+('Raw Benefits Data'!AF144*0.81818)</f>
        <v>0</v>
      </c>
      <c r="M144" s="86">
        <f>+'Raw Benefits Data'!M144+'Raw Benefits Data'!AG144</f>
        <v>0</v>
      </c>
      <c r="N144" s="86">
        <f>+'Raw Benefits Data'!N144+('Raw Benefits Data'!AH144*0.81818)</f>
        <v>0</v>
      </c>
      <c r="O144" s="86">
        <f>+'Raw Benefits Data'!O144+'Raw Benefits Data'!AI144</f>
        <v>0</v>
      </c>
      <c r="P144" s="86">
        <f>+'Raw Benefits Data'!P144+('Raw Benefits Data'!AJ144*0.81818)</f>
        <v>0</v>
      </c>
      <c r="Q144" s="86">
        <f>+'Raw Benefits Data'!Q144+'Raw Benefits Data'!AK144</f>
        <v>0</v>
      </c>
      <c r="R144" s="86">
        <f>+'Raw Benefits Data'!R144+('Raw Benefits Data'!AL144*0.81818)</f>
        <v>0</v>
      </c>
      <c r="S144" s="86">
        <f>+'Raw Benefits Data'!S144+'Raw Benefits Data'!AM144</f>
        <v>0</v>
      </c>
      <c r="T144" s="86">
        <f>+'Raw Benefits Data'!T144+('Raw Benefits Data'!AN144*0.81818)</f>
        <v>0</v>
      </c>
      <c r="U144" s="86">
        <f>+'Raw Benefits Data'!U144+'Raw Benefits Data'!AO144</f>
        <v>0</v>
      </c>
      <c r="V144" s="86">
        <f>+'Raw Benefits Data'!V144+('Raw Benefits Data'!AP144*0.81818)</f>
        <v>0</v>
      </c>
      <c r="W144" s="86">
        <f>+'Raw Benefits Data'!W144+'Raw Benefits Data'!AQ144</f>
        <v>0</v>
      </c>
      <c r="X144" s="86">
        <f>+'Raw Benefits Data'!X144+('Raw Benefits Data'!AR144*0.81818)</f>
        <v>0</v>
      </c>
    </row>
    <row r="145" spans="1:24" ht="11.25">
      <c r="A145" s="3" t="s">
        <v>134</v>
      </c>
      <c r="B145" s="14" t="s">
        <v>393</v>
      </c>
      <c r="C145" s="15">
        <v>156240</v>
      </c>
      <c r="D145" s="23">
        <v>8</v>
      </c>
      <c r="E145" s="86">
        <f>+'Raw Benefits Data'!E145+'Raw Benefits Data'!Y145</f>
        <v>0</v>
      </c>
      <c r="F145" s="86">
        <f>+'Raw Benefits Data'!F145+('Raw Benefits Data'!Z145*0.81818)</f>
        <v>0</v>
      </c>
      <c r="G145" s="86">
        <f>+'Raw Benefits Data'!G145+'Raw Benefits Data'!AA145</f>
        <v>0</v>
      </c>
      <c r="H145" s="86">
        <f>+'Raw Benefits Data'!H145+('Raw Benefits Data'!AB145*0.81818)</f>
        <v>0</v>
      </c>
      <c r="I145" s="86">
        <f>+'Raw Benefits Data'!I145+'Raw Benefits Data'!AC145</f>
        <v>0</v>
      </c>
      <c r="J145" s="86">
        <f>+'Raw Benefits Data'!J145+('Raw Benefits Data'!AD145*0.81818)</f>
        <v>0</v>
      </c>
      <c r="K145" s="86">
        <f>+'Raw Benefits Data'!K145+'Raw Benefits Data'!AE145</f>
        <v>0</v>
      </c>
      <c r="L145" s="86">
        <f>+'Raw Benefits Data'!L145+('Raw Benefits Data'!AF145*0.81818)</f>
        <v>0</v>
      </c>
      <c r="M145" s="86">
        <f>+'Raw Benefits Data'!M145+'Raw Benefits Data'!AG145</f>
        <v>0</v>
      </c>
      <c r="N145" s="86">
        <f>+'Raw Benefits Data'!N145+('Raw Benefits Data'!AH145*0.81818)</f>
        <v>0</v>
      </c>
      <c r="O145" s="86">
        <f>+'Raw Benefits Data'!O145+'Raw Benefits Data'!AI145</f>
        <v>0</v>
      </c>
      <c r="P145" s="86">
        <f>+'Raw Benefits Data'!P145+('Raw Benefits Data'!AJ145*0.81818)</f>
        <v>0</v>
      </c>
      <c r="Q145" s="86">
        <f>+'Raw Benefits Data'!Q145+'Raw Benefits Data'!AK145</f>
        <v>0</v>
      </c>
      <c r="R145" s="86">
        <f>+'Raw Benefits Data'!R145+('Raw Benefits Data'!AL145*0.81818)</f>
        <v>0</v>
      </c>
      <c r="S145" s="86">
        <f>+'Raw Benefits Data'!S145+'Raw Benefits Data'!AM145</f>
        <v>0</v>
      </c>
      <c r="T145" s="86">
        <f>+'Raw Benefits Data'!T145+('Raw Benefits Data'!AN145*0.81818)</f>
        <v>0</v>
      </c>
      <c r="U145" s="86">
        <f>+'Raw Benefits Data'!U145+'Raw Benefits Data'!AO145</f>
        <v>0</v>
      </c>
      <c r="V145" s="86">
        <f>+'Raw Benefits Data'!V145+('Raw Benefits Data'!AP145*0.81818)</f>
        <v>0</v>
      </c>
      <c r="W145" s="86">
        <f>+'Raw Benefits Data'!W145+'Raw Benefits Data'!AQ145</f>
        <v>0</v>
      </c>
      <c r="X145" s="86">
        <f>+'Raw Benefits Data'!X145+('Raw Benefits Data'!AR145*0.81818)</f>
        <v>0</v>
      </c>
    </row>
    <row r="146" spans="1:24" ht="11.25">
      <c r="A146" s="3" t="s">
        <v>134</v>
      </c>
      <c r="B146" s="14" t="s">
        <v>394</v>
      </c>
      <c r="C146" s="15">
        <v>156338</v>
      </c>
      <c r="D146" s="23">
        <v>8</v>
      </c>
      <c r="E146" s="86">
        <f>+'Raw Benefits Data'!E146+'Raw Benefits Data'!Y146</f>
        <v>0</v>
      </c>
      <c r="F146" s="86">
        <f>+'Raw Benefits Data'!F146+('Raw Benefits Data'!Z146*0.81818)</f>
        <v>0</v>
      </c>
      <c r="G146" s="86">
        <f>+'Raw Benefits Data'!G146+'Raw Benefits Data'!AA146</f>
        <v>0</v>
      </c>
      <c r="H146" s="86">
        <f>+'Raw Benefits Data'!H146+('Raw Benefits Data'!AB146*0.81818)</f>
        <v>0</v>
      </c>
      <c r="I146" s="86">
        <f>+'Raw Benefits Data'!I146+'Raw Benefits Data'!AC146</f>
        <v>0</v>
      </c>
      <c r="J146" s="86">
        <f>+'Raw Benefits Data'!J146+('Raw Benefits Data'!AD146*0.81818)</f>
        <v>0</v>
      </c>
      <c r="K146" s="86">
        <f>+'Raw Benefits Data'!K146+'Raw Benefits Data'!AE146</f>
        <v>0</v>
      </c>
      <c r="L146" s="86">
        <f>+'Raw Benefits Data'!L146+('Raw Benefits Data'!AF146*0.81818)</f>
        <v>0</v>
      </c>
      <c r="M146" s="86">
        <f>+'Raw Benefits Data'!M146+'Raw Benefits Data'!AG146</f>
        <v>0</v>
      </c>
      <c r="N146" s="86">
        <f>+'Raw Benefits Data'!N146+('Raw Benefits Data'!AH146*0.81818)</f>
        <v>0</v>
      </c>
      <c r="O146" s="86">
        <f>+'Raw Benefits Data'!O146+'Raw Benefits Data'!AI146</f>
        <v>0</v>
      </c>
      <c r="P146" s="86">
        <f>+'Raw Benefits Data'!P146+('Raw Benefits Data'!AJ146*0.81818)</f>
        <v>0</v>
      </c>
      <c r="Q146" s="86">
        <f>+'Raw Benefits Data'!Q146+'Raw Benefits Data'!AK146</f>
        <v>0</v>
      </c>
      <c r="R146" s="86">
        <f>+'Raw Benefits Data'!R146+('Raw Benefits Data'!AL146*0.81818)</f>
        <v>0</v>
      </c>
      <c r="S146" s="86">
        <f>+'Raw Benefits Data'!S146+'Raw Benefits Data'!AM146</f>
        <v>0</v>
      </c>
      <c r="T146" s="86">
        <f>+'Raw Benefits Data'!T146+('Raw Benefits Data'!AN146*0.81818)</f>
        <v>0</v>
      </c>
      <c r="U146" s="86">
        <f>+'Raw Benefits Data'!U146+'Raw Benefits Data'!AO146</f>
        <v>0</v>
      </c>
      <c r="V146" s="86">
        <f>+'Raw Benefits Data'!V146+('Raw Benefits Data'!AP146*0.81818)</f>
        <v>0</v>
      </c>
      <c r="W146" s="86">
        <f>+'Raw Benefits Data'!W146+'Raw Benefits Data'!AQ146</f>
        <v>0</v>
      </c>
      <c r="X146" s="86">
        <f>+'Raw Benefits Data'!X146+('Raw Benefits Data'!AR146*0.81818)</f>
        <v>0</v>
      </c>
    </row>
    <row r="147" spans="1:24" ht="11.25">
      <c r="A147" s="3" t="s">
        <v>134</v>
      </c>
      <c r="B147" s="14" t="s">
        <v>395</v>
      </c>
      <c r="C147" s="15">
        <v>156392</v>
      </c>
      <c r="D147" s="23">
        <v>8</v>
      </c>
      <c r="E147" s="86">
        <f>+'Raw Benefits Data'!E147+'Raw Benefits Data'!Y147</f>
        <v>0</v>
      </c>
      <c r="F147" s="86">
        <f>+'Raw Benefits Data'!F147+('Raw Benefits Data'!Z147*0.81818)</f>
        <v>0</v>
      </c>
      <c r="G147" s="86">
        <f>+'Raw Benefits Data'!G147+'Raw Benefits Data'!AA147</f>
        <v>0</v>
      </c>
      <c r="H147" s="86">
        <f>+'Raw Benefits Data'!H147+('Raw Benefits Data'!AB147*0.81818)</f>
        <v>0</v>
      </c>
      <c r="I147" s="86">
        <f>+'Raw Benefits Data'!I147+'Raw Benefits Data'!AC147</f>
        <v>0</v>
      </c>
      <c r="J147" s="86">
        <f>+'Raw Benefits Data'!J147+('Raw Benefits Data'!AD147*0.81818)</f>
        <v>0</v>
      </c>
      <c r="K147" s="86">
        <f>+'Raw Benefits Data'!K147+'Raw Benefits Data'!AE147</f>
        <v>0</v>
      </c>
      <c r="L147" s="86">
        <f>+'Raw Benefits Data'!L147+('Raw Benefits Data'!AF147*0.81818)</f>
        <v>0</v>
      </c>
      <c r="M147" s="86">
        <f>+'Raw Benefits Data'!M147+'Raw Benefits Data'!AG147</f>
        <v>0</v>
      </c>
      <c r="N147" s="86">
        <f>+'Raw Benefits Data'!N147+('Raw Benefits Data'!AH147*0.81818)</f>
        <v>0</v>
      </c>
      <c r="O147" s="86">
        <f>+'Raw Benefits Data'!O147+'Raw Benefits Data'!AI147</f>
        <v>0</v>
      </c>
      <c r="P147" s="86">
        <f>+'Raw Benefits Data'!P147+('Raw Benefits Data'!AJ147*0.81818)</f>
        <v>0</v>
      </c>
      <c r="Q147" s="86">
        <f>+'Raw Benefits Data'!Q147+'Raw Benefits Data'!AK147</f>
        <v>0</v>
      </c>
      <c r="R147" s="86">
        <f>+'Raw Benefits Data'!R147+('Raw Benefits Data'!AL147*0.81818)</f>
        <v>0</v>
      </c>
      <c r="S147" s="86">
        <f>+'Raw Benefits Data'!S147+'Raw Benefits Data'!AM147</f>
        <v>0</v>
      </c>
      <c r="T147" s="86">
        <f>+'Raw Benefits Data'!T147+('Raw Benefits Data'!AN147*0.81818)</f>
        <v>0</v>
      </c>
      <c r="U147" s="86">
        <f>+'Raw Benefits Data'!U147+'Raw Benefits Data'!AO147</f>
        <v>0</v>
      </c>
      <c r="V147" s="86">
        <f>+'Raw Benefits Data'!V147+('Raw Benefits Data'!AP147*0.81818)</f>
        <v>0</v>
      </c>
      <c r="W147" s="86">
        <f>+'Raw Benefits Data'!W147+'Raw Benefits Data'!AQ147</f>
        <v>0</v>
      </c>
      <c r="X147" s="86">
        <f>+'Raw Benefits Data'!X147+('Raw Benefits Data'!AR147*0.81818)</f>
        <v>0</v>
      </c>
    </row>
    <row r="148" spans="1:24" ht="11.25">
      <c r="A148" s="3" t="s">
        <v>134</v>
      </c>
      <c r="B148" s="14" t="s">
        <v>397</v>
      </c>
      <c r="C148" s="15">
        <v>156657</v>
      </c>
      <c r="D148" s="23">
        <v>8</v>
      </c>
      <c r="E148" s="86">
        <f>+'Raw Benefits Data'!E148+'Raw Benefits Data'!Y148</f>
        <v>0</v>
      </c>
      <c r="F148" s="86">
        <f>+'Raw Benefits Data'!F148+('Raw Benefits Data'!Z148*0.81818)</f>
        <v>0</v>
      </c>
      <c r="G148" s="86">
        <f>+'Raw Benefits Data'!G148+'Raw Benefits Data'!AA148</f>
        <v>0</v>
      </c>
      <c r="H148" s="86">
        <f>+'Raw Benefits Data'!H148+('Raw Benefits Data'!AB148*0.81818)</f>
        <v>0</v>
      </c>
      <c r="I148" s="86">
        <f>+'Raw Benefits Data'!I148+'Raw Benefits Data'!AC148</f>
        <v>0</v>
      </c>
      <c r="J148" s="86">
        <f>+'Raw Benefits Data'!J148+('Raw Benefits Data'!AD148*0.81818)</f>
        <v>0</v>
      </c>
      <c r="K148" s="86">
        <f>+'Raw Benefits Data'!K148+'Raw Benefits Data'!AE148</f>
        <v>0</v>
      </c>
      <c r="L148" s="86">
        <f>+'Raw Benefits Data'!L148+('Raw Benefits Data'!AF148*0.81818)</f>
        <v>0</v>
      </c>
      <c r="M148" s="86">
        <f>+'Raw Benefits Data'!M148+'Raw Benefits Data'!AG148</f>
        <v>0</v>
      </c>
      <c r="N148" s="86">
        <f>+'Raw Benefits Data'!N148+('Raw Benefits Data'!AH148*0.81818)</f>
        <v>0</v>
      </c>
      <c r="O148" s="86">
        <f>+'Raw Benefits Data'!O148+'Raw Benefits Data'!AI148</f>
        <v>0</v>
      </c>
      <c r="P148" s="86">
        <f>+'Raw Benefits Data'!P148+('Raw Benefits Data'!AJ148*0.81818)</f>
        <v>0</v>
      </c>
      <c r="Q148" s="86">
        <f>+'Raw Benefits Data'!Q148+'Raw Benefits Data'!AK148</f>
        <v>0</v>
      </c>
      <c r="R148" s="86">
        <f>+'Raw Benefits Data'!R148+('Raw Benefits Data'!AL148*0.81818)</f>
        <v>0</v>
      </c>
      <c r="S148" s="86">
        <f>+'Raw Benefits Data'!S148+'Raw Benefits Data'!AM148</f>
        <v>0</v>
      </c>
      <c r="T148" s="86">
        <f>+'Raw Benefits Data'!T148+('Raw Benefits Data'!AN148*0.81818)</f>
        <v>0</v>
      </c>
      <c r="U148" s="86">
        <f>+'Raw Benefits Data'!U148+'Raw Benefits Data'!AO148</f>
        <v>0</v>
      </c>
      <c r="V148" s="86">
        <f>+'Raw Benefits Data'!V148+('Raw Benefits Data'!AP148*0.81818)</f>
        <v>0</v>
      </c>
      <c r="W148" s="86">
        <f>+'Raw Benefits Data'!W148+'Raw Benefits Data'!AQ148</f>
        <v>0</v>
      </c>
      <c r="X148" s="86">
        <f>+'Raw Benefits Data'!X148+('Raw Benefits Data'!AR148*0.81818)</f>
        <v>0</v>
      </c>
    </row>
    <row r="149" spans="1:24" ht="11.25">
      <c r="A149" s="3" t="s">
        <v>134</v>
      </c>
      <c r="B149" s="14" t="s">
        <v>398</v>
      </c>
      <c r="C149" s="15">
        <v>156806</v>
      </c>
      <c r="D149" s="23">
        <v>8</v>
      </c>
      <c r="E149" s="86">
        <f>+'Raw Benefits Data'!E149+'Raw Benefits Data'!Y149</f>
        <v>0</v>
      </c>
      <c r="F149" s="86">
        <f>+'Raw Benefits Data'!F149+('Raw Benefits Data'!Z149*0.81818)</f>
        <v>0</v>
      </c>
      <c r="G149" s="86">
        <f>+'Raw Benefits Data'!G149+'Raw Benefits Data'!AA149</f>
        <v>0</v>
      </c>
      <c r="H149" s="86">
        <f>+'Raw Benefits Data'!H149+('Raw Benefits Data'!AB149*0.81818)</f>
        <v>0</v>
      </c>
      <c r="I149" s="86">
        <f>+'Raw Benefits Data'!I149+'Raw Benefits Data'!AC149</f>
        <v>0</v>
      </c>
      <c r="J149" s="86">
        <f>+'Raw Benefits Data'!J149+('Raw Benefits Data'!AD149*0.81818)</f>
        <v>0</v>
      </c>
      <c r="K149" s="86">
        <f>+'Raw Benefits Data'!K149+'Raw Benefits Data'!AE149</f>
        <v>0</v>
      </c>
      <c r="L149" s="86">
        <f>+'Raw Benefits Data'!L149+('Raw Benefits Data'!AF149*0.81818)</f>
        <v>0</v>
      </c>
      <c r="M149" s="86">
        <f>+'Raw Benefits Data'!M149+'Raw Benefits Data'!AG149</f>
        <v>0</v>
      </c>
      <c r="N149" s="86">
        <f>+'Raw Benefits Data'!N149+('Raw Benefits Data'!AH149*0.81818)</f>
        <v>0</v>
      </c>
      <c r="O149" s="86">
        <f>+'Raw Benefits Data'!O149+'Raw Benefits Data'!AI149</f>
        <v>0</v>
      </c>
      <c r="P149" s="86">
        <f>+'Raw Benefits Data'!P149+('Raw Benefits Data'!AJ149*0.81818)</f>
        <v>0</v>
      </c>
      <c r="Q149" s="86">
        <f>+'Raw Benefits Data'!Q149+'Raw Benefits Data'!AK149</f>
        <v>0</v>
      </c>
      <c r="R149" s="86">
        <f>+'Raw Benefits Data'!R149+('Raw Benefits Data'!AL149*0.81818)</f>
        <v>0</v>
      </c>
      <c r="S149" s="86">
        <f>+'Raw Benefits Data'!S149+'Raw Benefits Data'!AM149</f>
        <v>0</v>
      </c>
      <c r="T149" s="86">
        <f>+'Raw Benefits Data'!T149+('Raw Benefits Data'!AN149*0.81818)</f>
        <v>0</v>
      </c>
      <c r="U149" s="86">
        <f>+'Raw Benefits Data'!U149+'Raw Benefits Data'!AO149</f>
        <v>0</v>
      </c>
      <c r="V149" s="86">
        <f>+'Raw Benefits Data'!V149+('Raw Benefits Data'!AP149*0.81818)</f>
        <v>0</v>
      </c>
      <c r="W149" s="86">
        <f>+'Raw Benefits Data'!W149+'Raw Benefits Data'!AQ149</f>
        <v>0</v>
      </c>
      <c r="X149" s="86">
        <f>+'Raw Benefits Data'!X149+('Raw Benefits Data'!AR149*0.81818)</f>
        <v>0</v>
      </c>
    </row>
    <row r="150" spans="1:24" ht="11.25">
      <c r="A150" s="3" t="s">
        <v>134</v>
      </c>
      <c r="B150" s="14" t="s">
        <v>399</v>
      </c>
      <c r="C150" s="15">
        <v>156930</v>
      </c>
      <c r="D150" s="23">
        <v>8</v>
      </c>
      <c r="E150" s="86">
        <f>+'Raw Benefits Data'!E150+'Raw Benefits Data'!Y150</f>
        <v>0</v>
      </c>
      <c r="F150" s="86">
        <f>+'Raw Benefits Data'!F150+('Raw Benefits Data'!Z150*0.81818)</f>
        <v>0</v>
      </c>
      <c r="G150" s="86">
        <f>+'Raw Benefits Data'!G150+'Raw Benefits Data'!AA150</f>
        <v>0</v>
      </c>
      <c r="H150" s="86">
        <f>+'Raw Benefits Data'!H150+('Raw Benefits Data'!AB150*0.81818)</f>
        <v>0</v>
      </c>
      <c r="I150" s="86">
        <f>+'Raw Benefits Data'!I150+'Raw Benefits Data'!AC150</f>
        <v>0</v>
      </c>
      <c r="J150" s="86">
        <f>+'Raw Benefits Data'!J150+('Raw Benefits Data'!AD150*0.81818)</f>
        <v>0</v>
      </c>
      <c r="K150" s="86">
        <f>+'Raw Benefits Data'!K150+'Raw Benefits Data'!AE150</f>
        <v>0</v>
      </c>
      <c r="L150" s="86">
        <f>+'Raw Benefits Data'!L150+('Raw Benefits Data'!AF150*0.81818)</f>
        <v>0</v>
      </c>
      <c r="M150" s="86">
        <f>+'Raw Benefits Data'!M150+'Raw Benefits Data'!AG150</f>
        <v>0</v>
      </c>
      <c r="N150" s="86">
        <f>+'Raw Benefits Data'!N150+('Raw Benefits Data'!AH150*0.81818)</f>
        <v>0</v>
      </c>
      <c r="O150" s="86">
        <f>+'Raw Benefits Data'!O150+'Raw Benefits Data'!AI150</f>
        <v>0</v>
      </c>
      <c r="P150" s="86">
        <f>+'Raw Benefits Data'!P150+('Raw Benefits Data'!AJ150*0.81818)</f>
        <v>0</v>
      </c>
      <c r="Q150" s="86">
        <f>+'Raw Benefits Data'!Q150+'Raw Benefits Data'!AK150</f>
        <v>0</v>
      </c>
      <c r="R150" s="86">
        <f>+'Raw Benefits Data'!R150+('Raw Benefits Data'!AL150*0.81818)</f>
        <v>0</v>
      </c>
      <c r="S150" s="86">
        <f>+'Raw Benefits Data'!S150+'Raw Benefits Data'!AM150</f>
        <v>0</v>
      </c>
      <c r="T150" s="86">
        <f>+'Raw Benefits Data'!T150+('Raw Benefits Data'!AN150*0.81818)</f>
        <v>0</v>
      </c>
      <c r="U150" s="86">
        <f>+'Raw Benefits Data'!U150+'Raw Benefits Data'!AO150</f>
        <v>0</v>
      </c>
      <c r="V150" s="86">
        <f>+'Raw Benefits Data'!V150+('Raw Benefits Data'!AP150*0.81818)</f>
        <v>0</v>
      </c>
      <c r="W150" s="86">
        <f>+'Raw Benefits Data'!W150+'Raw Benefits Data'!AQ150</f>
        <v>0</v>
      </c>
      <c r="X150" s="86">
        <f>+'Raw Benefits Data'!X150+('Raw Benefits Data'!AR150*0.81818)</f>
        <v>0</v>
      </c>
    </row>
    <row r="151" spans="1:24" ht="11.25">
      <c r="A151" s="3" t="s">
        <v>134</v>
      </c>
      <c r="B151" s="14" t="s">
        <v>400</v>
      </c>
      <c r="C151" s="15">
        <v>157119</v>
      </c>
      <c r="D151" s="23">
        <v>8</v>
      </c>
      <c r="E151" s="86">
        <f>+'Raw Benefits Data'!E151+'Raw Benefits Data'!Y151</f>
        <v>0</v>
      </c>
      <c r="F151" s="86">
        <f>+'Raw Benefits Data'!F151+('Raw Benefits Data'!Z151*0.81818)</f>
        <v>0</v>
      </c>
      <c r="G151" s="86">
        <f>+'Raw Benefits Data'!G151+'Raw Benefits Data'!AA151</f>
        <v>0</v>
      </c>
      <c r="H151" s="86">
        <f>+'Raw Benefits Data'!H151+('Raw Benefits Data'!AB151*0.81818)</f>
        <v>0</v>
      </c>
      <c r="I151" s="86">
        <f>+'Raw Benefits Data'!I151+'Raw Benefits Data'!AC151</f>
        <v>0</v>
      </c>
      <c r="J151" s="86">
        <f>+'Raw Benefits Data'!J151+('Raw Benefits Data'!AD151*0.81818)</f>
        <v>0</v>
      </c>
      <c r="K151" s="86">
        <f>+'Raw Benefits Data'!K151+'Raw Benefits Data'!AE151</f>
        <v>0</v>
      </c>
      <c r="L151" s="86">
        <f>+'Raw Benefits Data'!L151+('Raw Benefits Data'!AF151*0.81818)</f>
        <v>0</v>
      </c>
      <c r="M151" s="86">
        <f>+'Raw Benefits Data'!M151+'Raw Benefits Data'!AG151</f>
        <v>0</v>
      </c>
      <c r="N151" s="86">
        <f>+'Raw Benefits Data'!N151+('Raw Benefits Data'!AH151*0.81818)</f>
        <v>0</v>
      </c>
      <c r="O151" s="86">
        <f>+'Raw Benefits Data'!O151+'Raw Benefits Data'!AI151</f>
        <v>0</v>
      </c>
      <c r="P151" s="86">
        <f>+'Raw Benefits Data'!P151+('Raw Benefits Data'!AJ151*0.81818)</f>
        <v>0</v>
      </c>
      <c r="Q151" s="86">
        <f>+'Raw Benefits Data'!Q151+'Raw Benefits Data'!AK151</f>
        <v>0</v>
      </c>
      <c r="R151" s="86">
        <f>+'Raw Benefits Data'!R151+('Raw Benefits Data'!AL151*0.81818)</f>
        <v>0</v>
      </c>
      <c r="S151" s="86">
        <f>+'Raw Benefits Data'!S151+'Raw Benefits Data'!AM151</f>
        <v>0</v>
      </c>
      <c r="T151" s="86">
        <f>+'Raw Benefits Data'!T151+('Raw Benefits Data'!AN151*0.81818)</f>
        <v>0</v>
      </c>
      <c r="U151" s="86">
        <f>+'Raw Benefits Data'!U151+'Raw Benefits Data'!AO151</f>
        <v>0</v>
      </c>
      <c r="V151" s="86">
        <f>+'Raw Benefits Data'!V151+('Raw Benefits Data'!AP151*0.81818)</f>
        <v>0</v>
      </c>
      <c r="W151" s="86">
        <f>+'Raw Benefits Data'!W151+'Raw Benefits Data'!AQ151</f>
        <v>0</v>
      </c>
      <c r="X151" s="86">
        <f>+'Raw Benefits Data'!X151+('Raw Benefits Data'!AR151*0.81818)</f>
        <v>0</v>
      </c>
    </row>
    <row r="152" spans="1:24" ht="11.25">
      <c r="A152" s="3" t="s">
        <v>134</v>
      </c>
      <c r="B152" s="14" t="s">
        <v>401</v>
      </c>
      <c r="C152" s="15">
        <v>157313</v>
      </c>
      <c r="D152" s="23">
        <v>8</v>
      </c>
      <c r="E152" s="86">
        <f>+'Raw Benefits Data'!E152+'Raw Benefits Data'!Y152</f>
        <v>0</v>
      </c>
      <c r="F152" s="86">
        <f>+'Raw Benefits Data'!F152+('Raw Benefits Data'!Z152*0.81818)</f>
        <v>0</v>
      </c>
      <c r="G152" s="86">
        <f>+'Raw Benefits Data'!G152+'Raw Benefits Data'!AA152</f>
        <v>0</v>
      </c>
      <c r="H152" s="86">
        <f>+'Raw Benefits Data'!H152+('Raw Benefits Data'!AB152*0.81818)</f>
        <v>0</v>
      </c>
      <c r="I152" s="86">
        <f>+'Raw Benefits Data'!I152+'Raw Benefits Data'!AC152</f>
        <v>0</v>
      </c>
      <c r="J152" s="86">
        <f>+'Raw Benefits Data'!J152+('Raw Benefits Data'!AD152*0.81818)</f>
        <v>0</v>
      </c>
      <c r="K152" s="86">
        <f>+'Raw Benefits Data'!K152+'Raw Benefits Data'!AE152</f>
        <v>0</v>
      </c>
      <c r="L152" s="86">
        <f>+'Raw Benefits Data'!L152+('Raw Benefits Data'!AF152*0.81818)</f>
        <v>0</v>
      </c>
      <c r="M152" s="86">
        <f>+'Raw Benefits Data'!M152+'Raw Benefits Data'!AG152</f>
        <v>0</v>
      </c>
      <c r="N152" s="86">
        <f>+'Raw Benefits Data'!N152+('Raw Benefits Data'!AH152*0.81818)</f>
        <v>0</v>
      </c>
      <c r="O152" s="86">
        <f>+'Raw Benefits Data'!O152+'Raw Benefits Data'!AI152</f>
        <v>0</v>
      </c>
      <c r="P152" s="86">
        <f>+'Raw Benefits Data'!P152+('Raw Benefits Data'!AJ152*0.81818)</f>
        <v>0</v>
      </c>
      <c r="Q152" s="86">
        <f>+'Raw Benefits Data'!Q152+'Raw Benefits Data'!AK152</f>
        <v>0</v>
      </c>
      <c r="R152" s="86">
        <f>+'Raw Benefits Data'!R152+('Raw Benefits Data'!AL152*0.81818)</f>
        <v>0</v>
      </c>
      <c r="S152" s="86">
        <f>+'Raw Benefits Data'!S152+'Raw Benefits Data'!AM152</f>
        <v>0</v>
      </c>
      <c r="T152" s="86">
        <f>+'Raw Benefits Data'!T152+('Raw Benefits Data'!AN152*0.81818)</f>
        <v>0</v>
      </c>
      <c r="U152" s="86">
        <f>+'Raw Benefits Data'!U152+'Raw Benefits Data'!AO152</f>
        <v>0</v>
      </c>
      <c r="V152" s="86">
        <f>+'Raw Benefits Data'!V152+('Raw Benefits Data'!AP152*0.81818)</f>
        <v>0</v>
      </c>
      <c r="W152" s="86">
        <f>+'Raw Benefits Data'!W152+'Raw Benefits Data'!AQ152</f>
        <v>0</v>
      </c>
      <c r="X152" s="86">
        <f>+'Raw Benefits Data'!X152+('Raw Benefits Data'!AR152*0.81818)</f>
        <v>0</v>
      </c>
    </row>
    <row r="153" spans="1:24" ht="11.25">
      <c r="A153" s="3" t="s">
        <v>134</v>
      </c>
      <c r="B153" s="14" t="s">
        <v>402</v>
      </c>
      <c r="C153" s="15">
        <v>157322</v>
      </c>
      <c r="D153" s="23">
        <v>8</v>
      </c>
      <c r="E153" s="86">
        <f>+'Raw Benefits Data'!E153+'Raw Benefits Data'!Y153</f>
        <v>0</v>
      </c>
      <c r="F153" s="86">
        <f>+'Raw Benefits Data'!F153+('Raw Benefits Data'!Z153*0.81818)</f>
        <v>0</v>
      </c>
      <c r="G153" s="86">
        <f>+'Raw Benefits Data'!G153+'Raw Benefits Data'!AA153</f>
        <v>0</v>
      </c>
      <c r="H153" s="86">
        <f>+'Raw Benefits Data'!H153+('Raw Benefits Data'!AB153*0.81818)</f>
        <v>0</v>
      </c>
      <c r="I153" s="86">
        <f>+'Raw Benefits Data'!I153+'Raw Benefits Data'!AC153</f>
        <v>0</v>
      </c>
      <c r="J153" s="86">
        <f>+'Raw Benefits Data'!J153+('Raw Benefits Data'!AD153*0.81818)</f>
        <v>0</v>
      </c>
      <c r="K153" s="86">
        <f>+'Raw Benefits Data'!K153+'Raw Benefits Data'!AE153</f>
        <v>0</v>
      </c>
      <c r="L153" s="86">
        <f>+'Raw Benefits Data'!L153+('Raw Benefits Data'!AF153*0.81818)</f>
        <v>0</v>
      </c>
      <c r="M153" s="86">
        <f>+'Raw Benefits Data'!M153+'Raw Benefits Data'!AG153</f>
        <v>0</v>
      </c>
      <c r="N153" s="86">
        <f>+'Raw Benefits Data'!N153+('Raw Benefits Data'!AH153*0.81818)</f>
        <v>0</v>
      </c>
      <c r="O153" s="86">
        <f>+'Raw Benefits Data'!O153+'Raw Benefits Data'!AI153</f>
        <v>0</v>
      </c>
      <c r="P153" s="86">
        <f>+'Raw Benefits Data'!P153+('Raw Benefits Data'!AJ153*0.81818)</f>
        <v>0</v>
      </c>
      <c r="Q153" s="86">
        <f>+'Raw Benefits Data'!Q153+'Raw Benefits Data'!AK153</f>
        <v>0</v>
      </c>
      <c r="R153" s="86">
        <f>+'Raw Benefits Data'!R153+('Raw Benefits Data'!AL153*0.81818)</f>
        <v>0</v>
      </c>
      <c r="S153" s="86">
        <f>+'Raw Benefits Data'!S153+'Raw Benefits Data'!AM153</f>
        <v>0</v>
      </c>
      <c r="T153" s="86">
        <f>+'Raw Benefits Data'!T153+('Raw Benefits Data'!AN153*0.81818)</f>
        <v>0</v>
      </c>
      <c r="U153" s="86">
        <f>+'Raw Benefits Data'!U153+'Raw Benefits Data'!AO153</f>
        <v>0</v>
      </c>
      <c r="V153" s="86">
        <f>+'Raw Benefits Data'!V153+('Raw Benefits Data'!AP153*0.81818)</f>
        <v>0</v>
      </c>
      <c r="W153" s="86">
        <f>+'Raw Benefits Data'!W153+'Raw Benefits Data'!AQ153</f>
        <v>0</v>
      </c>
      <c r="X153" s="86">
        <f>+'Raw Benefits Data'!X153+('Raw Benefits Data'!AR153*0.81818)</f>
        <v>0</v>
      </c>
    </row>
    <row r="154" spans="1:24" ht="11.25">
      <c r="A154" s="3" t="s">
        <v>134</v>
      </c>
      <c r="B154" s="14" t="s">
        <v>403</v>
      </c>
      <c r="C154" s="15">
        <v>157438</v>
      </c>
      <c r="D154" s="23">
        <v>8</v>
      </c>
      <c r="E154" s="86">
        <f>+'Raw Benefits Data'!E154+'Raw Benefits Data'!Y154</f>
        <v>0</v>
      </c>
      <c r="F154" s="86">
        <f>+'Raw Benefits Data'!F154+('Raw Benefits Data'!Z154*0.81818)</f>
        <v>0</v>
      </c>
      <c r="G154" s="86">
        <f>+'Raw Benefits Data'!G154+'Raw Benefits Data'!AA154</f>
        <v>0</v>
      </c>
      <c r="H154" s="86">
        <f>+'Raw Benefits Data'!H154+('Raw Benefits Data'!AB154*0.81818)</f>
        <v>0</v>
      </c>
      <c r="I154" s="86">
        <f>+'Raw Benefits Data'!I154+'Raw Benefits Data'!AC154</f>
        <v>0</v>
      </c>
      <c r="J154" s="86">
        <f>+'Raw Benefits Data'!J154+('Raw Benefits Data'!AD154*0.81818)</f>
        <v>0</v>
      </c>
      <c r="K154" s="86">
        <f>+'Raw Benefits Data'!K154+'Raw Benefits Data'!AE154</f>
        <v>0</v>
      </c>
      <c r="L154" s="86">
        <f>+'Raw Benefits Data'!L154+('Raw Benefits Data'!AF154*0.81818)</f>
        <v>0</v>
      </c>
      <c r="M154" s="86">
        <f>+'Raw Benefits Data'!M154+'Raw Benefits Data'!AG154</f>
        <v>0</v>
      </c>
      <c r="N154" s="86">
        <f>+'Raw Benefits Data'!N154+('Raw Benefits Data'!AH154*0.81818)</f>
        <v>0</v>
      </c>
      <c r="O154" s="86">
        <f>+'Raw Benefits Data'!O154+'Raw Benefits Data'!AI154</f>
        <v>0</v>
      </c>
      <c r="P154" s="86">
        <f>+'Raw Benefits Data'!P154+('Raw Benefits Data'!AJ154*0.81818)</f>
        <v>0</v>
      </c>
      <c r="Q154" s="86">
        <f>+'Raw Benefits Data'!Q154+'Raw Benefits Data'!AK154</f>
        <v>0</v>
      </c>
      <c r="R154" s="86">
        <f>+'Raw Benefits Data'!R154+('Raw Benefits Data'!AL154*0.81818)</f>
        <v>0</v>
      </c>
      <c r="S154" s="86">
        <f>+'Raw Benefits Data'!S154+'Raw Benefits Data'!AM154</f>
        <v>0</v>
      </c>
      <c r="T154" s="86">
        <f>+'Raw Benefits Data'!T154+('Raw Benefits Data'!AN154*0.81818)</f>
        <v>0</v>
      </c>
      <c r="U154" s="86">
        <f>+'Raw Benefits Data'!U154+'Raw Benefits Data'!AO154</f>
        <v>0</v>
      </c>
      <c r="V154" s="86">
        <f>+'Raw Benefits Data'!V154+('Raw Benefits Data'!AP154*0.81818)</f>
        <v>0</v>
      </c>
      <c r="W154" s="86">
        <f>+'Raw Benefits Data'!W154+'Raw Benefits Data'!AQ154</f>
        <v>0</v>
      </c>
      <c r="X154" s="86">
        <f>+'Raw Benefits Data'!X154+('Raw Benefits Data'!AR154*0.81818)</f>
        <v>0</v>
      </c>
    </row>
    <row r="155" spans="1:24" ht="11.25">
      <c r="A155" s="3" t="s">
        <v>134</v>
      </c>
      <c r="B155" s="14" t="s">
        <v>396</v>
      </c>
      <c r="C155" s="15">
        <v>408914</v>
      </c>
      <c r="D155" s="23">
        <v>8</v>
      </c>
      <c r="E155" s="86">
        <f>+'Raw Benefits Data'!E155+'Raw Benefits Data'!Y155</f>
        <v>0</v>
      </c>
      <c r="F155" s="86">
        <f>+'Raw Benefits Data'!F155+('Raw Benefits Data'!Z155*0.81818)</f>
        <v>0</v>
      </c>
      <c r="G155" s="86">
        <f>+'Raw Benefits Data'!G155+'Raw Benefits Data'!AA155</f>
        <v>0</v>
      </c>
      <c r="H155" s="86">
        <f>+'Raw Benefits Data'!H155+('Raw Benefits Data'!AB155*0.81818)</f>
        <v>0</v>
      </c>
      <c r="I155" s="86">
        <f>+'Raw Benefits Data'!I155+'Raw Benefits Data'!AC155</f>
        <v>0</v>
      </c>
      <c r="J155" s="86">
        <f>+'Raw Benefits Data'!J155+('Raw Benefits Data'!AD155*0.81818)</f>
        <v>0</v>
      </c>
      <c r="K155" s="86">
        <f>+'Raw Benefits Data'!K155+'Raw Benefits Data'!AE155</f>
        <v>0</v>
      </c>
      <c r="L155" s="86">
        <f>+'Raw Benefits Data'!L155+('Raw Benefits Data'!AF155*0.81818)</f>
        <v>0</v>
      </c>
      <c r="M155" s="86">
        <f>+'Raw Benefits Data'!M155+'Raw Benefits Data'!AG155</f>
        <v>0</v>
      </c>
      <c r="N155" s="86">
        <f>+'Raw Benefits Data'!N155+('Raw Benefits Data'!AH155*0.81818)</f>
        <v>0</v>
      </c>
      <c r="O155" s="86">
        <f>+'Raw Benefits Data'!O155+'Raw Benefits Data'!AI155</f>
        <v>0</v>
      </c>
      <c r="P155" s="86">
        <f>+'Raw Benefits Data'!P155+('Raw Benefits Data'!AJ155*0.81818)</f>
        <v>0</v>
      </c>
      <c r="Q155" s="86">
        <f>+'Raw Benefits Data'!Q155+'Raw Benefits Data'!AK155</f>
        <v>0</v>
      </c>
      <c r="R155" s="86">
        <f>+'Raw Benefits Data'!R155+('Raw Benefits Data'!AL155*0.81818)</f>
        <v>0</v>
      </c>
      <c r="S155" s="86">
        <f>+'Raw Benefits Data'!S155+'Raw Benefits Data'!AM155</f>
        <v>0</v>
      </c>
      <c r="T155" s="86">
        <f>+'Raw Benefits Data'!T155+('Raw Benefits Data'!AN155*0.81818)</f>
        <v>0</v>
      </c>
      <c r="U155" s="86">
        <f>+'Raw Benefits Data'!U155+'Raw Benefits Data'!AO155</f>
        <v>0</v>
      </c>
      <c r="V155" s="86">
        <f>+'Raw Benefits Data'!V155+('Raw Benefits Data'!AP155*0.81818)</f>
        <v>0</v>
      </c>
      <c r="W155" s="86">
        <f>+'Raw Benefits Data'!W155+'Raw Benefits Data'!AQ155</f>
        <v>0</v>
      </c>
      <c r="X155" s="86">
        <f>+'Raw Benefits Data'!X155+('Raw Benefits Data'!AR155*0.81818)</f>
        <v>0</v>
      </c>
    </row>
    <row r="156" spans="1:24" ht="11.25">
      <c r="A156" s="3" t="s">
        <v>134</v>
      </c>
      <c r="B156" s="14" t="s">
        <v>404</v>
      </c>
      <c r="C156" s="15">
        <v>157605</v>
      </c>
      <c r="D156" s="23">
        <v>8</v>
      </c>
      <c r="E156" s="86">
        <f>+'Raw Benefits Data'!E156+'Raw Benefits Data'!Y156</f>
        <v>0</v>
      </c>
      <c r="F156" s="86">
        <f>+'Raw Benefits Data'!F156+('Raw Benefits Data'!Z156*0.81818)</f>
        <v>0</v>
      </c>
      <c r="G156" s="86">
        <f>+'Raw Benefits Data'!G156+'Raw Benefits Data'!AA156</f>
        <v>0</v>
      </c>
      <c r="H156" s="86">
        <f>+'Raw Benefits Data'!H156+('Raw Benefits Data'!AB156*0.81818)</f>
        <v>0</v>
      </c>
      <c r="I156" s="86">
        <f>+'Raw Benefits Data'!I156+'Raw Benefits Data'!AC156</f>
        <v>0</v>
      </c>
      <c r="J156" s="86">
        <f>+'Raw Benefits Data'!J156+('Raw Benefits Data'!AD156*0.81818)</f>
        <v>0</v>
      </c>
      <c r="K156" s="86">
        <f>+'Raw Benefits Data'!K156+'Raw Benefits Data'!AE156</f>
        <v>0</v>
      </c>
      <c r="L156" s="86">
        <f>+'Raw Benefits Data'!L156+('Raw Benefits Data'!AF156*0.81818)</f>
        <v>0</v>
      </c>
      <c r="M156" s="86">
        <f>+'Raw Benefits Data'!M156+'Raw Benefits Data'!AG156</f>
        <v>0</v>
      </c>
      <c r="N156" s="86">
        <f>+'Raw Benefits Data'!N156+('Raw Benefits Data'!AH156*0.81818)</f>
        <v>0</v>
      </c>
      <c r="O156" s="86">
        <f>+'Raw Benefits Data'!O156+'Raw Benefits Data'!AI156</f>
        <v>0</v>
      </c>
      <c r="P156" s="86">
        <f>+'Raw Benefits Data'!P156+('Raw Benefits Data'!AJ156*0.81818)</f>
        <v>0</v>
      </c>
      <c r="Q156" s="86">
        <f>+'Raw Benefits Data'!Q156+'Raw Benefits Data'!AK156</f>
        <v>0</v>
      </c>
      <c r="R156" s="86">
        <f>+'Raw Benefits Data'!R156+('Raw Benefits Data'!AL156*0.81818)</f>
        <v>0</v>
      </c>
      <c r="S156" s="86">
        <f>+'Raw Benefits Data'!S156+'Raw Benefits Data'!AM156</f>
        <v>0</v>
      </c>
      <c r="T156" s="86">
        <f>+'Raw Benefits Data'!T156+('Raw Benefits Data'!AN156*0.81818)</f>
        <v>0</v>
      </c>
      <c r="U156" s="86">
        <f>+'Raw Benefits Data'!U156+'Raw Benefits Data'!AO156</f>
        <v>0</v>
      </c>
      <c r="V156" s="86">
        <f>+'Raw Benefits Data'!V156+('Raw Benefits Data'!AP156*0.81818)</f>
        <v>0</v>
      </c>
      <c r="W156" s="86">
        <f>+'Raw Benefits Data'!W156+'Raw Benefits Data'!AQ156</f>
        <v>0</v>
      </c>
      <c r="X156" s="86">
        <f>+'Raw Benefits Data'!X156+('Raw Benefits Data'!AR156*0.81818)</f>
        <v>0</v>
      </c>
    </row>
    <row r="157" spans="1:24" ht="11.25">
      <c r="A157" s="3" t="s">
        <v>134</v>
      </c>
      <c r="B157" s="14" t="s">
        <v>405</v>
      </c>
      <c r="C157" s="15">
        <v>157720</v>
      </c>
      <c r="D157" s="22">
        <v>8</v>
      </c>
      <c r="E157" s="86">
        <f>+'Raw Benefits Data'!E157+'Raw Benefits Data'!Y157</f>
        <v>0</v>
      </c>
      <c r="F157" s="86">
        <f>+'Raw Benefits Data'!F157+('Raw Benefits Data'!Z157*0.81818)</f>
        <v>0</v>
      </c>
      <c r="G157" s="86">
        <f>+'Raw Benefits Data'!G157+'Raw Benefits Data'!AA157</f>
        <v>0</v>
      </c>
      <c r="H157" s="86">
        <f>+'Raw Benefits Data'!H157+('Raw Benefits Data'!AB157*0.81818)</f>
        <v>0</v>
      </c>
      <c r="I157" s="86">
        <f>+'Raw Benefits Data'!I157+'Raw Benefits Data'!AC157</f>
        <v>0</v>
      </c>
      <c r="J157" s="86">
        <f>+'Raw Benefits Data'!J157+('Raw Benefits Data'!AD157*0.81818)</f>
        <v>0</v>
      </c>
      <c r="K157" s="86">
        <f>+'Raw Benefits Data'!K157+'Raw Benefits Data'!AE157</f>
        <v>0</v>
      </c>
      <c r="L157" s="86">
        <f>+'Raw Benefits Data'!L157+('Raw Benefits Data'!AF157*0.81818)</f>
        <v>0</v>
      </c>
      <c r="M157" s="86">
        <f>+'Raw Benefits Data'!M157+'Raw Benefits Data'!AG157</f>
        <v>0</v>
      </c>
      <c r="N157" s="86">
        <f>+'Raw Benefits Data'!N157+('Raw Benefits Data'!AH157*0.81818)</f>
        <v>0</v>
      </c>
      <c r="O157" s="86">
        <f>+'Raw Benefits Data'!O157+'Raw Benefits Data'!AI157</f>
        <v>0</v>
      </c>
      <c r="P157" s="86">
        <f>+'Raw Benefits Data'!P157+('Raw Benefits Data'!AJ157*0.81818)</f>
        <v>0</v>
      </c>
      <c r="Q157" s="86">
        <f>+'Raw Benefits Data'!Q157+'Raw Benefits Data'!AK157</f>
        <v>0</v>
      </c>
      <c r="R157" s="86">
        <f>+'Raw Benefits Data'!R157+('Raw Benefits Data'!AL157*0.81818)</f>
        <v>0</v>
      </c>
      <c r="S157" s="86">
        <f>+'Raw Benefits Data'!S157+'Raw Benefits Data'!AM157</f>
        <v>0</v>
      </c>
      <c r="T157" s="86">
        <f>+'Raw Benefits Data'!T157+('Raw Benefits Data'!AN157*0.81818)</f>
        <v>0</v>
      </c>
      <c r="U157" s="86">
        <f>+'Raw Benefits Data'!U157+'Raw Benefits Data'!AO157</f>
        <v>0</v>
      </c>
      <c r="V157" s="86">
        <f>+'Raw Benefits Data'!V157+('Raw Benefits Data'!AP157*0.81818)</f>
        <v>0</v>
      </c>
      <c r="W157" s="86">
        <f>+'Raw Benefits Data'!W157+'Raw Benefits Data'!AQ157</f>
        <v>0</v>
      </c>
      <c r="X157" s="86">
        <f>+'Raw Benefits Data'!X157+('Raw Benefits Data'!AR157*0.81818)</f>
        <v>0</v>
      </c>
    </row>
    <row r="158" spans="1:24" ht="11.25">
      <c r="A158" s="3" t="s">
        <v>134</v>
      </c>
      <c r="B158" s="14" t="s">
        <v>406</v>
      </c>
      <c r="C158" s="15">
        <v>157942</v>
      </c>
      <c r="D158" s="22">
        <v>8</v>
      </c>
      <c r="E158" s="86">
        <f>+'Raw Benefits Data'!E158+'Raw Benefits Data'!Y158</f>
        <v>0</v>
      </c>
      <c r="F158" s="86">
        <f>+'Raw Benefits Data'!F158+('Raw Benefits Data'!Z158*0.81818)</f>
        <v>0</v>
      </c>
      <c r="G158" s="86">
        <f>+'Raw Benefits Data'!G158+'Raw Benefits Data'!AA158</f>
        <v>0</v>
      </c>
      <c r="H158" s="86">
        <f>+'Raw Benefits Data'!H158+('Raw Benefits Data'!AB158*0.81818)</f>
        <v>0</v>
      </c>
      <c r="I158" s="86">
        <f>+'Raw Benefits Data'!I158+'Raw Benefits Data'!AC158</f>
        <v>0</v>
      </c>
      <c r="J158" s="86">
        <f>+'Raw Benefits Data'!J158+('Raw Benefits Data'!AD158*0.81818)</f>
        <v>0</v>
      </c>
      <c r="K158" s="86">
        <f>+'Raw Benefits Data'!K158+'Raw Benefits Data'!AE158</f>
        <v>0</v>
      </c>
      <c r="L158" s="86">
        <f>+'Raw Benefits Data'!L158+('Raw Benefits Data'!AF158*0.81818)</f>
        <v>0</v>
      </c>
      <c r="M158" s="86">
        <f>+'Raw Benefits Data'!M158+'Raw Benefits Data'!AG158</f>
        <v>0</v>
      </c>
      <c r="N158" s="86">
        <f>+'Raw Benefits Data'!N158+('Raw Benefits Data'!AH158*0.81818)</f>
        <v>0</v>
      </c>
      <c r="O158" s="86">
        <f>+'Raw Benefits Data'!O158+'Raw Benefits Data'!AI158</f>
        <v>0</v>
      </c>
      <c r="P158" s="86">
        <f>+'Raw Benefits Data'!P158+('Raw Benefits Data'!AJ158*0.81818)</f>
        <v>0</v>
      </c>
      <c r="Q158" s="86">
        <f>+'Raw Benefits Data'!Q158+'Raw Benefits Data'!AK158</f>
        <v>0</v>
      </c>
      <c r="R158" s="86">
        <f>+'Raw Benefits Data'!R158+('Raw Benefits Data'!AL158*0.81818)</f>
        <v>0</v>
      </c>
      <c r="S158" s="86">
        <f>+'Raw Benefits Data'!S158+'Raw Benefits Data'!AM158</f>
        <v>0</v>
      </c>
      <c r="T158" s="86">
        <f>+'Raw Benefits Data'!T158+('Raw Benefits Data'!AN158*0.81818)</f>
        <v>0</v>
      </c>
      <c r="U158" s="86">
        <f>+'Raw Benefits Data'!U158+'Raw Benefits Data'!AO158</f>
        <v>0</v>
      </c>
      <c r="V158" s="86">
        <f>+'Raw Benefits Data'!V158+('Raw Benefits Data'!AP158*0.81818)</f>
        <v>0</v>
      </c>
      <c r="W158" s="86">
        <f>+'Raw Benefits Data'!W158+'Raw Benefits Data'!AQ158</f>
        <v>0</v>
      </c>
      <c r="X158" s="86">
        <f>+'Raw Benefits Data'!X158+('Raw Benefits Data'!AR158*0.81818)</f>
        <v>0</v>
      </c>
    </row>
    <row r="159" spans="1:24" ht="11.25">
      <c r="A159" s="3" t="s">
        <v>143</v>
      </c>
      <c r="B159" s="36" t="s">
        <v>690</v>
      </c>
      <c r="C159" s="3">
        <v>163286</v>
      </c>
      <c r="D159" s="42">
        <v>1</v>
      </c>
      <c r="E159" s="86">
        <f>+'Raw Benefits Data'!E159+'Raw Benefits Data'!Y159</f>
        <v>1341</v>
      </c>
      <c r="F159" s="86">
        <f>+'Raw Benefits Data'!F159+('Raw Benefits Data'!Z159*0.81818)</f>
        <v>7859932.65854</v>
      </c>
      <c r="G159" s="86">
        <f>+'Raw Benefits Data'!G159+'Raw Benefits Data'!AA159</f>
        <v>1325</v>
      </c>
      <c r="H159" s="86">
        <f>+'Raw Benefits Data'!H159+('Raw Benefits Data'!AB159*0.81818)</f>
        <v>5062906.72</v>
      </c>
      <c r="I159" s="86">
        <f>+'Raw Benefits Data'!I159+'Raw Benefits Data'!AC159</f>
        <v>0</v>
      </c>
      <c r="J159" s="86">
        <f>+'Raw Benefits Data'!J159+('Raw Benefits Data'!AD159*0.81818)</f>
        <v>0</v>
      </c>
      <c r="K159" s="86">
        <f>+'Raw Benefits Data'!K159+'Raw Benefits Data'!AE159</f>
        <v>1363</v>
      </c>
      <c r="L159" s="86">
        <f>+'Raw Benefits Data'!L159+('Raw Benefits Data'!AF159*0.81818)</f>
        <v>5835717.1457400005</v>
      </c>
      <c r="M159" s="86">
        <f>+'Raw Benefits Data'!M159+'Raw Benefits Data'!AG159</f>
        <v>1363</v>
      </c>
      <c r="N159" s="86">
        <f>+'Raw Benefits Data'!N159+('Raw Benefits Data'!AH159*0.81818)</f>
        <v>203622.06334</v>
      </c>
      <c r="O159" s="86">
        <f>+'Raw Benefits Data'!O159+'Raw Benefits Data'!AI159</f>
        <v>0</v>
      </c>
      <c r="P159" s="86">
        <f>+'Raw Benefits Data'!P159+('Raw Benefits Data'!AJ159*0.81818)</f>
        <v>0</v>
      </c>
      <c r="Q159" s="86">
        <f>+'Raw Benefits Data'!Q159+'Raw Benefits Data'!AK159</f>
        <v>1363</v>
      </c>
      <c r="R159" s="86">
        <f>+'Raw Benefits Data'!R159+('Raw Benefits Data'!AL159*0.81818)</f>
        <v>389536.50062</v>
      </c>
      <c r="S159" s="86">
        <f>+'Raw Benefits Data'!S159+'Raw Benefits Data'!AM159</f>
        <v>249</v>
      </c>
      <c r="T159" s="86">
        <f>+'Raw Benefits Data'!T159+('Raw Benefits Data'!AN159*0.81818)</f>
        <v>332019.66798</v>
      </c>
      <c r="U159" s="86">
        <f>+'Raw Benefits Data'!U159+'Raw Benefits Data'!AO159</f>
        <v>0</v>
      </c>
      <c r="V159" s="86">
        <f>+'Raw Benefits Data'!V159+('Raw Benefits Data'!AP159*0.81818)</f>
        <v>0</v>
      </c>
      <c r="W159" s="86">
        <f>+'Raw Benefits Data'!W159+'Raw Benefits Data'!AQ159</f>
        <v>1363</v>
      </c>
      <c r="X159" s="86">
        <f>+'Raw Benefits Data'!X159+('Raw Benefits Data'!AR159*0.81818)</f>
        <v>19683734.756219998</v>
      </c>
    </row>
    <row r="160" spans="1:24" ht="11.25">
      <c r="A160" s="3" t="s">
        <v>143</v>
      </c>
      <c r="B160" s="36" t="s">
        <v>691</v>
      </c>
      <c r="C160" s="3">
        <v>163268</v>
      </c>
      <c r="D160" s="42">
        <v>2</v>
      </c>
      <c r="E160" s="86">
        <f>+'Raw Benefits Data'!E160+'Raw Benefits Data'!Y160</f>
        <v>401</v>
      </c>
      <c r="F160" s="86">
        <f>+'Raw Benefits Data'!F160+('Raw Benefits Data'!Z160*0.81818)</f>
        <v>1566647.35892</v>
      </c>
      <c r="G160" s="86">
        <f>+'Raw Benefits Data'!G160+'Raw Benefits Data'!AA160</f>
        <v>401</v>
      </c>
      <c r="H160" s="86">
        <f>+'Raw Benefits Data'!H160+('Raw Benefits Data'!AB160*0.81818)</f>
        <v>1554544.96</v>
      </c>
      <c r="I160" s="86">
        <f>+'Raw Benefits Data'!I160+'Raw Benefits Data'!AC160</f>
        <v>0</v>
      </c>
      <c r="J160" s="86">
        <f>+'Raw Benefits Data'!J160+('Raw Benefits Data'!AD160*0.81818)</f>
        <v>0</v>
      </c>
      <c r="K160" s="86">
        <f>+'Raw Benefits Data'!K160+'Raw Benefits Data'!AE160</f>
        <v>401</v>
      </c>
      <c r="L160" s="86">
        <f>+'Raw Benefits Data'!L160+('Raw Benefits Data'!AF160*0.81818)</f>
        <v>1526113.85838</v>
      </c>
      <c r="M160" s="86">
        <f>+'Raw Benefits Data'!M160+'Raw Benefits Data'!AG160</f>
        <v>401</v>
      </c>
      <c r="N160" s="86">
        <f>+'Raw Benefits Data'!N160+('Raw Benefits Data'!AH160*0.81818)</f>
        <v>51261.33978</v>
      </c>
      <c r="O160" s="86">
        <f>+'Raw Benefits Data'!O160+'Raw Benefits Data'!AI160</f>
        <v>0</v>
      </c>
      <c r="P160" s="86">
        <f>+'Raw Benefits Data'!P160+('Raw Benefits Data'!AJ160*0.81818)</f>
        <v>0</v>
      </c>
      <c r="Q160" s="86">
        <f>+'Raw Benefits Data'!Q160+'Raw Benefits Data'!AK160</f>
        <v>401</v>
      </c>
      <c r="R160" s="86">
        <f>+'Raw Benefits Data'!R160+('Raw Benefits Data'!AL160*0.81818)</f>
        <v>98064.13618</v>
      </c>
      <c r="S160" s="86">
        <f>+'Raw Benefits Data'!S160+'Raw Benefits Data'!AM160</f>
        <v>0</v>
      </c>
      <c r="T160" s="86">
        <f>+'Raw Benefits Data'!T160+('Raw Benefits Data'!AN160*0.81818)</f>
        <v>0</v>
      </c>
      <c r="U160" s="86">
        <f>+'Raw Benefits Data'!U160+'Raw Benefits Data'!AO160</f>
        <v>0</v>
      </c>
      <c r="V160" s="86">
        <f>+'Raw Benefits Data'!V160+('Raw Benefits Data'!AP160*0.81818)</f>
        <v>0</v>
      </c>
      <c r="W160" s="86">
        <f>+'Raw Benefits Data'!W160+'Raw Benefits Data'!AQ160</f>
        <v>401</v>
      </c>
      <c r="X160" s="86">
        <f>+'Raw Benefits Data'!X160+('Raw Benefits Data'!AR160*0.81818)</f>
        <v>4796631.65326</v>
      </c>
    </row>
    <row r="161" spans="1:24" ht="11.25">
      <c r="A161" s="3" t="s">
        <v>143</v>
      </c>
      <c r="B161" s="36" t="s">
        <v>696</v>
      </c>
      <c r="C161" s="3">
        <v>164076</v>
      </c>
      <c r="D161" s="42">
        <v>3</v>
      </c>
      <c r="E161" s="86">
        <f>+'Raw Benefits Data'!E161+'Raw Benefits Data'!Y161</f>
        <v>458</v>
      </c>
      <c r="F161" s="86">
        <f>+'Raw Benefits Data'!F161+('Raw Benefits Data'!Z161*0.81818)</f>
        <v>2637019.97344</v>
      </c>
      <c r="G161" s="86">
        <f>+'Raw Benefits Data'!G161+'Raw Benefits Data'!AA161</f>
        <v>458</v>
      </c>
      <c r="H161" s="86">
        <f>+'Raw Benefits Data'!H161+('Raw Benefits Data'!AB161*0.81818)</f>
        <v>2183820.23794</v>
      </c>
      <c r="I161" s="86">
        <f>+'Raw Benefits Data'!I161+'Raw Benefits Data'!AC161</f>
        <v>0</v>
      </c>
      <c r="J161" s="86">
        <f>+'Raw Benefits Data'!J161+('Raw Benefits Data'!AD161*0.81818)</f>
        <v>0</v>
      </c>
      <c r="K161" s="86">
        <f>+'Raw Benefits Data'!K161+'Raw Benefits Data'!AE161</f>
        <v>458</v>
      </c>
      <c r="L161" s="86">
        <f>+'Raw Benefits Data'!L161+('Raw Benefits Data'!AF161*0.81818)</f>
        <v>1695395.41796</v>
      </c>
      <c r="M161" s="86">
        <f>+'Raw Benefits Data'!M161+'Raw Benefits Data'!AG161</f>
        <v>458</v>
      </c>
      <c r="N161" s="86">
        <f>+'Raw Benefits Data'!N161+('Raw Benefits Data'!AH161*0.81818)</f>
        <v>51659.445120000004</v>
      </c>
      <c r="O161" s="86">
        <f>+'Raw Benefits Data'!O161+'Raw Benefits Data'!AI161</f>
        <v>0</v>
      </c>
      <c r="P161" s="86">
        <f>+'Raw Benefits Data'!P161+('Raw Benefits Data'!AJ161*0.81818)</f>
        <v>0</v>
      </c>
      <c r="Q161" s="86">
        <f>+'Raw Benefits Data'!Q161+'Raw Benefits Data'!AK161</f>
        <v>458</v>
      </c>
      <c r="R161" s="86">
        <f>+'Raw Benefits Data'!R161+('Raw Benefits Data'!AL161*0.81818)</f>
        <v>319354.39628</v>
      </c>
      <c r="S161" s="86">
        <f>+'Raw Benefits Data'!S161+'Raw Benefits Data'!AM161</f>
        <v>0</v>
      </c>
      <c r="T161" s="86">
        <f>+'Raw Benefits Data'!T161+('Raw Benefits Data'!AN161*0.81818)</f>
        <v>0</v>
      </c>
      <c r="U161" s="86">
        <f>+'Raw Benefits Data'!U161+'Raw Benefits Data'!AO161</f>
        <v>0</v>
      </c>
      <c r="V161" s="86">
        <f>+'Raw Benefits Data'!V161+('Raw Benefits Data'!AP161*0.81818)</f>
        <v>0</v>
      </c>
      <c r="W161" s="86">
        <f>+'Raw Benefits Data'!W161+'Raw Benefits Data'!AQ161</f>
        <v>458</v>
      </c>
      <c r="X161" s="86">
        <f>+'Raw Benefits Data'!X161+('Raw Benefits Data'!AR161*0.81818)</f>
        <v>6887249.47074</v>
      </c>
    </row>
    <row r="162" spans="1:24" ht="11.25">
      <c r="A162" s="3" t="s">
        <v>143</v>
      </c>
      <c r="B162" s="36" t="s">
        <v>692</v>
      </c>
      <c r="C162" s="3">
        <v>162007</v>
      </c>
      <c r="D162" s="42">
        <v>4</v>
      </c>
      <c r="E162" s="86">
        <f>+'Raw Benefits Data'!E162+'Raw Benefits Data'!Y162</f>
        <v>149.75</v>
      </c>
      <c r="F162" s="86">
        <f>+'Raw Benefits Data'!F162+('Raw Benefits Data'!Z162*0.81818)</f>
        <v>606218</v>
      </c>
      <c r="G162" s="86">
        <f>+'Raw Benefits Data'!G162+'Raw Benefits Data'!AA162</f>
        <v>149.75</v>
      </c>
      <c r="H162" s="86">
        <f>+'Raw Benefits Data'!H162+('Raw Benefits Data'!AB162*0.81818)</f>
        <v>398043</v>
      </c>
      <c r="I162" s="86">
        <f>+'Raw Benefits Data'!I162+'Raw Benefits Data'!AC162</f>
        <v>0</v>
      </c>
      <c r="J162" s="86">
        <f>+'Raw Benefits Data'!J162+('Raw Benefits Data'!AD162*0.81818)</f>
        <v>0</v>
      </c>
      <c r="K162" s="86">
        <f>+'Raw Benefits Data'!K162+'Raw Benefits Data'!AE162</f>
        <v>149.75</v>
      </c>
      <c r="L162" s="86">
        <f>+'Raw Benefits Data'!L162+('Raw Benefits Data'!AF162*0.81818)</f>
        <v>543903</v>
      </c>
      <c r="M162" s="86">
        <f>+'Raw Benefits Data'!M162+'Raw Benefits Data'!AG162</f>
        <v>149.75</v>
      </c>
      <c r="N162" s="86">
        <f>+'Raw Benefits Data'!N162+('Raw Benefits Data'!AH162*0.81818)</f>
        <v>16860</v>
      </c>
      <c r="O162" s="86">
        <f>+'Raw Benefits Data'!O162+'Raw Benefits Data'!AI162</f>
        <v>0</v>
      </c>
      <c r="P162" s="86">
        <f>+'Raw Benefits Data'!P162+('Raw Benefits Data'!AJ162*0.81818)</f>
        <v>0</v>
      </c>
      <c r="Q162" s="86">
        <f>+'Raw Benefits Data'!Q162+'Raw Benefits Data'!AK162</f>
        <v>0</v>
      </c>
      <c r="R162" s="86">
        <f>+'Raw Benefits Data'!R162+('Raw Benefits Data'!AL162*0.81818)</f>
        <v>0</v>
      </c>
      <c r="S162" s="86">
        <f>+'Raw Benefits Data'!S162+'Raw Benefits Data'!AM162</f>
        <v>149.75</v>
      </c>
      <c r="T162" s="86">
        <f>+'Raw Benefits Data'!T162+('Raw Benefits Data'!AN162*0.81818)</f>
        <v>30618</v>
      </c>
      <c r="U162" s="86">
        <f>+'Raw Benefits Data'!U162+'Raw Benefits Data'!AO162</f>
        <v>0</v>
      </c>
      <c r="V162" s="86">
        <f>+'Raw Benefits Data'!V162+('Raw Benefits Data'!AP162*0.81818)</f>
        <v>0</v>
      </c>
      <c r="W162" s="86">
        <f>+'Raw Benefits Data'!W162+'Raw Benefits Data'!AQ162</f>
        <v>149.75</v>
      </c>
      <c r="X162" s="86">
        <f>+'Raw Benefits Data'!X162+('Raw Benefits Data'!AR162*0.81818)</f>
        <v>1595642</v>
      </c>
    </row>
    <row r="163" spans="1:24" ht="11.25">
      <c r="A163" s="3" t="s">
        <v>143</v>
      </c>
      <c r="B163" s="36" t="s">
        <v>693</v>
      </c>
      <c r="C163" s="3">
        <v>162584</v>
      </c>
      <c r="D163" s="42">
        <v>4</v>
      </c>
      <c r="E163" s="86">
        <f>+'Raw Benefits Data'!E163+'Raw Benefits Data'!Y163</f>
        <v>218</v>
      </c>
      <c r="F163" s="86">
        <f>+'Raw Benefits Data'!F163+('Raw Benefits Data'!Z163*0.81818)</f>
        <v>1150059</v>
      </c>
      <c r="G163" s="86">
        <f>+'Raw Benefits Data'!G163+'Raw Benefits Data'!AA163</f>
        <v>218</v>
      </c>
      <c r="H163" s="86">
        <f>+'Raw Benefits Data'!H163+('Raw Benefits Data'!AB163*0.81818)</f>
        <v>872000</v>
      </c>
      <c r="I163" s="86">
        <f>+'Raw Benefits Data'!I163+'Raw Benefits Data'!AC163</f>
        <v>0</v>
      </c>
      <c r="J163" s="86">
        <f>+'Raw Benefits Data'!J163+('Raw Benefits Data'!AD163*0.81818)</f>
        <v>0</v>
      </c>
      <c r="K163" s="86">
        <f>+'Raw Benefits Data'!K163+'Raw Benefits Data'!AE163</f>
        <v>237</v>
      </c>
      <c r="L163" s="86">
        <f>+'Raw Benefits Data'!L163+('Raw Benefits Data'!AF163*0.81818)</f>
        <v>861311</v>
      </c>
      <c r="M163" s="86">
        <f>+'Raw Benefits Data'!M163+'Raw Benefits Data'!AG163</f>
        <v>237</v>
      </c>
      <c r="N163" s="86">
        <f>+'Raw Benefits Data'!N163+('Raw Benefits Data'!AH163*0.81818)</f>
        <v>26776</v>
      </c>
      <c r="O163" s="86">
        <f>+'Raw Benefits Data'!O163+'Raw Benefits Data'!AI163</f>
        <v>0</v>
      </c>
      <c r="P163" s="86">
        <f>+'Raw Benefits Data'!P163+('Raw Benefits Data'!AJ163*0.81818)</f>
        <v>0</v>
      </c>
      <c r="Q163" s="86">
        <f>+'Raw Benefits Data'!Q163+'Raw Benefits Data'!AK163</f>
        <v>237</v>
      </c>
      <c r="R163" s="86">
        <f>+'Raw Benefits Data'!R163+('Raw Benefits Data'!AL163*0.81818)</f>
        <v>51223</v>
      </c>
      <c r="S163" s="86">
        <f>+'Raw Benefits Data'!S163+'Raw Benefits Data'!AM163</f>
        <v>42</v>
      </c>
      <c r="T163" s="86">
        <f>+'Raw Benefits Data'!T163+('Raw Benefits Data'!AN163*0.81818)</f>
        <v>87670</v>
      </c>
      <c r="U163" s="86">
        <f>+'Raw Benefits Data'!U163+'Raw Benefits Data'!AO163</f>
        <v>0</v>
      </c>
      <c r="V163" s="86">
        <f>+'Raw Benefits Data'!V163+('Raw Benefits Data'!AP163*0.81818)</f>
        <v>0</v>
      </c>
      <c r="W163" s="86">
        <f>+'Raw Benefits Data'!W163+'Raw Benefits Data'!AQ163</f>
        <v>237</v>
      </c>
      <c r="X163" s="86">
        <f>+'Raw Benefits Data'!X163+('Raw Benefits Data'!AR163*0.81818)</f>
        <v>3049039</v>
      </c>
    </row>
    <row r="164" spans="1:24" ht="11.25">
      <c r="A164" s="3" t="s">
        <v>143</v>
      </c>
      <c r="B164" s="36" t="s">
        <v>694</v>
      </c>
      <c r="C164" s="3">
        <v>163453</v>
      </c>
      <c r="D164" s="42">
        <v>4</v>
      </c>
      <c r="E164" s="86">
        <f>+'Raw Benefits Data'!E164+'Raw Benefits Data'!Y164</f>
        <v>195</v>
      </c>
      <c r="F164" s="86">
        <f>+'Raw Benefits Data'!F164+('Raw Benefits Data'!Z164*0.81818)</f>
        <v>595498.20748</v>
      </c>
      <c r="G164" s="86">
        <f>+'Raw Benefits Data'!G164+'Raw Benefits Data'!AA164</f>
        <v>195</v>
      </c>
      <c r="H164" s="86">
        <f>+'Raw Benefits Data'!H164+('Raw Benefits Data'!AB164*0.81818)</f>
        <v>1979963.98488</v>
      </c>
      <c r="I164" s="86">
        <f>+'Raw Benefits Data'!I164+'Raw Benefits Data'!AC164</f>
        <v>0</v>
      </c>
      <c r="J164" s="86">
        <f>+'Raw Benefits Data'!J164+('Raw Benefits Data'!AD164*0.81818)</f>
        <v>0</v>
      </c>
      <c r="K164" s="86">
        <f>+'Raw Benefits Data'!K164+'Raw Benefits Data'!AE164</f>
        <v>195</v>
      </c>
      <c r="L164" s="86">
        <f>+'Raw Benefits Data'!L164+('Raw Benefits Data'!AF164*0.81818)</f>
        <v>736948.50766</v>
      </c>
      <c r="M164" s="86">
        <f>+'Raw Benefits Data'!M164+'Raw Benefits Data'!AG164</f>
        <v>195</v>
      </c>
      <c r="N164" s="86">
        <f>+'Raw Benefits Data'!N164+('Raw Benefits Data'!AH164*0.81818)</f>
        <v>25739.71644</v>
      </c>
      <c r="O164" s="86">
        <f>+'Raw Benefits Data'!O164+'Raw Benefits Data'!AI164</f>
        <v>0</v>
      </c>
      <c r="P164" s="86">
        <f>+'Raw Benefits Data'!P164+('Raw Benefits Data'!AJ164*0.81818)</f>
        <v>0</v>
      </c>
      <c r="Q164" s="86">
        <f>+'Raw Benefits Data'!Q164+'Raw Benefits Data'!AK164</f>
        <v>195</v>
      </c>
      <c r="R164" s="86">
        <f>+'Raw Benefits Data'!R164+('Raw Benefits Data'!AL164*0.81818)</f>
        <v>32322.62276</v>
      </c>
      <c r="S164" s="86">
        <f>+'Raw Benefits Data'!S164+'Raw Benefits Data'!AM164</f>
        <v>0</v>
      </c>
      <c r="T164" s="86">
        <f>+'Raw Benefits Data'!T164+('Raw Benefits Data'!AN164*0.81818)</f>
        <v>0</v>
      </c>
      <c r="U164" s="86">
        <f>+'Raw Benefits Data'!U164+'Raw Benefits Data'!AO164</f>
        <v>0</v>
      </c>
      <c r="V164" s="86">
        <f>+'Raw Benefits Data'!V164+('Raw Benefits Data'!AP164*0.81818)</f>
        <v>0</v>
      </c>
      <c r="W164" s="86">
        <f>+'Raw Benefits Data'!W164+'Raw Benefits Data'!AQ164</f>
        <v>195</v>
      </c>
      <c r="X164" s="86">
        <f>+'Raw Benefits Data'!X164+('Raw Benefits Data'!AR164*0.81818)</f>
        <v>3370473.03922</v>
      </c>
    </row>
    <row r="165" spans="1:24" ht="11.25">
      <c r="A165" s="3" t="s">
        <v>143</v>
      </c>
      <c r="B165" s="36" t="s">
        <v>695</v>
      </c>
      <c r="C165" s="3">
        <v>163851</v>
      </c>
      <c r="D165" s="42">
        <v>4</v>
      </c>
      <c r="E165" s="86">
        <f>+'Raw Benefits Data'!E165+'Raw Benefits Data'!Y165</f>
        <v>212</v>
      </c>
      <c r="F165" s="86">
        <f>+'Raw Benefits Data'!F165+('Raw Benefits Data'!Z165*0.81818)</f>
        <v>1155587</v>
      </c>
      <c r="G165" s="86">
        <f>+'Raw Benefits Data'!G165+'Raw Benefits Data'!AA165</f>
        <v>212</v>
      </c>
      <c r="H165" s="86">
        <f>+'Raw Benefits Data'!H165+('Raw Benefits Data'!AB165*0.81818)</f>
        <v>892096</v>
      </c>
      <c r="I165" s="86">
        <f>+'Raw Benefits Data'!I165+'Raw Benefits Data'!AC165</f>
        <v>0</v>
      </c>
      <c r="J165" s="86">
        <f>+'Raw Benefits Data'!J165+('Raw Benefits Data'!AD165*0.81818)</f>
        <v>0</v>
      </c>
      <c r="K165" s="86">
        <f>+'Raw Benefits Data'!K165+'Raw Benefits Data'!AE165</f>
        <v>263</v>
      </c>
      <c r="L165" s="86">
        <f>+'Raw Benefits Data'!L165+('Raw Benefits Data'!AF165*0.81818)</f>
        <v>952022</v>
      </c>
      <c r="M165" s="86">
        <f>+'Raw Benefits Data'!M165+'Raw Benefits Data'!AG165</f>
        <v>263</v>
      </c>
      <c r="N165" s="86">
        <f>+'Raw Benefits Data'!N165+('Raw Benefits Data'!AH165*0.81818)</f>
        <v>28463</v>
      </c>
      <c r="O165" s="86">
        <f>+'Raw Benefits Data'!O165+'Raw Benefits Data'!AI165</f>
        <v>0</v>
      </c>
      <c r="P165" s="86">
        <f>+'Raw Benefits Data'!P165+('Raw Benefits Data'!AJ165*0.81818)</f>
        <v>0</v>
      </c>
      <c r="Q165" s="86">
        <f>+'Raw Benefits Data'!Q165+'Raw Benefits Data'!AK165</f>
        <v>263</v>
      </c>
      <c r="R165" s="86">
        <f>+'Raw Benefits Data'!R165+('Raw Benefits Data'!AL165*0.81818)</f>
        <v>196073</v>
      </c>
      <c r="S165" s="86">
        <f>+'Raw Benefits Data'!S165+'Raw Benefits Data'!AM165</f>
        <v>212</v>
      </c>
      <c r="T165" s="86">
        <f>+'Raw Benefits Data'!T165+('Raw Benefits Data'!AN165*0.81818)</f>
        <v>61885</v>
      </c>
      <c r="U165" s="86">
        <f>+'Raw Benefits Data'!U165+'Raw Benefits Data'!AO165</f>
        <v>0</v>
      </c>
      <c r="V165" s="86">
        <f>+'Raw Benefits Data'!V165+('Raw Benefits Data'!AP165*0.81818)</f>
        <v>0</v>
      </c>
      <c r="W165" s="86">
        <f>+'Raw Benefits Data'!W165+'Raw Benefits Data'!AQ165</f>
        <v>263</v>
      </c>
      <c r="X165" s="86">
        <f>+'Raw Benefits Data'!X165+('Raw Benefits Data'!AR165*0.81818)</f>
        <v>3286126</v>
      </c>
    </row>
    <row r="166" spans="1:24" ht="11.25">
      <c r="A166" s="3" t="s">
        <v>143</v>
      </c>
      <c r="B166" s="36" t="s">
        <v>697</v>
      </c>
      <c r="C166" s="3">
        <v>161873</v>
      </c>
      <c r="D166" s="42">
        <v>4</v>
      </c>
      <c r="E166" s="86">
        <f>+'Raw Benefits Data'!E166+'Raw Benefits Data'!Y166</f>
        <v>144</v>
      </c>
      <c r="F166" s="86">
        <f>+'Raw Benefits Data'!F166+('Raw Benefits Data'!Z166*0.81818)</f>
        <v>924640.41354</v>
      </c>
      <c r="G166" s="86">
        <f>+'Raw Benefits Data'!G166+'Raw Benefits Data'!AA166</f>
        <v>144</v>
      </c>
      <c r="H166" s="86">
        <f>+'Raw Benefits Data'!H166+('Raw Benefits Data'!AB166*0.81818)</f>
        <v>670316.91522</v>
      </c>
      <c r="I166" s="86">
        <f>+'Raw Benefits Data'!I166+'Raw Benefits Data'!AC166</f>
        <v>0</v>
      </c>
      <c r="J166" s="86">
        <f>+'Raw Benefits Data'!J166+('Raw Benefits Data'!AD166*0.81818)</f>
        <v>0</v>
      </c>
      <c r="K166" s="86">
        <f>+'Raw Benefits Data'!K166+'Raw Benefits Data'!AE166</f>
        <v>144</v>
      </c>
      <c r="L166" s="86">
        <f>+'Raw Benefits Data'!L166+('Raw Benefits Data'!AF166*0.81818)</f>
        <v>688267.81286</v>
      </c>
      <c r="M166" s="86">
        <f>+'Raw Benefits Data'!M166+'Raw Benefits Data'!AG166</f>
        <v>144</v>
      </c>
      <c r="N166" s="86">
        <f>+'Raw Benefits Data'!N166+('Raw Benefits Data'!AH166*0.81818)</f>
        <v>26418.17806</v>
      </c>
      <c r="O166" s="86">
        <f>+'Raw Benefits Data'!O166+'Raw Benefits Data'!AI166</f>
        <v>0</v>
      </c>
      <c r="P166" s="86">
        <f>+'Raw Benefits Data'!P166+('Raw Benefits Data'!AJ166*0.81818)</f>
        <v>0</v>
      </c>
      <c r="Q166" s="86">
        <f>+'Raw Benefits Data'!Q166+'Raw Benefits Data'!AK166</f>
        <v>144</v>
      </c>
      <c r="R166" s="86">
        <f>+'Raw Benefits Data'!R166+('Raw Benefits Data'!AL166*0.81818)</f>
        <v>47886.3525</v>
      </c>
      <c r="S166" s="86">
        <f>+'Raw Benefits Data'!S166+'Raw Benefits Data'!AM166</f>
        <v>144</v>
      </c>
      <c r="T166" s="86">
        <f>+'Raw Benefits Data'!T166+('Raw Benefits Data'!AN166*0.81818)</f>
        <v>147494.9657</v>
      </c>
      <c r="U166" s="86">
        <f>+'Raw Benefits Data'!U166+'Raw Benefits Data'!AO166</f>
        <v>0</v>
      </c>
      <c r="V166" s="86">
        <f>+'Raw Benefits Data'!V166+('Raw Benefits Data'!AP166*0.81818)</f>
        <v>0</v>
      </c>
      <c r="W166" s="86">
        <f>+'Raw Benefits Data'!W166+'Raw Benefits Data'!AQ166</f>
        <v>144</v>
      </c>
      <c r="X166" s="86">
        <f>+'Raw Benefits Data'!X166+('Raw Benefits Data'!AR166*0.81818)</f>
        <v>2505024.63788</v>
      </c>
    </row>
    <row r="167" spans="1:24" ht="11.25">
      <c r="A167" s="3" t="s">
        <v>143</v>
      </c>
      <c r="B167" s="36" t="s">
        <v>699</v>
      </c>
      <c r="C167" s="3">
        <v>163338</v>
      </c>
      <c r="D167" s="42">
        <v>4</v>
      </c>
      <c r="E167" s="86">
        <f>+'Raw Benefits Data'!E167+'Raw Benefits Data'!Y167</f>
        <v>147</v>
      </c>
      <c r="F167" s="86">
        <f>+'Raw Benefits Data'!F167+('Raw Benefits Data'!Z167*0.81818)</f>
        <v>562884.1956</v>
      </c>
      <c r="G167" s="86">
        <f>+'Raw Benefits Data'!G167+'Raw Benefits Data'!AA167</f>
        <v>147</v>
      </c>
      <c r="H167" s="86">
        <f>+'Raw Benefits Data'!H167+('Raw Benefits Data'!AB167*0.81818)</f>
        <v>283232.37852</v>
      </c>
      <c r="I167" s="86">
        <f>+'Raw Benefits Data'!I167+'Raw Benefits Data'!AC167</f>
        <v>0</v>
      </c>
      <c r="J167" s="86">
        <f>+'Raw Benefits Data'!J167+('Raw Benefits Data'!AD167*0.81818)</f>
        <v>0</v>
      </c>
      <c r="K167" s="86">
        <f>+'Raw Benefits Data'!K167+'Raw Benefits Data'!AE167</f>
        <v>147</v>
      </c>
      <c r="L167" s="86">
        <f>+'Raw Benefits Data'!L167+('Raw Benefits Data'!AF167*0.81818)</f>
        <v>524489.7711199999</v>
      </c>
      <c r="M167" s="86">
        <f>+'Raw Benefits Data'!M167+'Raw Benefits Data'!AG167</f>
        <v>147</v>
      </c>
      <c r="N167" s="86">
        <f>+'Raw Benefits Data'!N167+('Raw Benefits Data'!AH167*0.81818)</f>
        <v>44822.1554</v>
      </c>
      <c r="O167" s="86">
        <f>+'Raw Benefits Data'!O167+'Raw Benefits Data'!AI167</f>
        <v>0</v>
      </c>
      <c r="P167" s="86">
        <f>+'Raw Benefits Data'!P167+('Raw Benefits Data'!AJ167*0.81818)</f>
        <v>0</v>
      </c>
      <c r="Q167" s="86">
        <f>+'Raw Benefits Data'!Q167+'Raw Benefits Data'!AK167</f>
        <v>147</v>
      </c>
      <c r="R167" s="86">
        <f>+'Raw Benefits Data'!R167+('Raw Benefits Data'!AL167*0.81818)</f>
        <v>20987.89672</v>
      </c>
      <c r="S167" s="86">
        <f>+'Raw Benefits Data'!S167+'Raw Benefits Data'!AM167</f>
        <v>131</v>
      </c>
      <c r="T167" s="86">
        <f>+'Raw Benefits Data'!T167+('Raw Benefits Data'!AN167*0.81818)</f>
        <v>202495.51708</v>
      </c>
      <c r="U167" s="86">
        <f>+'Raw Benefits Data'!U167+'Raw Benefits Data'!AO167</f>
        <v>0</v>
      </c>
      <c r="V167" s="86">
        <f>+'Raw Benefits Data'!V167+('Raw Benefits Data'!AP167*0.81818)</f>
        <v>0</v>
      </c>
      <c r="W167" s="86">
        <f>+'Raw Benefits Data'!W167+'Raw Benefits Data'!AQ167</f>
        <v>147</v>
      </c>
      <c r="X167" s="86">
        <f>+'Raw Benefits Data'!X167+('Raw Benefits Data'!AR167*0.81818)</f>
        <v>1638911.91444</v>
      </c>
    </row>
    <row r="168" spans="1:24" ht="11.25">
      <c r="A168" s="3" t="s">
        <v>143</v>
      </c>
      <c r="B168" s="36" t="s">
        <v>698</v>
      </c>
      <c r="C168" s="3">
        <v>162283</v>
      </c>
      <c r="D168" s="42">
        <v>5</v>
      </c>
      <c r="E168" s="86">
        <f>+'Raw Benefits Data'!E168+'Raw Benefits Data'!Y168</f>
        <v>108</v>
      </c>
      <c r="F168" s="86">
        <f>+'Raw Benefits Data'!F168+('Raw Benefits Data'!Z168*0.81818)</f>
        <v>648073.31012</v>
      </c>
      <c r="G168" s="86">
        <f>+'Raw Benefits Data'!G168+'Raw Benefits Data'!AA168</f>
        <v>103</v>
      </c>
      <c r="H168" s="86">
        <f>+'Raw Benefits Data'!H168+('Raw Benefits Data'!AB168*0.81818)</f>
        <v>679439.96954</v>
      </c>
      <c r="I168" s="86">
        <f>+'Raw Benefits Data'!I168+'Raw Benefits Data'!AC168</f>
        <v>0</v>
      </c>
      <c r="J168" s="86">
        <f>+'Raw Benefits Data'!J168+('Raw Benefits Data'!AD168*0.81818)</f>
        <v>0</v>
      </c>
      <c r="K168" s="86">
        <f>+'Raw Benefits Data'!K168+'Raw Benefits Data'!AE168</f>
        <v>108</v>
      </c>
      <c r="L168" s="86">
        <f>+'Raw Benefits Data'!L168+('Raw Benefits Data'!AF168*0.81818)</f>
        <v>413434.70326</v>
      </c>
      <c r="M168" s="86">
        <f>+'Raw Benefits Data'!M168+'Raw Benefits Data'!AG168</f>
        <v>108</v>
      </c>
      <c r="N168" s="86">
        <f>+'Raw Benefits Data'!N168+('Raw Benefits Data'!AH168*0.81818)</f>
        <v>12492.4538</v>
      </c>
      <c r="O168" s="86">
        <f>+'Raw Benefits Data'!O168+'Raw Benefits Data'!AI168</f>
        <v>0</v>
      </c>
      <c r="P168" s="86">
        <f>+'Raw Benefits Data'!P168+('Raw Benefits Data'!AJ168*0.81818)</f>
        <v>0</v>
      </c>
      <c r="Q168" s="86">
        <f>+'Raw Benefits Data'!Q168+'Raw Benefits Data'!AK168</f>
        <v>0</v>
      </c>
      <c r="R168" s="86">
        <f>+'Raw Benefits Data'!R168+('Raw Benefits Data'!AL168*0.81818)</f>
        <v>0</v>
      </c>
      <c r="S168" s="86">
        <f>+'Raw Benefits Data'!S168+'Raw Benefits Data'!AM168</f>
        <v>3</v>
      </c>
      <c r="T168" s="86">
        <f>+'Raw Benefits Data'!T168+('Raw Benefits Data'!AN168*0.81818)</f>
        <v>3526.5</v>
      </c>
      <c r="U168" s="86">
        <f>+'Raw Benefits Data'!U168+'Raw Benefits Data'!AO168</f>
        <v>0</v>
      </c>
      <c r="V168" s="86">
        <f>+'Raw Benefits Data'!V168+('Raw Benefits Data'!AP168*0.81818)</f>
        <v>0</v>
      </c>
      <c r="W168" s="86">
        <f>+'Raw Benefits Data'!W168+'Raw Benefits Data'!AQ168</f>
        <v>108</v>
      </c>
      <c r="X168" s="86">
        <f>+'Raw Benefits Data'!X168+('Raw Benefits Data'!AR168*0.81818)</f>
        <v>1756966.93672</v>
      </c>
    </row>
    <row r="169" spans="1:24" ht="11.25">
      <c r="A169" s="3" t="s">
        <v>143</v>
      </c>
      <c r="B169" s="36" t="s">
        <v>700</v>
      </c>
      <c r="C169" s="3">
        <v>163912</v>
      </c>
      <c r="D169" s="42">
        <v>6</v>
      </c>
      <c r="E169" s="86">
        <f>+'Raw Benefits Data'!E169+'Raw Benefits Data'!Y169</f>
        <v>108</v>
      </c>
      <c r="F169" s="86">
        <f>+'Raw Benefits Data'!F169+('Raw Benefits Data'!Z169*0.81818)</f>
        <v>534104</v>
      </c>
      <c r="G169" s="86">
        <f>+'Raw Benefits Data'!G169+'Raw Benefits Data'!AA169</f>
        <v>111</v>
      </c>
      <c r="H169" s="86">
        <f>+'Raw Benefits Data'!H169+('Raw Benefits Data'!AB169*0.81818)</f>
        <v>426761</v>
      </c>
      <c r="I169" s="86">
        <f>+'Raw Benefits Data'!I169+'Raw Benefits Data'!AC169</f>
        <v>0</v>
      </c>
      <c r="J169" s="86">
        <f>+'Raw Benefits Data'!J169+('Raw Benefits Data'!AD169*0.81818)</f>
        <v>0</v>
      </c>
      <c r="K169" s="86">
        <f>+'Raw Benefits Data'!K169+'Raw Benefits Data'!AE169</f>
        <v>111</v>
      </c>
      <c r="L169" s="86">
        <f>+'Raw Benefits Data'!L169+('Raw Benefits Data'!AF169*0.81818)</f>
        <v>427259</v>
      </c>
      <c r="M169" s="86">
        <f>+'Raw Benefits Data'!M169+'Raw Benefits Data'!AG169</f>
        <v>111</v>
      </c>
      <c r="N169" s="86">
        <f>+'Raw Benefits Data'!N169+('Raw Benefits Data'!AH169*0.81818)</f>
        <v>13530</v>
      </c>
      <c r="O169" s="86">
        <f>+'Raw Benefits Data'!O169+'Raw Benefits Data'!AI169</f>
        <v>0</v>
      </c>
      <c r="P169" s="86">
        <f>+'Raw Benefits Data'!P169+('Raw Benefits Data'!AJ169*0.81818)</f>
        <v>0</v>
      </c>
      <c r="Q169" s="86">
        <f>+'Raw Benefits Data'!Q169+'Raw Benefits Data'!AK169</f>
        <v>111</v>
      </c>
      <c r="R169" s="86">
        <f>+'Raw Benefits Data'!R169+('Raw Benefits Data'!AL169*0.81818)</f>
        <v>25461</v>
      </c>
      <c r="S169" s="86">
        <f>+'Raw Benefits Data'!S169+'Raw Benefits Data'!AM169</f>
        <v>0</v>
      </c>
      <c r="T169" s="86">
        <f>+'Raw Benefits Data'!T169+('Raw Benefits Data'!AN169*0.81818)</f>
        <v>0</v>
      </c>
      <c r="U169" s="86">
        <f>+'Raw Benefits Data'!U169+'Raw Benefits Data'!AO169</f>
        <v>0</v>
      </c>
      <c r="V169" s="86">
        <f>+'Raw Benefits Data'!V169+('Raw Benefits Data'!AP169*0.81818)</f>
        <v>0</v>
      </c>
      <c r="W169" s="86">
        <f>+'Raw Benefits Data'!W169+'Raw Benefits Data'!AQ169</f>
        <v>111</v>
      </c>
      <c r="X169" s="86">
        <f>+'Raw Benefits Data'!X169+('Raw Benefits Data'!AR169*0.81818)</f>
        <v>1427115</v>
      </c>
    </row>
    <row r="170" spans="1:24" ht="11.25">
      <c r="A170" s="3" t="s">
        <v>143</v>
      </c>
      <c r="B170" s="36" t="s">
        <v>701</v>
      </c>
      <c r="C170" s="3">
        <v>161688</v>
      </c>
      <c r="D170" s="42">
        <v>7</v>
      </c>
      <c r="E170" s="86">
        <f>+'Raw Benefits Data'!E170+'Raw Benefits Data'!Y170</f>
        <v>92</v>
      </c>
      <c r="F170" s="86">
        <f>+'Raw Benefits Data'!F170+('Raw Benefits Data'!Z170*0.81818)</f>
        <v>424044.14552</v>
      </c>
      <c r="G170" s="86">
        <f>+'Raw Benefits Data'!G170+'Raw Benefits Data'!AA170</f>
        <v>92</v>
      </c>
      <c r="H170" s="86">
        <f>+'Raw Benefits Data'!H170+('Raw Benefits Data'!AB170*0.81818)</f>
        <v>277411.664</v>
      </c>
      <c r="I170" s="86">
        <f>+'Raw Benefits Data'!I170+'Raw Benefits Data'!AC170</f>
        <v>92</v>
      </c>
      <c r="J170" s="86">
        <f>+'Raw Benefits Data'!J170+('Raw Benefits Data'!AD170*0.81818)</f>
        <v>11472.63076</v>
      </c>
      <c r="K170" s="86">
        <f>+'Raw Benefits Data'!K170+'Raw Benefits Data'!AE170</f>
        <v>92</v>
      </c>
      <c r="L170" s="86">
        <f>+'Raw Benefits Data'!L170+('Raw Benefits Data'!AF170*0.81818)</f>
        <v>274275.6842</v>
      </c>
      <c r="M170" s="86">
        <f>+'Raw Benefits Data'!M170+'Raw Benefits Data'!AG170</f>
        <v>92</v>
      </c>
      <c r="N170" s="86">
        <f>+'Raw Benefits Data'!N170+('Raw Benefits Data'!AH170*0.81818)</f>
        <v>14348.448</v>
      </c>
      <c r="O170" s="86">
        <f>+'Raw Benefits Data'!O170+'Raw Benefits Data'!AI170</f>
        <v>0</v>
      </c>
      <c r="P170" s="86">
        <f>+'Raw Benefits Data'!P170+('Raw Benefits Data'!AJ170*0.81818)</f>
        <v>0</v>
      </c>
      <c r="Q170" s="86">
        <f>+'Raw Benefits Data'!Q170+'Raw Benefits Data'!AK170</f>
        <v>92</v>
      </c>
      <c r="R170" s="86">
        <f>+'Raw Benefits Data'!R170+('Raw Benefits Data'!AL170*0.81818)</f>
        <v>8390.9959</v>
      </c>
      <c r="S170" s="86">
        <f>+'Raw Benefits Data'!S170+'Raw Benefits Data'!AM170</f>
        <v>20</v>
      </c>
      <c r="T170" s="86">
        <f>+'Raw Benefits Data'!T170+('Raw Benefits Data'!AN170*0.81818)</f>
        <v>15162.7202</v>
      </c>
      <c r="U170" s="86">
        <f>+'Raw Benefits Data'!U170+'Raw Benefits Data'!AO170</f>
        <v>0</v>
      </c>
      <c r="V170" s="86">
        <f>+'Raw Benefits Data'!V170+('Raw Benefits Data'!AP170*0.81818)</f>
        <v>0</v>
      </c>
      <c r="W170" s="86">
        <f>+'Raw Benefits Data'!W170+'Raw Benefits Data'!AQ170</f>
        <v>92</v>
      </c>
      <c r="X170" s="86">
        <f>+'Raw Benefits Data'!X170+('Raw Benefits Data'!AR170*0.81818)</f>
        <v>1025106.2885799999</v>
      </c>
    </row>
    <row r="171" spans="1:24" ht="11.25">
      <c r="A171" s="3" t="s">
        <v>143</v>
      </c>
      <c r="B171" s="36" t="s">
        <v>702</v>
      </c>
      <c r="C171" s="3">
        <v>161767</v>
      </c>
      <c r="D171" s="42">
        <v>7</v>
      </c>
      <c r="E171" s="86">
        <f>+'Raw Benefits Data'!E171+'Raw Benefits Data'!Y171</f>
        <v>198</v>
      </c>
      <c r="F171" s="86">
        <f>+'Raw Benefits Data'!F171+('Raw Benefits Data'!Z171*0.81818)</f>
        <v>1030333.72732</v>
      </c>
      <c r="G171" s="86">
        <f>+'Raw Benefits Data'!G171+'Raw Benefits Data'!AA171</f>
        <v>179</v>
      </c>
      <c r="H171" s="86">
        <f>+'Raw Benefits Data'!H171+('Raw Benefits Data'!AB171*0.81818)</f>
        <v>268773.89554</v>
      </c>
      <c r="I171" s="86">
        <f>+'Raw Benefits Data'!I171+'Raw Benefits Data'!AC171</f>
        <v>198</v>
      </c>
      <c r="J171" s="86">
        <f>+'Raw Benefits Data'!J171+('Raw Benefits Data'!AD171*0.81818)</f>
        <v>22730.90712</v>
      </c>
      <c r="K171" s="86">
        <f>+'Raw Benefits Data'!K171+'Raw Benefits Data'!AE171</f>
        <v>198</v>
      </c>
      <c r="L171" s="86">
        <f>+'Raw Benefits Data'!L171+('Raw Benefits Data'!AF171*0.81818)</f>
        <v>755950.20876</v>
      </c>
      <c r="M171" s="86">
        <f>+'Raw Benefits Data'!M171+'Raw Benefits Data'!AG171</f>
        <v>0</v>
      </c>
      <c r="N171" s="86">
        <f>+'Raw Benefits Data'!N171+('Raw Benefits Data'!AH171*0.81818)</f>
        <v>0</v>
      </c>
      <c r="O171" s="86">
        <f>+'Raw Benefits Data'!O171+'Raw Benefits Data'!AI171</f>
        <v>171</v>
      </c>
      <c r="P171" s="86">
        <f>+'Raw Benefits Data'!P171+('Raw Benefits Data'!AJ171*0.81818)</f>
        <v>53560.81376</v>
      </c>
      <c r="Q171" s="86">
        <f>+'Raw Benefits Data'!Q171+'Raw Benefits Data'!AK171</f>
        <v>198</v>
      </c>
      <c r="R171" s="86">
        <f>+'Raw Benefits Data'!R171+('Raw Benefits Data'!AL171*0.81818)</f>
        <v>2630.2725</v>
      </c>
      <c r="S171" s="86">
        <f>+'Raw Benefits Data'!S171+'Raw Benefits Data'!AM171</f>
        <v>11</v>
      </c>
      <c r="T171" s="86">
        <f>+'Raw Benefits Data'!T171+('Raw Benefits Data'!AN171*0.81818)</f>
        <v>11690</v>
      </c>
      <c r="U171" s="86">
        <f>+'Raw Benefits Data'!U171+'Raw Benefits Data'!AO171</f>
        <v>0</v>
      </c>
      <c r="V171" s="86">
        <f>+'Raw Benefits Data'!V171+('Raw Benefits Data'!AP171*0.81818)</f>
        <v>0</v>
      </c>
      <c r="W171" s="86">
        <f>+'Raw Benefits Data'!W171+'Raw Benefits Data'!AQ171</f>
        <v>198</v>
      </c>
      <c r="X171" s="86">
        <f>+'Raw Benefits Data'!X171+('Raw Benefits Data'!AR171*0.81818)</f>
        <v>2145669.825</v>
      </c>
    </row>
    <row r="172" spans="1:24" ht="11.25">
      <c r="A172" s="3" t="s">
        <v>143</v>
      </c>
      <c r="B172" s="36" t="s">
        <v>703</v>
      </c>
      <c r="C172" s="3">
        <v>161864</v>
      </c>
      <c r="D172" s="42">
        <v>7</v>
      </c>
      <c r="E172" s="86">
        <f>+'Raw Benefits Data'!E172+'Raw Benefits Data'!Y172</f>
        <v>118</v>
      </c>
      <c r="F172" s="86">
        <f>+'Raw Benefits Data'!F172+('Raw Benefits Data'!Z172*0.81818)</f>
        <v>786404.3515</v>
      </c>
      <c r="G172" s="86">
        <f>+'Raw Benefits Data'!G172+'Raw Benefits Data'!AA172</f>
        <v>118</v>
      </c>
      <c r="H172" s="86">
        <f>+'Raw Benefits Data'!H172+('Raw Benefits Data'!AB172*0.81818)</f>
        <v>515454.5375</v>
      </c>
      <c r="I172" s="86">
        <f>+'Raw Benefits Data'!I172+'Raw Benefits Data'!AC172</f>
        <v>0</v>
      </c>
      <c r="J172" s="86">
        <f>+'Raw Benefits Data'!J172+('Raw Benefits Data'!AD172*0.81818)</f>
        <v>0</v>
      </c>
      <c r="K172" s="86">
        <f>+'Raw Benefits Data'!K172+'Raw Benefits Data'!AE172</f>
        <v>118</v>
      </c>
      <c r="L172" s="86">
        <f>+'Raw Benefits Data'!L172+('Raw Benefits Data'!AF172*0.81818)</f>
        <v>376438.0851</v>
      </c>
      <c r="M172" s="86">
        <f>+'Raw Benefits Data'!M172+'Raw Benefits Data'!AG172</f>
        <v>118</v>
      </c>
      <c r="N172" s="86">
        <f>+'Raw Benefits Data'!N172+('Raw Benefits Data'!AH172*0.81818)</f>
        <v>11683.99982</v>
      </c>
      <c r="O172" s="86">
        <f>+'Raw Benefits Data'!O172+'Raw Benefits Data'!AI172</f>
        <v>0</v>
      </c>
      <c r="P172" s="86">
        <f>+'Raw Benefits Data'!P172+('Raw Benefits Data'!AJ172*0.81818)</f>
        <v>0</v>
      </c>
      <c r="Q172" s="86">
        <f>+'Raw Benefits Data'!Q172+'Raw Benefits Data'!AK172</f>
        <v>0</v>
      </c>
      <c r="R172" s="86">
        <f>+'Raw Benefits Data'!R172+('Raw Benefits Data'!AL172*0.81818)</f>
        <v>0</v>
      </c>
      <c r="S172" s="86">
        <f>+'Raw Benefits Data'!S172+'Raw Benefits Data'!AM172</f>
        <v>0</v>
      </c>
      <c r="T172" s="86">
        <f>+'Raw Benefits Data'!T172+('Raw Benefits Data'!AN172*0.81818)</f>
        <v>0</v>
      </c>
      <c r="U172" s="86">
        <f>+'Raw Benefits Data'!U172+'Raw Benefits Data'!AO172</f>
        <v>0</v>
      </c>
      <c r="V172" s="86">
        <f>+'Raw Benefits Data'!V172+('Raw Benefits Data'!AP172*0.81818)</f>
        <v>0</v>
      </c>
      <c r="W172" s="86">
        <f>+'Raw Benefits Data'!W172+'Raw Benefits Data'!AQ172</f>
        <v>118</v>
      </c>
      <c r="X172" s="86">
        <f>+'Raw Benefits Data'!X172+('Raw Benefits Data'!AR172*0.81818)</f>
        <v>1689980.97392</v>
      </c>
    </row>
    <row r="173" spans="1:24" ht="11.25">
      <c r="A173" s="3" t="s">
        <v>143</v>
      </c>
      <c r="B173" s="36" t="s">
        <v>704</v>
      </c>
      <c r="C173" s="3">
        <v>405872</v>
      </c>
      <c r="D173" s="42">
        <v>7</v>
      </c>
      <c r="E173" s="86">
        <f>+'Raw Benefits Data'!E173+'Raw Benefits Data'!Y173</f>
        <v>42</v>
      </c>
      <c r="F173" s="86">
        <f>+'Raw Benefits Data'!F173+('Raw Benefits Data'!Z173*0.81818)</f>
        <v>147884.85028</v>
      </c>
      <c r="G173" s="86">
        <f>+'Raw Benefits Data'!G173+'Raw Benefits Data'!AA173</f>
        <v>39</v>
      </c>
      <c r="H173" s="86">
        <f>+'Raw Benefits Data'!H173+('Raw Benefits Data'!AB173*0.81818)</f>
        <v>170952.03988</v>
      </c>
      <c r="I173" s="86">
        <f>+'Raw Benefits Data'!I173+'Raw Benefits Data'!AC173</f>
        <v>0</v>
      </c>
      <c r="J173" s="86">
        <f>+'Raw Benefits Data'!J173+('Raw Benefits Data'!AD173*0.81818)</f>
        <v>0</v>
      </c>
      <c r="K173" s="86">
        <f>+'Raw Benefits Data'!K173+'Raw Benefits Data'!AE173</f>
        <v>42</v>
      </c>
      <c r="L173" s="86">
        <f>+'Raw Benefits Data'!L173+('Raw Benefits Data'!AF173*0.81818)</f>
        <v>132077.22814</v>
      </c>
      <c r="M173" s="86">
        <f>+'Raw Benefits Data'!M173+'Raw Benefits Data'!AG173</f>
        <v>42</v>
      </c>
      <c r="N173" s="86">
        <f>+'Raw Benefits Data'!N173+('Raw Benefits Data'!AH173*0.81818)</f>
        <v>2358.09028</v>
      </c>
      <c r="O173" s="86">
        <f>+'Raw Benefits Data'!O173+'Raw Benefits Data'!AI173</f>
        <v>42</v>
      </c>
      <c r="P173" s="86">
        <f>+'Raw Benefits Data'!P173+('Raw Benefits Data'!AJ173*0.81818)</f>
        <v>3771.72618</v>
      </c>
      <c r="Q173" s="86">
        <f>+'Raw Benefits Data'!Q173+'Raw Benefits Data'!AK173</f>
        <v>42</v>
      </c>
      <c r="R173" s="86">
        <f>+'Raw Benefits Data'!R173+('Raw Benefits Data'!AL173*0.81818)</f>
        <v>6560.54324</v>
      </c>
      <c r="S173" s="86">
        <f>+'Raw Benefits Data'!S173+'Raw Benefits Data'!AM173</f>
        <v>0</v>
      </c>
      <c r="T173" s="86">
        <f>+'Raw Benefits Data'!T173+('Raw Benefits Data'!AN173*0.81818)</f>
        <v>0</v>
      </c>
      <c r="U173" s="86">
        <f>+'Raw Benefits Data'!U173+'Raw Benefits Data'!AO173</f>
        <v>0</v>
      </c>
      <c r="V173" s="86">
        <f>+'Raw Benefits Data'!V173+('Raw Benefits Data'!AP173*0.81818)</f>
        <v>0</v>
      </c>
      <c r="W173" s="86">
        <f>+'Raw Benefits Data'!W173+'Raw Benefits Data'!AQ173</f>
        <v>42</v>
      </c>
      <c r="X173" s="86">
        <f>+'Raw Benefits Data'!X173+('Raw Benefits Data'!AR173*0.81818)</f>
        <v>463604.478</v>
      </c>
    </row>
    <row r="174" spans="1:24" ht="11.25">
      <c r="A174" s="3" t="s">
        <v>143</v>
      </c>
      <c r="B174" s="36" t="s">
        <v>705</v>
      </c>
      <c r="C174" s="3">
        <v>162098</v>
      </c>
      <c r="D174" s="42">
        <v>7</v>
      </c>
      <c r="E174" s="86">
        <f>+'Raw Benefits Data'!E174+'Raw Benefits Data'!Y174</f>
        <v>0</v>
      </c>
      <c r="F174" s="86">
        <f>+'Raw Benefits Data'!F174+('Raw Benefits Data'!Z174*0.81818)</f>
        <v>0</v>
      </c>
      <c r="G174" s="86">
        <f>+'Raw Benefits Data'!G174+'Raw Benefits Data'!AA174</f>
        <v>0</v>
      </c>
      <c r="H174" s="86">
        <f>+'Raw Benefits Data'!H174+('Raw Benefits Data'!AB174*0.81818)</f>
        <v>0</v>
      </c>
      <c r="I174" s="86">
        <f>+'Raw Benefits Data'!I174+'Raw Benefits Data'!AC174</f>
        <v>0</v>
      </c>
      <c r="J174" s="86">
        <f>+'Raw Benefits Data'!J174+('Raw Benefits Data'!AD174*0.81818)</f>
        <v>0</v>
      </c>
      <c r="K174" s="86">
        <f>+'Raw Benefits Data'!K174+'Raw Benefits Data'!AE174</f>
        <v>0</v>
      </c>
      <c r="L174" s="86">
        <f>+'Raw Benefits Data'!L174+('Raw Benefits Data'!AF174*0.81818)</f>
        <v>0</v>
      </c>
      <c r="M174" s="86">
        <f>+'Raw Benefits Data'!M174+'Raw Benefits Data'!AG174</f>
        <v>0</v>
      </c>
      <c r="N174" s="86">
        <f>+'Raw Benefits Data'!N174+('Raw Benefits Data'!AH174*0.81818)</f>
        <v>0</v>
      </c>
      <c r="O174" s="86">
        <f>+'Raw Benefits Data'!O174+'Raw Benefits Data'!AI174</f>
        <v>0</v>
      </c>
      <c r="P174" s="86">
        <f>+'Raw Benefits Data'!P174+('Raw Benefits Data'!AJ174*0.81818)</f>
        <v>0</v>
      </c>
      <c r="Q174" s="86">
        <f>+'Raw Benefits Data'!Q174+'Raw Benefits Data'!AK174</f>
        <v>0</v>
      </c>
      <c r="R174" s="86">
        <f>+'Raw Benefits Data'!R174+('Raw Benefits Data'!AL174*0.81818)</f>
        <v>0</v>
      </c>
      <c r="S174" s="86">
        <f>+'Raw Benefits Data'!S174+'Raw Benefits Data'!AM174</f>
        <v>0</v>
      </c>
      <c r="T174" s="86">
        <f>+'Raw Benefits Data'!T174+('Raw Benefits Data'!AN174*0.81818)</f>
        <v>0</v>
      </c>
      <c r="U174" s="86">
        <f>+'Raw Benefits Data'!U174+'Raw Benefits Data'!AO174</f>
        <v>0</v>
      </c>
      <c r="V174" s="86">
        <f>+'Raw Benefits Data'!V174+('Raw Benefits Data'!AP174*0.81818)</f>
        <v>0</v>
      </c>
      <c r="W174" s="86">
        <f>+'Raw Benefits Data'!W174+'Raw Benefits Data'!AQ174</f>
        <v>0</v>
      </c>
      <c r="X174" s="86">
        <f>+'Raw Benefits Data'!X174+('Raw Benefits Data'!AR174*0.81818)</f>
        <v>0</v>
      </c>
    </row>
    <row r="175" spans="1:24" ht="11.25">
      <c r="A175" s="3" t="s">
        <v>143</v>
      </c>
      <c r="B175" s="36" t="s">
        <v>706</v>
      </c>
      <c r="C175" s="3">
        <v>162104</v>
      </c>
      <c r="D175" s="42">
        <v>7</v>
      </c>
      <c r="E175" s="86">
        <f>+'Raw Benefits Data'!E175+'Raw Benefits Data'!Y175</f>
        <v>36</v>
      </c>
      <c r="F175" s="86">
        <f>+'Raw Benefits Data'!F175+('Raw Benefits Data'!Z175*0.81818)</f>
        <v>173521.61408</v>
      </c>
      <c r="G175" s="86">
        <f>+'Raw Benefits Data'!G175+'Raw Benefits Data'!AA175</f>
        <v>31</v>
      </c>
      <c r="H175" s="86">
        <f>+'Raw Benefits Data'!H175+('Raw Benefits Data'!AB175*0.81818)</f>
        <v>89231.8022</v>
      </c>
      <c r="I175" s="86">
        <f>+'Raw Benefits Data'!I175+'Raw Benefits Data'!AC175</f>
        <v>37</v>
      </c>
      <c r="J175" s="86">
        <f>+'Raw Benefits Data'!J175+('Raw Benefits Data'!AD175*0.81818)</f>
        <v>5966.63554</v>
      </c>
      <c r="K175" s="86">
        <f>+'Raw Benefits Data'!K175+'Raw Benefits Data'!AE175</f>
        <v>37</v>
      </c>
      <c r="L175" s="86">
        <f>+'Raw Benefits Data'!L175+('Raw Benefits Data'!AF175*0.81818)</f>
        <v>130370.61838</v>
      </c>
      <c r="M175" s="86">
        <f>+'Raw Benefits Data'!M175+'Raw Benefits Data'!AG175</f>
        <v>0</v>
      </c>
      <c r="N175" s="86">
        <f>+'Raw Benefits Data'!N175+('Raw Benefits Data'!AH175*0.81818)</f>
        <v>0</v>
      </c>
      <c r="O175" s="86">
        <f>+'Raw Benefits Data'!O175+'Raw Benefits Data'!AI175</f>
        <v>37</v>
      </c>
      <c r="P175" s="86">
        <f>+'Raw Benefits Data'!P175+('Raw Benefits Data'!AJ175*0.81818)</f>
        <v>4430.90848</v>
      </c>
      <c r="Q175" s="86">
        <f>+'Raw Benefits Data'!Q175+'Raw Benefits Data'!AK175</f>
        <v>37</v>
      </c>
      <c r="R175" s="86">
        <f>+'Raw Benefits Data'!R175+('Raw Benefits Data'!AL175*0.81818)</f>
        <v>8010.45344</v>
      </c>
      <c r="S175" s="86">
        <f>+'Raw Benefits Data'!S175+'Raw Benefits Data'!AM175</f>
        <v>2</v>
      </c>
      <c r="T175" s="86">
        <f>+'Raw Benefits Data'!T175+('Raw Benefits Data'!AN175*0.81818)</f>
        <v>546</v>
      </c>
      <c r="U175" s="86">
        <f>+'Raw Benefits Data'!U175+'Raw Benefits Data'!AO175</f>
        <v>0</v>
      </c>
      <c r="V175" s="86">
        <f>+'Raw Benefits Data'!V175+('Raw Benefits Data'!AP175*0.81818)</f>
        <v>0</v>
      </c>
      <c r="W175" s="86">
        <f>+'Raw Benefits Data'!W175+'Raw Benefits Data'!AQ175</f>
        <v>37</v>
      </c>
      <c r="X175" s="86">
        <f>+'Raw Benefits Data'!X175+('Raw Benefits Data'!AR175*0.81818)</f>
        <v>412078.03212</v>
      </c>
    </row>
    <row r="176" spans="1:24" ht="11.25">
      <c r="A176" s="3" t="s">
        <v>143</v>
      </c>
      <c r="B176" s="36" t="s">
        <v>707</v>
      </c>
      <c r="C176" s="3">
        <v>162122</v>
      </c>
      <c r="D176" s="42">
        <v>7</v>
      </c>
      <c r="E176" s="86">
        <f>+'Raw Benefits Data'!E176+'Raw Benefits Data'!Y176</f>
        <v>86</v>
      </c>
      <c r="F176" s="86">
        <f>+'Raw Benefits Data'!F176+('Raw Benefits Data'!Z176*0.81818)</f>
        <v>430664.05806</v>
      </c>
      <c r="G176" s="86">
        <f>+'Raw Benefits Data'!G176+'Raw Benefits Data'!AA176</f>
        <v>71</v>
      </c>
      <c r="H176" s="86">
        <f>+'Raw Benefits Data'!H176+('Raw Benefits Data'!AB176*0.81818)</f>
        <v>299108.34447999997</v>
      </c>
      <c r="I176" s="86">
        <f>+'Raw Benefits Data'!I176+'Raw Benefits Data'!AC176</f>
        <v>86</v>
      </c>
      <c r="J176" s="86">
        <f>+'Raw Benefits Data'!J176+('Raw Benefits Data'!AD176*0.81818)</f>
        <v>10550.2719</v>
      </c>
      <c r="K176" s="86">
        <f>+'Raw Benefits Data'!K176+'Raw Benefits Data'!AE176</f>
        <v>86</v>
      </c>
      <c r="L176" s="86">
        <f>+'Raw Benefits Data'!L176+('Raw Benefits Data'!AF176*0.81818)</f>
        <v>336294.15546</v>
      </c>
      <c r="M176" s="86">
        <f>+'Raw Benefits Data'!M176+'Raw Benefits Data'!AG176</f>
        <v>0</v>
      </c>
      <c r="N176" s="86">
        <f>+'Raw Benefits Data'!N176+('Raw Benefits Data'!AH176*0.81818)</f>
        <v>0</v>
      </c>
      <c r="O176" s="86">
        <f>+'Raw Benefits Data'!O176+'Raw Benefits Data'!AI176</f>
        <v>86</v>
      </c>
      <c r="P176" s="86">
        <f>+'Raw Benefits Data'!P176+('Raw Benefits Data'!AJ176*0.81818)</f>
        <v>18425.45358</v>
      </c>
      <c r="Q176" s="86">
        <f>+'Raw Benefits Data'!Q176+'Raw Benefits Data'!AK176</f>
        <v>86</v>
      </c>
      <c r="R176" s="86">
        <f>+'Raw Benefits Data'!R176+('Raw Benefits Data'!AL176*0.81818)</f>
        <v>12678.999</v>
      </c>
      <c r="S176" s="86">
        <f>+'Raw Benefits Data'!S176+'Raw Benefits Data'!AM176</f>
        <v>23</v>
      </c>
      <c r="T176" s="86">
        <f>+'Raw Benefits Data'!T176+('Raw Benefits Data'!AN176*0.81818)</f>
        <v>16525</v>
      </c>
      <c r="U176" s="86">
        <f>+'Raw Benefits Data'!U176+'Raw Benefits Data'!AO176</f>
        <v>0</v>
      </c>
      <c r="V176" s="86">
        <f>+'Raw Benefits Data'!V176+('Raw Benefits Data'!AP176*0.81818)</f>
        <v>0</v>
      </c>
      <c r="W176" s="86">
        <f>+'Raw Benefits Data'!W176+'Raw Benefits Data'!AQ176</f>
        <v>86</v>
      </c>
      <c r="X176" s="86">
        <f>+'Raw Benefits Data'!X176+('Raw Benefits Data'!AR176*0.81818)</f>
        <v>1124246.28248</v>
      </c>
    </row>
    <row r="177" spans="1:24" ht="11.25">
      <c r="A177" s="3" t="s">
        <v>143</v>
      </c>
      <c r="B177" s="36" t="s">
        <v>708</v>
      </c>
      <c r="C177" s="3">
        <v>162168</v>
      </c>
      <c r="D177" s="42">
        <v>7</v>
      </c>
      <c r="E177" s="86">
        <f>+'Raw Benefits Data'!E177+'Raw Benefits Data'!Y177</f>
        <v>42</v>
      </c>
      <c r="F177" s="86">
        <f>+'Raw Benefits Data'!F177+('Raw Benefits Data'!Z177*0.81818)</f>
        <v>209495.70838</v>
      </c>
      <c r="G177" s="86">
        <f>+'Raw Benefits Data'!G177+'Raw Benefits Data'!AA177</f>
        <v>42</v>
      </c>
      <c r="H177" s="86">
        <f>+'Raw Benefits Data'!H177+('Raw Benefits Data'!AB177*0.81818)</f>
        <v>190153.25612</v>
      </c>
      <c r="I177" s="86">
        <f>+'Raw Benefits Data'!I177+'Raw Benefits Data'!AC177</f>
        <v>42</v>
      </c>
      <c r="J177" s="86">
        <f>+'Raw Benefits Data'!J177+('Raw Benefits Data'!AD177*0.81818)</f>
        <v>7234.7266</v>
      </c>
      <c r="K177" s="86">
        <f>+'Raw Benefits Data'!K177+'Raw Benefits Data'!AE177</f>
        <v>42</v>
      </c>
      <c r="L177" s="86">
        <f>+'Raw Benefits Data'!L177+('Raw Benefits Data'!AF177*0.81818)</f>
        <v>141907.98682</v>
      </c>
      <c r="M177" s="86">
        <f>+'Raw Benefits Data'!M177+'Raw Benefits Data'!AG177</f>
        <v>0</v>
      </c>
      <c r="N177" s="86">
        <f>+'Raw Benefits Data'!N177+('Raw Benefits Data'!AH177*0.81818)</f>
        <v>0</v>
      </c>
      <c r="O177" s="86">
        <f>+'Raw Benefits Data'!O177+'Raw Benefits Data'!AI177</f>
        <v>42</v>
      </c>
      <c r="P177" s="86">
        <f>+'Raw Benefits Data'!P177+('Raw Benefits Data'!AJ177*0.81818)</f>
        <v>16483.54392</v>
      </c>
      <c r="Q177" s="86">
        <f>+'Raw Benefits Data'!Q177+'Raw Benefits Data'!AK177</f>
        <v>42</v>
      </c>
      <c r="R177" s="86">
        <f>+'Raw Benefits Data'!R177+('Raw Benefits Data'!AL177*0.81818)</f>
        <v>5904.90854</v>
      </c>
      <c r="S177" s="86">
        <f>+'Raw Benefits Data'!S177+'Raw Benefits Data'!AM177</f>
        <v>0</v>
      </c>
      <c r="T177" s="86">
        <f>+'Raw Benefits Data'!T177+('Raw Benefits Data'!AN177*0.81818)</f>
        <v>0</v>
      </c>
      <c r="U177" s="86">
        <f>+'Raw Benefits Data'!U177+'Raw Benefits Data'!AO177</f>
        <v>0</v>
      </c>
      <c r="V177" s="86">
        <f>+'Raw Benefits Data'!V177+('Raw Benefits Data'!AP177*0.81818)</f>
        <v>0</v>
      </c>
      <c r="W177" s="86">
        <f>+'Raw Benefits Data'!W177+'Raw Benefits Data'!AQ177</f>
        <v>42</v>
      </c>
      <c r="X177" s="86">
        <f>+'Raw Benefits Data'!X177+('Raw Benefits Data'!AR177*0.81818)</f>
        <v>571180.13038</v>
      </c>
    </row>
    <row r="178" spans="1:24" ht="11.25">
      <c r="A178" s="3" t="s">
        <v>143</v>
      </c>
      <c r="B178" s="36" t="s">
        <v>709</v>
      </c>
      <c r="C178" s="3">
        <v>162399</v>
      </c>
      <c r="D178" s="42">
        <v>7</v>
      </c>
      <c r="E178" s="86">
        <f>+'Raw Benefits Data'!E178+'Raw Benefits Data'!Y178</f>
        <v>0</v>
      </c>
      <c r="F178" s="86">
        <f>+'Raw Benefits Data'!F178+('Raw Benefits Data'!Z178*0.81818)</f>
        <v>0</v>
      </c>
      <c r="G178" s="86">
        <f>+'Raw Benefits Data'!G178+'Raw Benefits Data'!AA178</f>
        <v>0</v>
      </c>
      <c r="H178" s="86">
        <f>+'Raw Benefits Data'!H178+('Raw Benefits Data'!AB178*0.81818)</f>
        <v>0</v>
      </c>
      <c r="I178" s="86">
        <f>+'Raw Benefits Data'!I178+'Raw Benefits Data'!AC178</f>
        <v>0</v>
      </c>
      <c r="J178" s="86">
        <f>+'Raw Benefits Data'!J178+('Raw Benefits Data'!AD178*0.81818)</f>
        <v>0</v>
      </c>
      <c r="K178" s="86">
        <f>+'Raw Benefits Data'!K178+'Raw Benefits Data'!AE178</f>
        <v>0</v>
      </c>
      <c r="L178" s="86">
        <f>+'Raw Benefits Data'!L178+('Raw Benefits Data'!AF178*0.81818)</f>
        <v>0</v>
      </c>
      <c r="M178" s="86">
        <f>+'Raw Benefits Data'!M178+'Raw Benefits Data'!AG178</f>
        <v>0</v>
      </c>
      <c r="N178" s="86">
        <f>+'Raw Benefits Data'!N178+('Raw Benefits Data'!AH178*0.81818)</f>
        <v>0</v>
      </c>
      <c r="O178" s="86">
        <f>+'Raw Benefits Data'!O178+'Raw Benefits Data'!AI178</f>
        <v>0</v>
      </c>
      <c r="P178" s="86">
        <f>+'Raw Benefits Data'!P178+('Raw Benefits Data'!AJ178*0.81818)</f>
        <v>0</v>
      </c>
      <c r="Q178" s="86">
        <f>+'Raw Benefits Data'!Q178+'Raw Benefits Data'!AK178</f>
        <v>0</v>
      </c>
      <c r="R178" s="86">
        <f>+'Raw Benefits Data'!R178+('Raw Benefits Data'!AL178*0.81818)</f>
        <v>0</v>
      </c>
      <c r="S178" s="86">
        <f>+'Raw Benefits Data'!S178+'Raw Benefits Data'!AM178</f>
        <v>0</v>
      </c>
      <c r="T178" s="86">
        <f>+'Raw Benefits Data'!T178+('Raw Benefits Data'!AN178*0.81818)</f>
        <v>0</v>
      </c>
      <c r="U178" s="86">
        <f>+'Raw Benefits Data'!U178+'Raw Benefits Data'!AO178</f>
        <v>0</v>
      </c>
      <c r="V178" s="86">
        <f>+'Raw Benefits Data'!V178+('Raw Benefits Data'!AP178*0.81818)</f>
        <v>0</v>
      </c>
      <c r="W178" s="86">
        <f>+'Raw Benefits Data'!W178+'Raw Benefits Data'!AQ178</f>
        <v>0</v>
      </c>
      <c r="X178" s="86">
        <f>+'Raw Benefits Data'!X178+('Raw Benefits Data'!AR178*0.81818)</f>
        <v>0</v>
      </c>
    </row>
    <row r="179" spans="1:24" ht="11.25">
      <c r="A179" s="3" t="s">
        <v>143</v>
      </c>
      <c r="B179" s="25" t="s">
        <v>710</v>
      </c>
      <c r="C179" s="3">
        <v>162478</v>
      </c>
      <c r="D179" s="42">
        <v>7</v>
      </c>
      <c r="E179" s="86">
        <f>+'Raw Benefits Data'!E179+'Raw Benefits Data'!Y179</f>
        <v>0</v>
      </c>
      <c r="F179" s="86">
        <f>+'Raw Benefits Data'!F179+('Raw Benefits Data'!Z179*0.81818)</f>
        <v>0</v>
      </c>
      <c r="G179" s="86">
        <f>+'Raw Benefits Data'!G179+'Raw Benefits Data'!AA179</f>
        <v>0</v>
      </c>
      <c r="H179" s="86">
        <f>+'Raw Benefits Data'!H179+('Raw Benefits Data'!AB179*0.81818)</f>
        <v>0</v>
      </c>
      <c r="I179" s="86">
        <f>+'Raw Benefits Data'!I179+'Raw Benefits Data'!AC179</f>
        <v>0</v>
      </c>
      <c r="J179" s="86">
        <f>+'Raw Benefits Data'!J179+('Raw Benefits Data'!AD179*0.81818)</f>
        <v>0</v>
      </c>
      <c r="K179" s="86">
        <f>+'Raw Benefits Data'!K179+'Raw Benefits Data'!AE179</f>
        <v>0</v>
      </c>
      <c r="L179" s="86">
        <f>+'Raw Benefits Data'!L179+('Raw Benefits Data'!AF179*0.81818)</f>
        <v>0</v>
      </c>
      <c r="M179" s="86">
        <f>+'Raw Benefits Data'!M179+'Raw Benefits Data'!AG179</f>
        <v>0</v>
      </c>
      <c r="N179" s="86">
        <f>+'Raw Benefits Data'!N179+('Raw Benefits Data'!AH179*0.81818)</f>
        <v>0</v>
      </c>
      <c r="O179" s="86">
        <f>+'Raw Benefits Data'!O179+'Raw Benefits Data'!AI179</f>
        <v>0</v>
      </c>
      <c r="P179" s="86">
        <f>+'Raw Benefits Data'!P179+('Raw Benefits Data'!AJ179*0.81818)</f>
        <v>0</v>
      </c>
      <c r="Q179" s="86">
        <f>+'Raw Benefits Data'!Q179+'Raw Benefits Data'!AK179</f>
        <v>0</v>
      </c>
      <c r="R179" s="86">
        <f>+'Raw Benefits Data'!R179+('Raw Benefits Data'!AL179*0.81818)</f>
        <v>0</v>
      </c>
      <c r="S179" s="86">
        <f>+'Raw Benefits Data'!S179+'Raw Benefits Data'!AM179</f>
        <v>0</v>
      </c>
      <c r="T179" s="86">
        <f>+'Raw Benefits Data'!T179+('Raw Benefits Data'!AN179*0.81818)</f>
        <v>0</v>
      </c>
      <c r="U179" s="86">
        <f>+'Raw Benefits Data'!U179+'Raw Benefits Data'!AO179</f>
        <v>0</v>
      </c>
      <c r="V179" s="86">
        <f>+'Raw Benefits Data'!V179+('Raw Benefits Data'!AP179*0.81818)</f>
        <v>0</v>
      </c>
      <c r="W179" s="86">
        <f>+'Raw Benefits Data'!W179+'Raw Benefits Data'!AQ179</f>
        <v>0</v>
      </c>
      <c r="X179" s="86">
        <f>+'Raw Benefits Data'!X179+('Raw Benefits Data'!AR179*0.81818)</f>
        <v>0</v>
      </c>
    </row>
    <row r="180" spans="1:24" ht="11.25">
      <c r="A180" s="3" t="s">
        <v>143</v>
      </c>
      <c r="B180" s="36" t="s">
        <v>711</v>
      </c>
      <c r="C180" s="3">
        <v>162557</v>
      </c>
      <c r="D180" s="42">
        <v>7</v>
      </c>
      <c r="E180" s="86">
        <f>+'Raw Benefits Data'!E180+'Raw Benefits Data'!Y180</f>
        <v>72</v>
      </c>
      <c r="F180" s="86">
        <f>+'Raw Benefits Data'!F180+('Raw Benefits Data'!Z180*0.81818)</f>
        <v>282680.79144</v>
      </c>
      <c r="G180" s="86">
        <f>+'Raw Benefits Data'!G180+'Raw Benefits Data'!AA180</f>
        <v>72</v>
      </c>
      <c r="H180" s="86">
        <f>+'Raw Benefits Data'!H180+('Raw Benefits Data'!AB180*0.81818)</f>
        <v>269310.80248</v>
      </c>
      <c r="I180" s="86">
        <f>+'Raw Benefits Data'!I180+'Raw Benefits Data'!AC180</f>
        <v>72</v>
      </c>
      <c r="J180" s="86">
        <f>+'Raw Benefits Data'!J180+('Raw Benefits Data'!AD180*0.81818)</f>
        <v>8259.635620000001</v>
      </c>
      <c r="K180" s="86">
        <f>+'Raw Benefits Data'!K180+'Raw Benefits Data'!AE180</f>
        <v>72</v>
      </c>
      <c r="L180" s="86">
        <f>+'Raw Benefits Data'!L180+('Raw Benefits Data'!AF180*0.81818)</f>
        <v>243043.34174</v>
      </c>
      <c r="M180" s="86">
        <f>+'Raw Benefits Data'!M180+'Raw Benefits Data'!AG180</f>
        <v>0</v>
      </c>
      <c r="N180" s="86">
        <f>+'Raw Benefits Data'!N180+('Raw Benefits Data'!AH180*0.81818)</f>
        <v>0</v>
      </c>
      <c r="O180" s="86">
        <f>+'Raw Benefits Data'!O180+'Raw Benefits Data'!AI180</f>
        <v>72</v>
      </c>
      <c r="P180" s="86">
        <f>+'Raw Benefits Data'!P180+('Raw Benefits Data'!AJ180*0.81818)</f>
        <v>8387.36288</v>
      </c>
      <c r="Q180" s="86">
        <f>+'Raw Benefits Data'!Q180+'Raw Benefits Data'!AK180</f>
        <v>72</v>
      </c>
      <c r="R180" s="86">
        <f>+'Raw Benefits Data'!R180+('Raw Benefits Data'!AL180*0.81818)</f>
        <v>8577.7265</v>
      </c>
      <c r="S180" s="86">
        <f>+'Raw Benefits Data'!S180+'Raw Benefits Data'!AM180</f>
        <v>0</v>
      </c>
      <c r="T180" s="86">
        <f>+'Raw Benefits Data'!T180+('Raw Benefits Data'!AN180*0.81818)</f>
        <v>0</v>
      </c>
      <c r="U180" s="86">
        <f>+'Raw Benefits Data'!U180+'Raw Benefits Data'!AO180</f>
        <v>57</v>
      </c>
      <c r="V180" s="86">
        <f>+'Raw Benefits Data'!V180+('Raw Benefits Data'!AP180*0.81818)</f>
        <v>2778.09064</v>
      </c>
      <c r="W180" s="86">
        <f>+'Raw Benefits Data'!W180+'Raw Benefits Data'!AQ180</f>
        <v>72</v>
      </c>
      <c r="X180" s="86">
        <f>+'Raw Benefits Data'!X180+('Raw Benefits Data'!AR180*0.81818)</f>
        <v>823037.7513</v>
      </c>
    </row>
    <row r="181" spans="1:24" ht="11.25">
      <c r="A181" s="3" t="s">
        <v>143</v>
      </c>
      <c r="B181" s="36" t="s">
        <v>712</v>
      </c>
      <c r="C181" s="3">
        <v>162609</v>
      </c>
      <c r="D181" s="42">
        <v>7</v>
      </c>
      <c r="E181" s="86">
        <f>+'Raw Benefits Data'!E181+'Raw Benefits Data'!Y181</f>
        <v>19</v>
      </c>
      <c r="F181" s="86">
        <f>+'Raw Benefits Data'!F181+('Raw Benefits Data'!Z181*0.81818)</f>
        <v>75753</v>
      </c>
      <c r="G181" s="86">
        <f>+'Raw Benefits Data'!G181+'Raw Benefits Data'!AA181</f>
        <v>18</v>
      </c>
      <c r="H181" s="86">
        <f>+'Raw Benefits Data'!H181+('Raw Benefits Data'!AB181*0.81818)</f>
        <v>129259</v>
      </c>
      <c r="I181" s="86">
        <f>+'Raw Benefits Data'!I181+'Raw Benefits Data'!AC181</f>
        <v>19</v>
      </c>
      <c r="J181" s="86">
        <f>+'Raw Benefits Data'!J181+('Raw Benefits Data'!AD181*0.81818)</f>
        <v>4920</v>
      </c>
      <c r="K181" s="86">
        <f>+'Raw Benefits Data'!K181+'Raw Benefits Data'!AE181</f>
        <v>19</v>
      </c>
      <c r="L181" s="86">
        <f>+'Raw Benefits Data'!L181+('Raw Benefits Data'!AF181*0.81818)</f>
        <v>58804</v>
      </c>
      <c r="M181" s="86">
        <f>+'Raw Benefits Data'!M181+'Raw Benefits Data'!AG181</f>
        <v>19</v>
      </c>
      <c r="N181" s="86">
        <f>+'Raw Benefits Data'!N181+('Raw Benefits Data'!AH181*0.81818)</f>
        <v>13452</v>
      </c>
      <c r="O181" s="86">
        <f>+'Raw Benefits Data'!O181+'Raw Benefits Data'!AI181</f>
        <v>19</v>
      </c>
      <c r="P181" s="86">
        <f>+'Raw Benefits Data'!P181+('Raw Benefits Data'!AJ181*0.81818)</f>
        <v>896</v>
      </c>
      <c r="Q181" s="86">
        <f>+'Raw Benefits Data'!Q181+'Raw Benefits Data'!AK181</f>
        <v>19</v>
      </c>
      <c r="R181" s="86">
        <f>+'Raw Benefits Data'!R181+('Raw Benefits Data'!AL181*0.81818)</f>
        <v>3152</v>
      </c>
      <c r="S181" s="86">
        <f>+'Raw Benefits Data'!S181+'Raw Benefits Data'!AM181</f>
        <v>0</v>
      </c>
      <c r="T181" s="86">
        <f>+'Raw Benefits Data'!T181+('Raw Benefits Data'!AN181*0.81818)</f>
        <v>0</v>
      </c>
      <c r="U181" s="86">
        <f>+'Raw Benefits Data'!U181+'Raw Benefits Data'!AO181</f>
        <v>0</v>
      </c>
      <c r="V181" s="86">
        <f>+'Raw Benefits Data'!V181+('Raw Benefits Data'!AP181*0.81818)</f>
        <v>0</v>
      </c>
      <c r="W181" s="86">
        <f>+'Raw Benefits Data'!W181+'Raw Benefits Data'!AQ181</f>
        <v>19</v>
      </c>
      <c r="X181" s="86">
        <f>+'Raw Benefits Data'!X181+('Raw Benefits Data'!AR181*0.81818)</f>
        <v>286236</v>
      </c>
    </row>
    <row r="182" spans="1:24" ht="11.25">
      <c r="A182" s="3" t="s">
        <v>143</v>
      </c>
      <c r="B182" s="36" t="s">
        <v>713</v>
      </c>
      <c r="C182" s="3">
        <v>162690</v>
      </c>
      <c r="D182" s="42">
        <v>7</v>
      </c>
      <c r="E182" s="86">
        <f>+'Raw Benefits Data'!E182+'Raw Benefits Data'!Y182</f>
        <v>58</v>
      </c>
      <c r="F182" s="86">
        <f>+'Raw Benefits Data'!F182+('Raw Benefits Data'!Z182*0.81818)</f>
        <v>305982.37326</v>
      </c>
      <c r="G182" s="86">
        <f>+'Raw Benefits Data'!G182+'Raw Benefits Data'!AA182</f>
        <v>58</v>
      </c>
      <c r="H182" s="86">
        <f>+'Raw Benefits Data'!H182+('Raw Benefits Data'!AB182*0.81818)</f>
        <v>170887.5092</v>
      </c>
      <c r="I182" s="86">
        <f>+'Raw Benefits Data'!I182+'Raw Benefits Data'!AC182</f>
        <v>58</v>
      </c>
      <c r="J182" s="86">
        <f>+'Raw Benefits Data'!J182+('Raw Benefits Data'!AD182*0.81818)</f>
        <v>9144.63398</v>
      </c>
      <c r="K182" s="86">
        <f>+'Raw Benefits Data'!K182+'Raw Benefits Data'!AE182</f>
        <v>58</v>
      </c>
      <c r="L182" s="86">
        <f>+'Raw Benefits Data'!L182+('Raw Benefits Data'!AF182*0.81818)</f>
        <v>199577.85764</v>
      </c>
      <c r="M182" s="86">
        <f>+'Raw Benefits Data'!M182+'Raw Benefits Data'!AG182</f>
        <v>0</v>
      </c>
      <c r="N182" s="86">
        <f>+'Raw Benefits Data'!N182+('Raw Benefits Data'!AH182*0.81818)</f>
        <v>0</v>
      </c>
      <c r="O182" s="86">
        <f>+'Raw Benefits Data'!O182+'Raw Benefits Data'!AI182</f>
        <v>58</v>
      </c>
      <c r="P182" s="86">
        <f>+'Raw Benefits Data'!P182+('Raw Benefits Data'!AJ182*0.81818)</f>
        <v>3262.45392</v>
      </c>
      <c r="Q182" s="86">
        <f>+'Raw Benefits Data'!Q182+'Raw Benefits Data'!AK182</f>
        <v>58</v>
      </c>
      <c r="R182" s="86">
        <f>+'Raw Benefits Data'!R182+('Raw Benefits Data'!AL182*0.81818)</f>
        <v>7576.54348</v>
      </c>
      <c r="S182" s="86">
        <f>+'Raw Benefits Data'!S182+'Raw Benefits Data'!AM182</f>
        <v>5</v>
      </c>
      <c r="T182" s="86">
        <f>+'Raw Benefits Data'!T182+('Raw Benefits Data'!AN182*0.81818)</f>
        <v>6428</v>
      </c>
      <c r="U182" s="86">
        <f>+'Raw Benefits Data'!U182+'Raw Benefits Data'!AO182</f>
        <v>0</v>
      </c>
      <c r="V182" s="86">
        <f>+'Raw Benefits Data'!V182+('Raw Benefits Data'!AP182*0.81818)</f>
        <v>0</v>
      </c>
      <c r="W182" s="86">
        <f>+'Raw Benefits Data'!W182+'Raw Benefits Data'!AQ182</f>
        <v>58</v>
      </c>
      <c r="X182" s="86">
        <f>+'Raw Benefits Data'!X182+('Raw Benefits Data'!AR182*0.81818)</f>
        <v>702859.37148</v>
      </c>
    </row>
    <row r="183" spans="1:24" ht="11.25">
      <c r="A183" s="3" t="s">
        <v>143</v>
      </c>
      <c r="B183" s="36" t="s">
        <v>714</v>
      </c>
      <c r="C183" s="3">
        <v>162706</v>
      </c>
      <c r="D183" s="42">
        <v>7</v>
      </c>
      <c r="E183" s="86">
        <f>+'Raw Benefits Data'!E183+'Raw Benefits Data'!Y183</f>
        <v>75</v>
      </c>
      <c r="F183" s="86">
        <f>+'Raw Benefits Data'!F183+('Raw Benefits Data'!Z183*0.81818)</f>
        <v>427092.64418</v>
      </c>
      <c r="G183" s="86">
        <f>+'Raw Benefits Data'!G183+'Raw Benefits Data'!AA183</f>
        <v>74</v>
      </c>
      <c r="H183" s="86">
        <f>+'Raw Benefits Data'!H183+('Raw Benefits Data'!AB183*0.81818)</f>
        <v>355484.17016</v>
      </c>
      <c r="I183" s="86">
        <f>+'Raw Benefits Data'!I183+'Raw Benefits Data'!AC183</f>
        <v>75</v>
      </c>
      <c r="J183" s="86">
        <f>+'Raw Benefits Data'!J183+('Raw Benefits Data'!AD183*0.81818)</f>
        <v>8700.90642</v>
      </c>
      <c r="K183" s="86">
        <f>+'Raw Benefits Data'!K183+'Raw Benefits Data'!AE183</f>
        <v>77</v>
      </c>
      <c r="L183" s="86">
        <f>+'Raw Benefits Data'!L183+('Raw Benefits Data'!AF183*0.81818)</f>
        <v>294025.07594</v>
      </c>
      <c r="M183" s="86">
        <f>+'Raw Benefits Data'!M183+'Raw Benefits Data'!AG183</f>
        <v>77</v>
      </c>
      <c r="N183" s="86">
        <f>+'Raw Benefits Data'!N183+('Raw Benefits Data'!AH183*0.81818)</f>
        <v>45153.25956</v>
      </c>
      <c r="O183" s="86">
        <f>+'Raw Benefits Data'!O183+'Raw Benefits Data'!AI183</f>
        <v>73</v>
      </c>
      <c r="P183" s="86">
        <f>+'Raw Benefits Data'!P183+('Raw Benefits Data'!AJ183*0.81818)</f>
        <v>13877.35956</v>
      </c>
      <c r="Q183" s="86">
        <f>+'Raw Benefits Data'!Q183+'Raw Benefits Data'!AK183</f>
        <v>77</v>
      </c>
      <c r="R183" s="86">
        <f>+'Raw Benefits Data'!R183+('Raw Benefits Data'!AL183*0.81818)</f>
        <v>10784.45062</v>
      </c>
      <c r="S183" s="86">
        <f>+'Raw Benefits Data'!S183+'Raw Benefits Data'!AM183</f>
        <v>0</v>
      </c>
      <c r="T183" s="86">
        <f>+'Raw Benefits Data'!T183+('Raw Benefits Data'!AN183*0.81818)</f>
        <v>0</v>
      </c>
      <c r="U183" s="86">
        <f>+'Raw Benefits Data'!U183+'Raw Benefits Data'!AO183</f>
        <v>0</v>
      </c>
      <c r="V183" s="86">
        <f>+'Raw Benefits Data'!V183+('Raw Benefits Data'!AP183*0.81818)</f>
        <v>0</v>
      </c>
      <c r="W183" s="86">
        <f>+'Raw Benefits Data'!W183+'Raw Benefits Data'!AQ183</f>
        <v>77</v>
      </c>
      <c r="X183" s="86">
        <f>+'Raw Benefits Data'!X183+('Raw Benefits Data'!AR183*0.81818)</f>
        <v>1155117.86644</v>
      </c>
    </row>
    <row r="184" spans="1:24" ht="11.25">
      <c r="A184" s="3" t="s">
        <v>143</v>
      </c>
      <c r="B184" s="36" t="s">
        <v>715</v>
      </c>
      <c r="C184" s="3">
        <v>162799</v>
      </c>
      <c r="D184" s="42">
        <v>7</v>
      </c>
      <c r="E184" s="86">
        <f>+'Raw Benefits Data'!E184+'Raw Benefits Data'!Y184</f>
        <v>87</v>
      </c>
      <c r="F184" s="86">
        <f>+'Raw Benefits Data'!F184+('Raw Benefits Data'!Z184*0.81818)</f>
        <v>401471.38096</v>
      </c>
      <c r="G184" s="86">
        <f>+'Raw Benefits Data'!G184+'Raw Benefits Data'!AA184</f>
        <v>81</v>
      </c>
      <c r="H184" s="86">
        <f>+'Raw Benefits Data'!H184+('Raw Benefits Data'!AB184*0.81818)</f>
        <v>231089.02360000001</v>
      </c>
      <c r="I184" s="86">
        <f>+'Raw Benefits Data'!I184+'Raw Benefits Data'!AC184</f>
        <v>87</v>
      </c>
      <c r="J184" s="86">
        <f>+'Raw Benefits Data'!J184+('Raw Benefits Data'!AD184*0.81818)</f>
        <v>21454.08236</v>
      </c>
      <c r="K184" s="86">
        <f>+'Raw Benefits Data'!K184+'Raw Benefits Data'!AE184</f>
        <v>87</v>
      </c>
      <c r="L184" s="86">
        <f>+'Raw Benefits Data'!L184+('Raw Benefits Data'!AF184*0.81818)</f>
        <v>318207.42134</v>
      </c>
      <c r="M184" s="86">
        <f>+'Raw Benefits Data'!M184+'Raw Benefits Data'!AG184</f>
        <v>0</v>
      </c>
      <c r="N184" s="86">
        <f>+'Raw Benefits Data'!N184+('Raw Benefits Data'!AH184*0.81818)</f>
        <v>0</v>
      </c>
      <c r="O184" s="86">
        <f>+'Raw Benefits Data'!O184+'Raw Benefits Data'!AI184</f>
        <v>87</v>
      </c>
      <c r="P184" s="86">
        <f>+'Raw Benefits Data'!P184+('Raw Benefits Data'!AJ184*0.81818)</f>
        <v>20864.719100000002</v>
      </c>
      <c r="Q184" s="86">
        <f>+'Raw Benefits Data'!Q184+'Raw Benefits Data'!AK184</f>
        <v>87</v>
      </c>
      <c r="R184" s="86">
        <f>+'Raw Benefits Data'!R184+('Raw Benefits Data'!AL184*0.81818)</f>
        <v>21282.99152</v>
      </c>
      <c r="S184" s="86">
        <f>+'Raw Benefits Data'!S184+'Raw Benefits Data'!AM184</f>
        <v>10</v>
      </c>
      <c r="T184" s="86">
        <f>+'Raw Benefits Data'!T184+('Raw Benefits Data'!AN184*0.81818)</f>
        <v>6376.6363</v>
      </c>
      <c r="U184" s="86">
        <f>+'Raw Benefits Data'!U184+'Raw Benefits Data'!AO184</f>
        <v>13</v>
      </c>
      <c r="V184" s="86">
        <f>+'Raw Benefits Data'!V184+('Raw Benefits Data'!AP184*0.81818)</f>
        <v>981.816</v>
      </c>
      <c r="W184" s="86">
        <f>+'Raw Benefits Data'!W184+'Raw Benefits Data'!AQ184</f>
        <v>87</v>
      </c>
      <c r="X184" s="86">
        <f>+'Raw Benefits Data'!X184+('Raw Benefits Data'!AR184*0.81818)</f>
        <v>1021728.07118</v>
      </c>
    </row>
    <row r="185" spans="1:24" ht="11.25">
      <c r="A185" s="3" t="s">
        <v>143</v>
      </c>
      <c r="B185" s="25" t="s">
        <v>716</v>
      </c>
      <c r="C185" s="3">
        <v>163444</v>
      </c>
      <c r="D185" s="46">
        <v>7</v>
      </c>
      <c r="E185" s="86">
        <f>+'Raw Benefits Data'!E185+'Raw Benefits Data'!Y185</f>
        <v>62</v>
      </c>
      <c r="F185" s="86">
        <f>+'Raw Benefits Data'!F185+('Raw Benefits Data'!Z185*0.81818)</f>
        <v>314112</v>
      </c>
      <c r="G185" s="86">
        <f>+'Raw Benefits Data'!G185+'Raw Benefits Data'!AA185</f>
        <v>54</v>
      </c>
      <c r="H185" s="86">
        <f>+'Raw Benefits Data'!H185+('Raw Benefits Data'!AB185*0.81818)</f>
        <v>229703</v>
      </c>
      <c r="I185" s="86">
        <f>+'Raw Benefits Data'!I185+'Raw Benefits Data'!AC185</f>
        <v>59</v>
      </c>
      <c r="J185" s="86">
        <f>+'Raw Benefits Data'!J185+('Raw Benefits Data'!AD185*0.81818)</f>
        <v>4390</v>
      </c>
      <c r="K185" s="86">
        <f>+'Raw Benefits Data'!K185+'Raw Benefits Data'!AE185</f>
        <v>62</v>
      </c>
      <c r="L185" s="86">
        <f>+'Raw Benefits Data'!L185+('Raw Benefits Data'!AF185*0.81818)</f>
        <v>248961</v>
      </c>
      <c r="M185" s="86">
        <f>+'Raw Benefits Data'!M185+'Raw Benefits Data'!AG185</f>
        <v>0</v>
      </c>
      <c r="N185" s="86">
        <f>+'Raw Benefits Data'!N185+('Raw Benefits Data'!AH185*0.81818)</f>
        <v>0</v>
      </c>
      <c r="O185" s="86">
        <f>+'Raw Benefits Data'!O185+'Raw Benefits Data'!AI185</f>
        <v>59</v>
      </c>
      <c r="P185" s="86">
        <f>+'Raw Benefits Data'!P185+('Raw Benefits Data'!AJ185*0.81818)</f>
        <v>13021</v>
      </c>
      <c r="Q185" s="86">
        <f>+'Raw Benefits Data'!Q185+'Raw Benefits Data'!AK185</f>
        <v>0</v>
      </c>
      <c r="R185" s="86">
        <f>+'Raw Benefits Data'!R185+('Raw Benefits Data'!AL185*0.81818)</f>
        <v>0</v>
      </c>
      <c r="S185" s="86">
        <f>+'Raw Benefits Data'!S185+'Raw Benefits Data'!AM185</f>
        <v>0</v>
      </c>
      <c r="T185" s="86">
        <f>+'Raw Benefits Data'!T185+('Raw Benefits Data'!AN185*0.81818)</f>
        <v>0</v>
      </c>
      <c r="U185" s="86">
        <f>+'Raw Benefits Data'!U185+'Raw Benefits Data'!AO185</f>
        <v>0</v>
      </c>
      <c r="V185" s="86">
        <f>+'Raw Benefits Data'!V185+('Raw Benefits Data'!AP185*0.81818)</f>
        <v>0</v>
      </c>
      <c r="W185" s="86">
        <f>+'Raw Benefits Data'!W185+'Raw Benefits Data'!AQ185</f>
        <v>62</v>
      </c>
      <c r="X185" s="86">
        <f>+'Raw Benefits Data'!X185+('Raw Benefits Data'!AR185*0.81818)</f>
        <v>810187</v>
      </c>
    </row>
    <row r="186" spans="1:24" ht="12" thickBot="1">
      <c r="A186" s="3" t="s">
        <v>143</v>
      </c>
      <c r="B186" s="40" t="s">
        <v>717</v>
      </c>
      <c r="C186" s="41">
        <v>163426</v>
      </c>
      <c r="D186" s="47">
        <v>7</v>
      </c>
      <c r="E186" s="86">
        <f>+'Raw Benefits Data'!E186+'Raw Benefits Data'!Y186</f>
        <v>242</v>
      </c>
      <c r="F186" s="86">
        <f>+'Raw Benefits Data'!F186+('Raw Benefits Data'!Z186*0.81818)</f>
        <v>1402104</v>
      </c>
      <c r="G186" s="86">
        <f>+'Raw Benefits Data'!G186+'Raw Benefits Data'!AA186</f>
        <v>206</v>
      </c>
      <c r="H186" s="86">
        <f>+'Raw Benefits Data'!H186+('Raw Benefits Data'!AB186*0.81818)</f>
        <v>757501</v>
      </c>
      <c r="I186" s="86">
        <f>+'Raw Benefits Data'!I186+'Raw Benefits Data'!AC186</f>
        <v>229</v>
      </c>
      <c r="J186" s="86">
        <f>+'Raw Benefits Data'!J186+('Raw Benefits Data'!AD186*0.81818)</f>
        <v>17380</v>
      </c>
      <c r="K186" s="86">
        <f>+'Raw Benefits Data'!K186+'Raw Benefits Data'!AE186</f>
        <v>245</v>
      </c>
      <c r="L186" s="86">
        <f>+'Raw Benefits Data'!L186+('Raw Benefits Data'!AF186*0.81818)</f>
        <v>1044087</v>
      </c>
      <c r="M186" s="86">
        <f>+'Raw Benefits Data'!M186+'Raw Benefits Data'!AG186</f>
        <v>0</v>
      </c>
      <c r="N186" s="86">
        <f>+'Raw Benefits Data'!N186+('Raw Benefits Data'!AH186*0.81818)</f>
        <v>0</v>
      </c>
      <c r="O186" s="86">
        <f>+'Raw Benefits Data'!O186+'Raw Benefits Data'!AI186</f>
        <v>229</v>
      </c>
      <c r="P186" s="86">
        <f>+'Raw Benefits Data'!P186+('Raw Benefits Data'!AJ186*0.81818)</f>
        <v>50193</v>
      </c>
      <c r="Q186" s="86">
        <f>+'Raw Benefits Data'!Q186+'Raw Benefits Data'!AK186</f>
        <v>0</v>
      </c>
      <c r="R186" s="86">
        <f>+'Raw Benefits Data'!R186+('Raw Benefits Data'!AL186*0.81818)</f>
        <v>0</v>
      </c>
      <c r="S186" s="86">
        <f>+'Raw Benefits Data'!S186+'Raw Benefits Data'!AM186</f>
        <v>0</v>
      </c>
      <c r="T186" s="86">
        <f>+'Raw Benefits Data'!T186+('Raw Benefits Data'!AN186*0.81818)</f>
        <v>0</v>
      </c>
      <c r="U186" s="86">
        <f>+'Raw Benefits Data'!U186+'Raw Benefits Data'!AO186</f>
        <v>0</v>
      </c>
      <c r="V186" s="86">
        <f>+'Raw Benefits Data'!V186+('Raw Benefits Data'!AP186*0.81818)</f>
        <v>0</v>
      </c>
      <c r="W186" s="86">
        <f>+'Raw Benefits Data'!W186+'Raw Benefits Data'!AQ186</f>
        <v>245</v>
      </c>
      <c r="X186" s="86">
        <f>+'Raw Benefits Data'!X186+('Raw Benefits Data'!AR186*0.81818)</f>
        <v>3271265</v>
      </c>
    </row>
    <row r="187" spans="1:24" ht="11.25">
      <c r="A187" s="3" t="s">
        <v>143</v>
      </c>
      <c r="B187" s="25" t="s">
        <v>718</v>
      </c>
      <c r="C187" s="3">
        <v>163435</v>
      </c>
      <c r="D187" s="25">
        <v>7</v>
      </c>
      <c r="E187" s="86">
        <f>+'Raw Benefits Data'!E187+'Raw Benefits Data'!Y187</f>
        <v>80</v>
      </c>
      <c r="F187" s="86">
        <f>+'Raw Benefits Data'!F187+('Raw Benefits Data'!Z187*0.81818)</f>
        <v>446094</v>
      </c>
      <c r="G187" s="86">
        <f>+'Raw Benefits Data'!G187+'Raw Benefits Data'!AA187</f>
        <v>63</v>
      </c>
      <c r="H187" s="86">
        <f>+'Raw Benefits Data'!H187+('Raw Benefits Data'!AB187*0.81818)</f>
        <v>224379</v>
      </c>
      <c r="I187" s="86">
        <f>+'Raw Benefits Data'!I187+'Raw Benefits Data'!AC187</f>
        <v>77</v>
      </c>
      <c r="J187" s="86">
        <f>+'Raw Benefits Data'!J187+('Raw Benefits Data'!AD187*0.81818)</f>
        <v>10752</v>
      </c>
      <c r="K187" s="86">
        <f>+'Raw Benefits Data'!K187+'Raw Benefits Data'!AE187</f>
        <v>80</v>
      </c>
      <c r="L187" s="86">
        <f>+'Raw Benefits Data'!L187+('Raw Benefits Data'!AF187*0.81818)</f>
        <v>352118</v>
      </c>
      <c r="M187" s="86">
        <f>+'Raw Benefits Data'!M187+'Raw Benefits Data'!AG187</f>
        <v>0</v>
      </c>
      <c r="N187" s="86">
        <f>+'Raw Benefits Data'!N187+('Raw Benefits Data'!AH187*0.81818)</f>
        <v>0</v>
      </c>
      <c r="O187" s="86">
        <f>+'Raw Benefits Data'!O187+'Raw Benefits Data'!AI187</f>
        <v>77</v>
      </c>
      <c r="P187" s="86">
        <f>+'Raw Benefits Data'!P187+('Raw Benefits Data'!AJ187*0.81818)</f>
        <v>17087</v>
      </c>
      <c r="Q187" s="86">
        <f>+'Raw Benefits Data'!Q187+'Raw Benefits Data'!AK187</f>
        <v>0</v>
      </c>
      <c r="R187" s="86">
        <f>+'Raw Benefits Data'!R187+('Raw Benefits Data'!AL187*0.81818)</f>
        <v>0</v>
      </c>
      <c r="S187" s="86">
        <f>+'Raw Benefits Data'!S187+'Raw Benefits Data'!AM187</f>
        <v>0</v>
      </c>
      <c r="T187" s="86">
        <f>+'Raw Benefits Data'!T187+('Raw Benefits Data'!AN187*0.81818)</f>
        <v>0</v>
      </c>
      <c r="U187" s="86">
        <f>+'Raw Benefits Data'!U187+'Raw Benefits Data'!AO187</f>
        <v>0</v>
      </c>
      <c r="V187" s="86">
        <f>+'Raw Benefits Data'!V187+('Raw Benefits Data'!AP187*0.81818)</f>
        <v>0</v>
      </c>
      <c r="W187" s="86">
        <f>+'Raw Benefits Data'!W187+'Raw Benefits Data'!AQ187</f>
        <v>80</v>
      </c>
      <c r="X187" s="86">
        <f>+'Raw Benefits Data'!X187+('Raw Benefits Data'!AR187*0.81818)</f>
        <v>1050430</v>
      </c>
    </row>
    <row r="188" spans="1:24" ht="11.25">
      <c r="A188" s="3" t="s">
        <v>143</v>
      </c>
      <c r="B188" s="25" t="s">
        <v>719</v>
      </c>
      <c r="C188" s="3">
        <v>163657</v>
      </c>
      <c r="D188" s="25">
        <v>7</v>
      </c>
      <c r="E188" s="86">
        <f>+'Raw Benefits Data'!E188+'Raw Benefits Data'!Y188</f>
        <v>84</v>
      </c>
      <c r="F188" s="86">
        <f>+'Raw Benefits Data'!F188+('Raw Benefits Data'!Z188*0.81818)</f>
        <v>287297</v>
      </c>
      <c r="G188" s="86">
        <f>+'Raw Benefits Data'!G188+'Raw Benefits Data'!AA188</f>
        <v>176</v>
      </c>
      <c r="H188" s="86">
        <f>+'Raw Benefits Data'!H188+('Raw Benefits Data'!AB188*0.81818)</f>
        <v>707216</v>
      </c>
      <c r="I188" s="86">
        <f>+'Raw Benefits Data'!I188+'Raw Benefits Data'!AC188</f>
        <v>212</v>
      </c>
      <c r="J188" s="86">
        <f>+'Raw Benefits Data'!J188+('Raw Benefits Data'!AD188*0.81818)</f>
        <v>41769</v>
      </c>
      <c r="K188" s="86">
        <f>+'Raw Benefits Data'!K188+'Raw Benefits Data'!AE188</f>
        <v>212</v>
      </c>
      <c r="L188" s="86">
        <f>+'Raw Benefits Data'!L188+('Raw Benefits Data'!AF188*0.81818)</f>
        <v>633233</v>
      </c>
      <c r="M188" s="86">
        <f>+'Raw Benefits Data'!M188+'Raw Benefits Data'!AG188</f>
        <v>0</v>
      </c>
      <c r="N188" s="86">
        <f>+'Raw Benefits Data'!N188+('Raw Benefits Data'!AH188*0.81818)</f>
        <v>0</v>
      </c>
      <c r="O188" s="86">
        <f>+'Raw Benefits Data'!O188+'Raw Benefits Data'!AI188</f>
        <v>212</v>
      </c>
      <c r="P188" s="86">
        <f>+'Raw Benefits Data'!P188+('Raw Benefits Data'!AJ188*0.81818)</f>
        <v>245029</v>
      </c>
      <c r="Q188" s="86">
        <f>+'Raw Benefits Data'!Q188+'Raw Benefits Data'!AK188</f>
        <v>212</v>
      </c>
      <c r="R188" s="86">
        <f>+'Raw Benefits Data'!R188+('Raw Benefits Data'!AL188*0.81818)</f>
        <v>47951</v>
      </c>
      <c r="S188" s="86">
        <f>+'Raw Benefits Data'!S188+'Raw Benefits Data'!AM188</f>
        <v>0</v>
      </c>
      <c r="T188" s="86">
        <f>+'Raw Benefits Data'!T188+('Raw Benefits Data'!AN188*0.81818)</f>
        <v>0</v>
      </c>
      <c r="U188" s="86">
        <f>+'Raw Benefits Data'!U188+'Raw Benefits Data'!AO188</f>
        <v>0</v>
      </c>
      <c r="V188" s="86">
        <f>+'Raw Benefits Data'!V188+('Raw Benefits Data'!AP188*0.81818)</f>
        <v>0</v>
      </c>
      <c r="W188" s="86">
        <f>+'Raw Benefits Data'!W188+'Raw Benefits Data'!AQ188</f>
        <v>212</v>
      </c>
      <c r="X188" s="86">
        <f>+'Raw Benefits Data'!X188+('Raw Benefits Data'!AR188*0.81818)</f>
        <v>1962495</v>
      </c>
    </row>
    <row r="189" spans="1:24" ht="11.25">
      <c r="A189" s="3" t="s">
        <v>143</v>
      </c>
      <c r="B189" s="25" t="s">
        <v>720</v>
      </c>
      <c r="C189" s="3">
        <v>164313</v>
      </c>
      <c r="D189" s="25">
        <v>7</v>
      </c>
      <c r="E189" s="86">
        <f>+'Raw Benefits Data'!E189+'Raw Benefits Data'!Y189</f>
        <v>39</v>
      </c>
      <c r="F189" s="86">
        <f>+'Raw Benefits Data'!F189+('Raw Benefits Data'!Z189*0.81818)</f>
        <v>150016.95726</v>
      </c>
      <c r="G189" s="86">
        <f>+'Raw Benefits Data'!G189+'Raw Benefits Data'!AA189</f>
        <v>39</v>
      </c>
      <c r="H189" s="86">
        <f>+'Raw Benefits Data'!H189+('Raw Benefits Data'!AB189*0.81818)</f>
        <v>98348.34072000001</v>
      </c>
      <c r="I189" s="86">
        <f>+'Raw Benefits Data'!I189+'Raw Benefits Data'!AC189</f>
        <v>39</v>
      </c>
      <c r="J189" s="86">
        <f>+'Raw Benefits Data'!J189+('Raw Benefits Data'!AD189*0.81818)</f>
        <v>9608.72496</v>
      </c>
      <c r="K189" s="86">
        <f>+'Raw Benefits Data'!K189+'Raw Benefits Data'!AE189</f>
        <v>39</v>
      </c>
      <c r="L189" s="86">
        <f>+'Raw Benefits Data'!L189+('Raw Benefits Data'!AF189*0.81818)</f>
        <v>126936.15182</v>
      </c>
      <c r="M189" s="86">
        <f>+'Raw Benefits Data'!M189+'Raw Benefits Data'!AG189</f>
        <v>0</v>
      </c>
      <c r="N189" s="86">
        <f>+'Raw Benefits Data'!N189+('Raw Benefits Data'!AH189*0.81818)</f>
        <v>0</v>
      </c>
      <c r="O189" s="86">
        <f>+'Raw Benefits Data'!O189+'Raw Benefits Data'!AI189</f>
        <v>39</v>
      </c>
      <c r="P189" s="86">
        <f>+'Raw Benefits Data'!P189+('Raw Benefits Data'!AJ189*0.81818)</f>
        <v>6582.99848</v>
      </c>
      <c r="Q189" s="86">
        <f>+'Raw Benefits Data'!Q189+'Raw Benefits Data'!AK189</f>
        <v>39</v>
      </c>
      <c r="R189" s="86">
        <f>+'Raw Benefits Data'!R189+('Raw Benefits Data'!AL189*0.81818)</f>
        <v>5608.18048</v>
      </c>
      <c r="S189" s="86">
        <f>+'Raw Benefits Data'!S189+'Raw Benefits Data'!AM189</f>
        <v>10</v>
      </c>
      <c r="T189" s="86">
        <f>+'Raw Benefits Data'!T189+('Raw Benefits Data'!AN189*0.81818)</f>
        <v>9301</v>
      </c>
      <c r="U189" s="86">
        <f>+'Raw Benefits Data'!U189+'Raw Benefits Data'!AO189</f>
        <v>0</v>
      </c>
      <c r="V189" s="86">
        <f>+'Raw Benefits Data'!V189+('Raw Benefits Data'!AP189*0.81818)</f>
        <v>0</v>
      </c>
      <c r="W189" s="86">
        <f>+'Raw Benefits Data'!W189+'Raw Benefits Data'!AQ189</f>
        <v>39</v>
      </c>
      <c r="X189" s="86">
        <f>+'Raw Benefits Data'!X189+('Raw Benefits Data'!AR189*0.81818)</f>
        <v>406402.35372</v>
      </c>
    </row>
    <row r="190" spans="1:24" ht="11.25">
      <c r="A190" s="3" t="s">
        <v>137</v>
      </c>
      <c r="B190" s="25" t="s">
        <v>682</v>
      </c>
      <c r="C190" s="3">
        <v>176080</v>
      </c>
      <c r="D190" s="25">
        <v>1</v>
      </c>
      <c r="E190" s="86">
        <f>+'Raw Benefits Data'!E190+'Raw Benefits Data'!Y190</f>
        <v>834</v>
      </c>
      <c r="F190" s="86">
        <f>+'Raw Benefits Data'!F190+('Raw Benefits Data'!Z190*0.81818)</f>
        <v>3951780.54782</v>
      </c>
      <c r="G190" s="86">
        <f>+'Raw Benefits Data'!G190+'Raw Benefits Data'!AA190</f>
        <v>851</v>
      </c>
      <c r="H190" s="86">
        <f>+'Raw Benefits Data'!H190+('Raw Benefits Data'!AB190*0.81818)</f>
        <v>1391695.16256</v>
      </c>
      <c r="I190" s="86">
        <f>+'Raw Benefits Data'!I190+'Raw Benefits Data'!AC190</f>
        <v>0</v>
      </c>
      <c r="J190" s="86">
        <f>+'Raw Benefits Data'!J190+('Raw Benefits Data'!AD190*0.81818)</f>
        <v>0</v>
      </c>
      <c r="K190" s="86">
        <f>+'Raw Benefits Data'!K190+'Raw Benefits Data'!AE190</f>
        <v>851</v>
      </c>
      <c r="L190" s="86">
        <f>+'Raw Benefits Data'!L190+('Raw Benefits Data'!AF190*0.81818)</f>
        <v>1884794.56426</v>
      </c>
      <c r="M190" s="86">
        <f>+'Raw Benefits Data'!M190+'Raw Benefits Data'!AG190</f>
        <v>851</v>
      </c>
      <c r="N190" s="86">
        <f>+'Raw Benefits Data'!N190+('Raw Benefits Data'!AH190*0.81818)</f>
        <v>7139.27102</v>
      </c>
      <c r="O190" s="86">
        <f>+'Raw Benefits Data'!O190+'Raw Benefits Data'!AI190</f>
        <v>577</v>
      </c>
      <c r="P190" s="86">
        <f>+'Raw Benefits Data'!P190+('Raw Benefits Data'!AJ190*0.81818)</f>
        <v>80732.37838000001</v>
      </c>
      <c r="Q190" s="86">
        <f>+'Raw Benefits Data'!Q190+'Raw Benefits Data'!AK190</f>
        <v>851</v>
      </c>
      <c r="R190" s="86">
        <f>+'Raw Benefits Data'!R190+('Raw Benefits Data'!AL190*0.81818)</f>
        <v>212751.72506</v>
      </c>
      <c r="S190" s="86">
        <f>+'Raw Benefits Data'!S190+'Raw Benefits Data'!AM190</f>
        <v>95</v>
      </c>
      <c r="T190" s="86">
        <f>+'Raw Benefits Data'!T190+('Raw Benefits Data'!AN190*0.81818)</f>
        <v>83972.64035999999</v>
      </c>
      <c r="U190" s="86">
        <f>+'Raw Benefits Data'!U190+'Raw Benefits Data'!AO190</f>
        <v>0</v>
      </c>
      <c r="V190" s="86">
        <f>+'Raw Benefits Data'!V190+('Raw Benefits Data'!AP190*0.81818)</f>
        <v>0</v>
      </c>
      <c r="W190" s="86">
        <f>+'Raw Benefits Data'!W190+'Raw Benefits Data'!AQ190</f>
        <v>851</v>
      </c>
      <c r="X190" s="86">
        <f>+'Raw Benefits Data'!X190+('Raw Benefits Data'!AR190*0.81818)</f>
        <v>7612866.28946</v>
      </c>
    </row>
    <row r="191" spans="1:24" ht="11.25">
      <c r="A191" s="3" t="s">
        <v>137</v>
      </c>
      <c r="B191" s="25" t="s">
        <v>683</v>
      </c>
      <c r="C191" s="3">
        <v>176017</v>
      </c>
      <c r="D191" s="46">
        <v>2</v>
      </c>
      <c r="E191" s="86">
        <f>+'Raw Benefits Data'!E191+'Raw Benefits Data'!Y191</f>
        <v>464</v>
      </c>
      <c r="F191" s="86">
        <f>+'Raw Benefits Data'!F191+('Raw Benefits Data'!Z191*0.81818)</f>
        <v>2347567.75422</v>
      </c>
      <c r="G191" s="86">
        <f>+'Raw Benefits Data'!G191+'Raw Benefits Data'!AA191</f>
        <v>456</v>
      </c>
      <c r="H191" s="86">
        <f>+'Raw Benefits Data'!H191+('Raw Benefits Data'!AB191*0.81818)</f>
        <v>856420.0632</v>
      </c>
      <c r="I191" s="86">
        <f>+'Raw Benefits Data'!I191+'Raw Benefits Data'!AC191</f>
        <v>0</v>
      </c>
      <c r="J191" s="86">
        <f>+'Raw Benefits Data'!J191+('Raw Benefits Data'!AD191*0.81818)</f>
        <v>0</v>
      </c>
      <c r="K191" s="86">
        <f>+'Raw Benefits Data'!K191+'Raw Benefits Data'!AE191</f>
        <v>459</v>
      </c>
      <c r="L191" s="86">
        <f>+'Raw Benefits Data'!L191+('Raw Benefits Data'!AF191*0.81818)</f>
        <v>1803554.58404</v>
      </c>
      <c r="M191" s="86">
        <f>+'Raw Benefits Data'!M191+'Raw Benefits Data'!AG191</f>
        <v>464</v>
      </c>
      <c r="N191" s="86">
        <f>+'Raw Benefits Data'!N191+('Raw Benefits Data'!AH191*0.81818)</f>
        <v>15699.085500000001</v>
      </c>
      <c r="O191" s="86">
        <f>+'Raw Benefits Data'!O191+'Raw Benefits Data'!AI191</f>
        <v>262</v>
      </c>
      <c r="P191" s="86">
        <f>+'Raw Benefits Data'!P191+('Raw Benefits Data'!AJ191*0.81818)</f>
        <v>42621.98302</v>
      </c>
      <c r="Q191" s="86">
        <f>+'Raw Benefits Data'!Q191+'Raw Benefits Data'!AK191</f>
        <v>464</v>
      </c>
      <c r="R191" s="86">
        <f>+'Raw Benefits Data'!R191+('Raw Benefits Data'!AL191*0.81818)</f>
        <v>204960.17979999998</v>
      </c>
      <c r="S191" s="86">
        <f>+'Raw Benefits Data'!S191+'Raw Benefits Data'!AM191</f>
        <v>32</v>
      </c>
      <c r="T191" s="86">
        <f>+'Raw Benefits Data'!T191+('Raw Benefits Data'!AN191*0.81818)</f>
        <v>32891.5259</v>
      </c>
      <c r="U191" s="86">
        <f>+'Raw Benefits Data'!U191+'Raw Benefits Data'!AO191</f>
        <v>0</v>
      </c>
      <c r="V191" s="86">
        <f>+'Raw Benefits Data'!V191+('Raw Benefits Data'!AP191*0.81818)</f>
        <v>0</v>
      </c>
      <c r="W191" s="86">
        <f>+'Raw Benefits Data'!W191+'Raw Benefits Data'!AQ191</f>
        <v>459</v>
      </c>
      <c r="X191" s="86">
        <f>+'Raw Benefits Data'!X191+('Raw Benefits Data'!AR191*0.81818)</f>
        <v>5303715.17568</v>
      </c>
    </row>
    <row r="192" spans="1:24" ht="11.25">
      <c r="A192" s="3" t="s">
        <v>137</v>
      </c>
      <c r="B192" s="25" t="s">
        <v>684</v>
      </c>
      <c r="C192" s="3">
        <v>176372</v>
      </c>
      <c r="D192" s="46">
        <v>2</v>
      </c>
      <c r="E192" s="86">
        <f>+'Raw Benefits Data'!E192+'Raw Benefits Data'!Y192</f>
        <v>625</v>
      </c>
      <c r="F192" s="86">
        <f>+'Raw Benefits Data'!F192+('Raw Benefits Data'!Z192*0.81818)</f>
        <v>3041436.41292</v>
      </c>
      <c r="G192" s="86">
        <f>+'Raw Benefits Data'!G192+'Raw Benefits Data'!AA192</f>
        <v>625</v>
      </c>
      <c r="H192" s="86">
        <f>+'Raw Benefits Data'!H192+('Raw Benefits Data'!AB192*0.81818)</f>
        <v>984826.70736</v>
      </c>
      <c r="I192" s="86">
        <f>+'Raw Benefits Data'!I192+'Raw Benefits Data'!AC192</f>
        <v>0</v>
      </c>
      <c r="J192" s="86">
        <f>+'Raw Benefits Data'!J192+('Raw Benefits Data'!AD192*0.81818)</f>
        <v>0</v>
      </c>
      <c r="K192" s="86">
        <f>+'Raw Benefits Data'!K192+'Raw Benefits Data'!AE192</f>
        <v>625</v>
      </c>
      <c r="L192" s="86">
        <f>+'Raw Benefits Data'!L192+('Raw Benefits Data'!AF192*0.81818)</f>
        <v>2300365.89634</v>
      </c>
      <c r="M192" s="86">
        <f>+'Raw Benefits Data'!M192+'Raw Benefits Data'!AG192</f>
        <v>625</v>
      </c>
      <c r="N192" s="86">
        <f>+'Raw Benefits Data'!N192+('Raw Benefits Data'!AH192*0.81818)</f>
        <v>21435.9047</v>
      </c>
      <c r="O192" s="86">
        <f>+'Raw Benefits Data'!O192+'Raw Benefits Data'!AI192</f>
        <v>625</v>
      </c>
      <c r="P192" s="86">
        <f>+'Raw Benefits Data'!P192+('Raw Benefits Data'!AJ192*0.81818)</f>
        <v>65490.98292</v>
      </c>
      <c r="Q192" s="86">
        <f>+'Raw Benefits Data'!Q192+'Raw Benefits Data'!AK192</f>
        <v>625</v>
      </c>
      <c r="R192" s="86">
        <f>+'Raw Benefits Data'!R192+('Raw Benefits Data'!AL192*0.81818)</f>
        <v>145512.41646</v>
      </c>
      <c r="S192" s="86">
        <f>+'Raw Benefits Data'!S192+'Raw Benefits Data'!AM192</f>
        <v>56</v>
      </c>
      <c r="T192" s="86">
        <f>+'Raw Benefits Data'!T192+('Raw Benefits Data'!AN192*0.81818)</f>
        <v>101712.14528</v>
      </c>
      <c r="U192" s="86">
        <f>+'Raw Benefits Data'!U192+'Raw Benefits Data'!AO192</f>
        <v>0</v>
      </c>
      <c r="V192" s="86">
        <f>+'Raw Benefits Data'!V192+('Raw Benefits Data'!AP192*0.81818)</f>
        <v>0</v>
      </c>
      <c r="W192" s="86">
        <f>+'Raw Benefits Data'!W192+'Raw Benefits Data'!AQ192</f>
        <v>625</v>
      </c>
      <c r="X192" s="86">
        <f>+'Raw Benefits Data'!X192+('Raw Benefits Data'!AR192*0.81818)</f>
        <v>6660780.46598</v>
      </c>
    </row>
    <row r="193" spans="1:24" ht="11.25">
      <c r="A193" s="3" t="s">
        <v>137</v>
      </c>
      <c r="B193" s="25" t="s">
        <v>685</v>
      </c>
      <c r="C193" s="3">
        <v>175856</v>
      </c>
      <c r="D193" s="25">
        <v>3</v>
      </c>
      <c r="E193" s="86">
        <f>+'Raw Benefits Data'!E193+'Raw Benefits Data'!Y193</f>
        <v>348</v>
      </c>
      <c r="F193" s="86">
        <f>+'Raw Benefits Data'!F193+('Raw Benefits Data'!Z193*0.81818)</f>
        <v>1368929.99754</v>
      </c>
      <c r="G193" s="86">
        <f>+'Raw Benefits Data'!G193+'Raw Benefits Data'!AA193</f>
        <v>348</v>
      </c>
      <c r="H193" s="86">
        <f>+'Raw Benefits Data'!H193+('Raw Benefits Data'!AB193*0.81818)</f>
        <v>589175.75304</v>
      </c>
      <c r="I193" s="86">
        <f>+'Raw Benefits Data'!I193+'Raw Benefits Data'!AC193</f>
        <v>0</v>
      </c>
      <c r="J193" s="86">
        <f>+'Raw Benefits Data'!J193+('Raw Benefits Data'!AD193*0.81818)</f>
        <v>0</v>
      </c>
      <c r="K193" s="86">
        <f>+'Raw Benefits Data'!K193+'Raw Benefits Data'!AE193</f>
        <v>348</v>
      </c>
      <c r="L193" s="86">
        <f>+'Raw Benefits Data'!L193+('Raw Benefits Data'!AF193*0.81818)</f>
        <v>1074084.20646</v>
      </c>
      <c r="M193" s="86">
        <f>+'Raw Benefits Data'!M193+'Raw Benefits Data'!AG193</f>
        <v>348</v>
      </c>
      <c r="N193" s="86">
        <f>+'Raw Benefits Data'!N193+('Raw Benefits Data'!AH193*0.81818)</f>
        <v>23379.9902</v>
      </c>
      <c r="O193" s="86">
        <f>+'Raw Benefits Data'!O193+'Raw Benefits Data'!AI193</f>
        <v>348</v>
      </c>
      <c r="P193" s="86">
        <f>+'Raw Benefits Data'!P193+('Raw Benefits Data'!AJ193*0.81818)</f>
        <v>25459.258560000002</v>
      </c>
      <c r="Q193" s="86">
        <f>+'Raw Benefits Data'!Q193+'Raw Benefits Data'!AK193</f>
        <v>348</v>
      </c>
      <c r="R193" s="86">
        <f>+'Raw Benefits Data'!R193+('Raw Benefits Data'!AL193*0.81818)</f>
        <v>293442.79164</v>
      </c>
      <c r="S193" s="86">
        <f>+'Raw Benefits Data'!S193+'Raw Benefits Data'!AM193</f>
        <v>0</v>
      </c>
      <c r="T193" s="86">
        <f>+'Raw Benefits Data'!T193+('Raw Benefits Data'!AN193*0.81818)</f>
        <v>0</v>
      </c>
      <c r="U193" s="86">
        <f>+'Raw Benefits Data'!U193+'Raw Benefits Data'!AO193</f>
        <v>0</v>
      </c>
      <c r="V193" s="86">
        <f>+'Raw Benefits Data'!V193+('Raw Benefits Data'!AP193*0.81818)</f>
        <v>0</v>
      </c>
      <c r="W193" s="86">
        <f>+'Raw Benefits Data'!W193+'Raw Benefits Data'!AQ193</f>
        <v>348</v>
      </c>
      <c r="X193" s="86">
        <f>+'Raw Benefits Data'!X193+('Raw Benefits Data'!AR193*0.81818)</f>
        <v>3374471.99744</v>
      </c>
    </row>
    <row r="194" spans="1:24" ht="11.25">
      <c r="A194" s="3" t="s">
        <v>137</v>
      </c>
      <c r="B194" s="25" t="s">
        <v>686</v>
      </c>
      <c r="C194" s="3">
        <v>175342</v>
      </c>
      <c r="D194" s="25">
        <v>5</v>
      </c>
      <c r="E194" s="86">
        <f>+'Raw Benefits Data'!E194+'Raw Benefits Data'!Y194</f>
        <v>172</v>
      </c>
      <c r="F194" s="86">
        <f>+'Raw Benefits Data'!F194+('Raw Benefits Data'!Z194*0.81818)</f>
        <v>691842.62744</v>
      </c>
      <c r="G194" s="86">
        <f>+'Raw Benefits Data'!G194+'Raw Benefits Data'!AA194</f>
        <v>172</v>
      </c>
      <c r="H194" s="86">
        <f>+'Raw Benefits Data'!H194+('Raw Benefits Data'!AB194*0.81818)</f>
        <v>446326.8183</v>
      </c>
      <c r="I194" s="86">
        <f>+'Raw Benefits Data'!I194+'Raw Benefits Data'!AC194</f>
        <v>0</v>
      </c>
      <c r="J194" s="86">
        <f>+'Raw Benefits Data'!J194+('Raw Benefits Data'!AD194*0.81818)</f>
        <v>0</v>
      </c>
      <c r="K194" s="86">
        <f>+'Raw Benefits Data'!K194+'Raw Benefits Data'!AE194</f>
        <v>172</v>
      </c>
      <c r="L194" s="86">
        <f>+'Raw Benefits Data'!L194+('Raw Benefits Data'!AF194*0.81818)</f>
        <v>439940.8209</v>
      </c>
      <c r="M194" s="86">
        <f>+'Raw Benefits Data'!M194+'Raw Benefits Data'!AG194</f>
        <v>172</v>
      </c>
      <c r="N194" s="86">
        <f>+'Raw Benefits Data'!N194+('Raw Benefits Data'!AH194*0.81818)</f>
        <v>47542.5261</v>
      </c>
      <c r="O194" s="86">
        <f>+'Raw Benefits Data'!O194+'Raw Benefits Data'!AI194</f>
        <v>172</v>
      </c>
      <c r="P194" s="86">
        <f>+'Raw Benefits Data'!P194+('Raw Benefits Data'!AJ194*0.81818)</f>
        <v>85150.41988</v>
      </c>
      <c r="Q194" s="86">
        <f>+'Raw Benefits Data'!Q194+'Raw Benefits Data'!AK194</f>
        <v>172</v>
      </c>
      <c r="R194" s="86">
        <f>+'Raw Benefits Data'!R194+('Raw Benefits Data'!AL194*0.81818)</f>
        <v>84440.32926</v>
      </c>
      <c r="S194" s="86">
        <f>+'Raw Benefits Data'!S194+'Raw Benefits Data'!AM194</f>
        <v>3</v>
      </c>
      <c r="T194" s="86">
        <f>+'Raw Benefits Data'!T194+('Raw Benefits Data'!AN194*0.81818)</f>
        <v>2378</v>
      </c>
      <c r="U194" s="86">
        <f>+'Raw Benefits Data'!U194+'Raw Benefits Data'!AO194</f>
        <v>0</v>
      </c>
      <c r="V194" s="86">
        <f>+'Raw Benefits Data'!V194+('Raw Benefits Data'!AP194*0.81818)</f>
        <v>0</v>
      </c>
      <c r="W194" s="86">
        <f>+'Raw Benefits Data'!W194+'Raw Benefits Data'!AQ194</f>
        <v>172</v>
      </c>
      <c r="X194" s="86">
        <f>+'Raw Benefits Data'!X194+('Raw Benefits Data'!AR194*0.81818)</f>
        <v>1797621.54188</v>
      </c>
    </row>
    <row r="195" spans="1:24" ht="11.25">
      <c r="A195" s="3" t="s">
        <v>137</v>
      </c>
      <c r="B195" s="25" t="s">
        <v>687</v>
      </c>
      <c r="C195" s="3">
        <v>175616</v>
      </c>
      <c r="D195" s="25">
        <v>5</v>
      </c>
      <c r="E195" s="86">
        <f>+'Raw Benefits Data'!E195+'Raw Benefits Data'!Y195</f>
        <v>184</v>
      </c>
      <c r="F195" s="86">
        <f>+'Raw Benefits Data'!F195+('Raw Benefits Data'!Z195*0.81818)</f>
        <v>765944.65386</v>
      </c>
      <c r="G195" s="86">
        <f>+'Raw Benefits Data'!G195+'Raw Benefits Data'!AA195</f>
        <v>181</v>
      </c>
      <c r="H195" s="86">
        <f>+'Raw Benefits Data'!H195+('Raw Benefits Data'!AB195*0.81818)</f>
        <v>343027.548</v>
      </c>
      <c r="I195" s="86">
        <f>+'Raw Benefits Data'!I195+'Raw Benefits Data'!AC195</f>
        <v>0</v>
      </c>
      <c r="J195" s="86">
        <f>+'Raw Benefits Data'!J195+('Raw Benefits Data'!AD195*0.81818)</f>
        <v>0</v>
      </c>
      <c r="K195" s="86">
        <f>+'Raw Benefits Data'!K195+'Raw Benefits Data'!AE195</f>
        <v>184</v>
      </c>
      <c r="L195" s="86">
        <f>+'Raw Benefits Data'!L195+('Raw Benefits Data'!AF195*0.81818)</f>
        <v>600971.98156</v>
      </c>
      <c r="M195" s="86">
        <f>+'Raw Benefits Data'!M195+'Raw Benefits Data'!AG195</f>
        <v>184</v>
      </c>
      <c r="N195" s="86">
        <f>+'Raw Benefits Data'!N195+('Raw Benefits Data'!AH195*0.81818)</f>
        <v>6280.9075</v>
      </c>
      <c r="O195" s="86">
        <f>+'Raw Benefits Data'!O195+'Raw Benefits Data'!AI195</f>
        <v>141</v>
      </c>
      <c r="P195" s="86">
        <f>+'Raw Benefits Data'!P195+('Raw Benefits Data'!AJ195*0.81818)</f>
        <v>11092.99548</v>
      </c>
      <c r="Q195" s="86">
        <f>+'Raw Benefits Data'!Q195+'Raw Benefits Data'!AK195</f>
        <v>184</v>
      </c>
      <c r="R195" s="86">
        <f>+'Raw Benefits Data'!R195+('Raw Benefits Data'!AL195*0.81818)</f>
        <v>7856.1792000000005</v>
      </c>
      <c r="S195" s="86">
        <f>+'Raw Benefits Data'!S195+'Raw Benefits Data'!AM195</f>
        <v>50</v>
      </c>
      <c r="T195" s="86">
        <f>+'Raw Benefits Data'!T195+('Raw Benefits Data'!AN195*0.81818)</f>
        <v>71496.69728</v>
      </c>
      <c r="U195" s="86">
        <f>+'Raw Benefits Data'!U195+'Raw Benefits Data'!AO195</f>
        <v>0</v>
      </c>
      <c r="V195" s="86">
        <f>+'Raw Benefits Data'!V195+('Raw Benefits Data'!AP195*0.81818)</f>
        <v>0</v>
      </c>
      <c r="W195" s="86">
        <f>+'Raw Benefits Data'!W195+'Raw Benefits Data'!AQ195</f>
        <v>184</v>
      </c>
      <c r="X195" s="86">
        <f>+'Raw Benefits Data'!X195+('Raw Benefits Data'!AR195*0.81818)</f>
        <v>1806670.96288</v>
      </c>
    </row>
    <row r="196" spans="1:24" ht="11.25">
      <c r="A196" s="3" t="s">
        <v>137</v>
      </c>
      <c r="B196" s="25" t="s">
        <v>688</v>
      </c>
      <c r="C196" s="3">
        <v>176035</v>
      </c>
      <c r="D196" s="25">
        <v>5</v>
      </c>
      <c r="E196" s="86">
        <f>+'Raw Benefits Data'!E196+'Raw Benefits Data'!Y196</f>
        <v>129</v>
      </c>
      <c r="F196" s="86">
        <f>+'Raw Benefits Data'!F196+('Raw Benefits Data'!Z196*0.81818)</f>
        <v>508881.93156</v>
      </c>
      <c r="G196" s="86">
        <f>+'Raw Benefits Data'!G196+'Raw Benefits Data'!AA196</f>
        <v>129</v>
      </c>
      <c r="H196" s="86">
        <f>+'Raw Benefits Data'!H196+('Raw Benefits Data'!AB196*0.81818)</f>
        <v>241586.08992</v>
      </c>
      <c r="I196" s="86">
        <f>+'Raw Benefits Data'!I196+'Raw Benefits Data'!AC196</f>
        <v>0</v>
      </c>
      <c r="J196" s="86">
        <f>+'Raw Benefits Data'!J196+('Raw Benefits Data'!AD196*0.81818)</f>
        <v>0</v>
      </c>
      <c r="K196" s="86">
        <f>+'Raw Benefits Data'!K196+'Raw Benefits Data'!AE196</f>
        <v>129</v>
      </c>
      <c r="L196" s="86">
        <f>+'Raw Benefits Data'!L196+('Raw Benefits Data'!AF196*0.81818)</f>
        <v>399277.16728</v>
      </c>
      <c r="M196" s="86">
        <f>+'Raw Benefits Data'!M196+'Raw Benefits Data'!AG196</f>
        <v>129</v>
      </c>
      <c r="N196" s="86">
        <f>+'Raw Benefits Data'!N196+('Raw Benefits Data'!AH196*0.81818)</f>
        <v>4349.5438</v>
      </c>
      <c r="O196" s="86">
        <f>+'Raw Benefits Data'!O196+'Raw Benefits Data'!AI196</f>
        <v>129</v>
      </c>
      <c r="P196" s="86">
        <f>+'Raw Benefits Data'!P196+('Raw Benefits Data'!AJ196*0.81818)</f>
        <v>18801.44624</v>
      </c>
      <c r="Q196" s="86">
        <f>+'Raw Benefits Data'!Q196+'Raw Benefits Data'!AK196</f>
        <v>129</v>
      </c>
      <c r="R196" s="86">
        <f>+'Raw Benefits Data'!R196+('Raw Benefits Data'!AL196*0.81818)</f>
        <v>14614.26554</v>
      </c>
      <c r="S196" s="86">
        <f>+'Raw Benefits Data'!S196+'Raw Benefits Data'!AM196</f>
        <v>21</v>
      </c>
      <c r="T196" s="86">
        <f>+'Raw Benefits Data'!T196+('Raw Benefits Data'!AN196*0.81818)</f>
        <v>26376.88566</v>
      </c>
      <c r="U196" s="86">
        <f>+'Raw Benefits Data'!U196+'Raw Benefits Data'!AO196</f>
        <v>0</v>
      </c>
      <c r="V196" s="86">
        <f>+'Raw Benefits Data'!V196+('Raw Benefits Data'!AP196*0.81818)</f>
        <v>0</v>
      </c>
      <c r="W196" s="86">
        <f>+'Raw Benefits Data'!W196+'Raw Benefits Data'!AQ196</f>
        <v>129</v>
      </c>
      <c r="X196" s="86">
        <f>+'Raw Benefits Data'!X196+('Raw Benefits Data'!AR196*0.81818)</f>
        <v>1213887.33</v>
      </c>
    </row>
    <row r="197" spans="1:24" ht="11.25">
      <c r="A197" s="3" t="s">
        <v>137</v>
      </c>
      <c r="B197" s="25" t="s">
        <v>689</v>
      </c>
      <c r="C197" s="3">
        <v>176044</v>
      </c>
      <c r="D197" s="25">
        <v>6</v>
      </c>
      <c r="E197" s="86">
        <f>+'Raw Benefits Data'!E197+'Raw Benefits Data'!Y197</f>
        <v>110</v>
      </c>
      <c r="F197" s="86">
        <f>+'Raw Benefits Data'!F197+('Raw Benefits Data'!Z197*0.81818)</f>
        <v>403473.71174</v>
      </c>
      <c r="G197" s="86">
        <f>+'Raw Benefits Data'!G197+'Raw Benefits Data'!AA197</f>
        <v>110</v>
      </c>
      <c r="H197" s="86">
        <f>+'Raw Benefits Data'!H197+('Raw Benefits Data'!AB197*0.81818)</f>
        <v>308295.07904</v>
      </c>
      <c r="I197" s="86">
        <f>+'Raw Benefits Data'!I197+'Raw Benefits Data'!AC197</f>
        <v>0</v>
      </c>
      <c r="J197" s="86">
        <f>+'Raw Benefits Data'!J197+('Raw Benefits Data'!AD197*0.81818)</f>
        <v>0</v>
      </c>
      <c r="K197" s="86">
        <f>+'Raw Benefits Data'!K197+'Raw Benefits Data'!AE197</f>
        <v>110</v>
      </c>
      <c r="L197" s="86">
        <f>+'Raw Benefits Data'!L197+('Raw Benefits Data'!AF197*0.81818)</f>
        <v>316571.26054</v>
      </c>
      <c r="M197" s="86">
        <f>+'Raw Benefits Data'!M197+'Raw Benefits Data'!AG197</f>
        <v>110</v>
      </c>
      <c r="N197" s="86">
        <f>+'Raw Benefits Data'!N197+('Raw Benefits Data'!AH197*0.81818)</f>
        <v>41381.72568</v>
      </c>
      <c r="O197" s="86">
        <f>+'Raw Benefits Data'!O197+'Raw Benefits Data'!AI197</f>
        <v>110</v>
      </c>
      <c r="P197" s="86">
        <f>+'Raw Benefits Data'!P197+('Raw Benefits Data'!AJ197*0.81818)</f>
        <v>8276.99968</v>
      </c>
      <c r="Q197" s="86">
        <f>+'Raw Benefits Data'!Q197+'Raw Benefits Data'!AK197</f>
        <v>110</v>
      </c>
      <c r="R197" s="86">
        <f>+'Raw Benefits Data'!R197+('Raw Benefits Data'!AL197*0.81818)</f>
        <v>60003.0886</v>
      </c>
      <c r="S197" s="86">
        <f>+'Raw Benefits Data'!S197+'Raw Benefits Data'!AM197</f>
        <v>0</v>
      </c>
      <c r="T197" s="86">
        <f>+'Raw Benefits Data'!T197+('Raw Benefits Data'!AN197*0.81818)</f>
        <v>0</v>
      </c>
      <c r="U197" s="86">
        <f>+'Raw Benefits Data'!U197+'Raw Benefits Data'!AO197</f>
        <v>0</v>
      </c>
      <c r="V197" s="86">
        <f>+'Raw Benefits Data'!V197+('Raw Benefits Data'!AP197*0.81818)</f>
        <v>0</v>
      </c>
      <c r="W197" s="86">
        <f>+'Raw Benefits Data'!W197+'Raw Benefits Data'!AQ197</f>
        <v>110</v>
      </c>
      <c r="X197" s="86">
        <f>+'Raw Benefits Data'!X197+('Raw Benefits Data'!AR197*0.81818)</f>
        <v>1138001.86528</v>
      </c>
    </row>
    <row r="198" spans="1:24" ht="11.25">
      <c r="A198" s="3" t="s">
        <v>137</v>
      </c>
      <c r="B198" s="32" t="s">
        <v>407</v>
      </c>
      <c r="C198" s="15">
        <v>175519</v>
      </c>
      <c r="D198" s="22">
        <v>7</v>
      </c>
      <c r="E198" s="86">
        <f>+'Raw Benefits Data'!E198+'Raw Benefits Data'!Y198</f>
        <v>56.1</v>
      </c>
      <c r="F198" s="86">
        <f>+'Raw Benefits Data'!F198+('Raw Benefits Data'!Z198*0.81818)</f>
        <v>161809.47976000002</v>
      </c>
      <c r="G198" s="86">
        <f>+'Raw Benefits Data'!G198+'Raw Benefits Data'!AA198</f>
        <v>56.1</v>
      </c>
      <c r="H198" s="86">
        <f>+'Raw Benefits Data'!H198+('Raw Benefits Data'!AB198*0.81818)</f>
        <v>85137.09942</v>
      </c>
      <c r="I198" s="86">
        <f>+'Raw Benefits Data'!I198+'Raw Benefits Data'!AC198</f>
        <v>0</v>
      </c>
      <c r="J198" s="86">
        <f>+'Raw Benefits Data'!J198+('Raw Benefits Data'!AD198*0.81818)</f>
        <v>0</v>
      </c>
      <c r="K198" s="86">
        <f>+'Raw Benefits Data'!K198+'Raw Benefits Data'!AE198</f>
        <v>56.1</v>
      </c>
      <c r="L198" s="86">
        <f>+'Raw Benefits Data'!L198+('Raw Benefits Data'!AF198*0.81818)</f>
        <v>126958.42258</v>
      </c>
      <c r="M198" s="86">
        <f>+'Raw Benefits Data'!M198+'Raw Benefits Data'!AG198</f>
        <v>56.1</v>
      </c>
      <c r="N198" s="86">
        <f>+'Raw Benefits Data'!N198+('Raw Benefits Data'!AH198*0.81818)</f>
        <v>1327.45326</v>
      </c>
      <c r="O198" s="86">
        <f>+'Raw Benefits Data'!O198+'Raw Benefits Data'!AI198</f>
        <v>56.1</v>
      </c>
      <c r="P198" s="86">
        <f>+'Raw Benefits Data'!P198+('Raw Benefits Data'!AJ198*0.81818)</f>
        <v>1659.4529400000001</v>
      </c>
      <c r="Q198" s="86">
        <f>+'Raw Benefits Data'!Q198+'Raw Benefits Data'!AK198</f>
        <v>56.1</v>
      </c>
      <c r="R198" s="86">
        <f>+'Raw Benefits Data'!R198+('Raw Benefits Data'!AL198*0.81818)</f>
        <v>11249.26184</v>
      </c>
      <c r="S198" s="86">
        <f>+'Raw Benefits Data'!S198+'Raw Benefits Data'!AM198</f>
        <v>0</v>
      </c>
      <c r="T198" s="86">
        <f>+'Raw Benefits Data'!T198+('Raw Benefits Data'!AN198*0.81818)</f>
        <v>0</v>
      </c>
      <c r="U198" s="86">
        <f>+'Raw Benefits Data'!U198+'Raw Benefits Data'!AO198</f>
        <v>0</v>
      </c>
      <c r="V198" s="86">
        <f>+'Raw Benefits Data'!V198+('Raw Benefits Data'!AP198*0.81818)</f>
        <v>0</v>
      </c>
      <c r="W198" s="86">
        <f>+'Raw Benefits Data'!W198+'Raw Benefits Data'!AQ198</f>
        <v>56.1</v>
      </c>
      <c r="X198" s="86">
        <f>+'Raw Benefits Data'!X198+('Raw Benefits Data'!AR198*0.81818)</f>
        <v>387418.71686000004</v>
      </c>
    </row>
    <row r="199" spans="1:24" ht="11.25">
      <c r="A199" s="3" t="s">
        <v>137</v>
      </c>
      <c r="B199" s="32" t="s">
        <v>408</v>
      </c>
      <c r="C199" s="15">
        <v>175573</v>
      </c>
      <c r="D199" s="23">
        <v>7</v>
      </c>
      <c r="E199" s="86">
        <f>+'Raw Benefits Data'!E199+'Raw Benefits Data'!Y199</f>
        <v>98.4</v>
      </c>
      <c r="F199" s="86">
        <f>+'Raw Benefits Data'!F199+('Raw Benefits Data'!Z199*0.81818)</f>
        <v>372148</v>
      </c>
      <c r="G199" s="86">
        <f>+'Raw Benefits Data'!G199+'Raw Benefits Data'!AA199</f>
        <v>98.4</v>
      </c>
      <c r="H199" s="86">
        <f>+'Raw Benefits Data'!H199+('Raw Benefits Data'!AB199*0.81818)</f>
        <v>195807</v>
      </c>
      <c r="I199" s="86">
        <f>+'Raw Benefits Data'!I199+'Raw Benefits Data'!AC199</f>
        <v>0</v>
      </c>
      <c r="J199" s="86">
        <f>+'Raw Benefits Data'!J199+('Raw Benefits Data'!AD199*0.81818)</f>
        <v>0</v>
      </c>
      <c r="K199" s="86">
        <f>+'Raw Benefits Data'!K199+'Raw Benefits Data'!AE199</f>
        <v>98.4</v>
      </c>
      <c r="L199" s="86">
        <f>+'Raw Benefits Data'!L199+('Raw Benefits Data'!AF199*0.81818)</f>
        <v>291993</v>
      </c>
      <c r="M199" s="86">
        <f>+'Raw Benefits Data'!M199+'Raw Benefits Data'!AG199</f>
        <v>98.4</v>
      </c>
      <c r="N199" s="86">
        <f>+'Raw Benefits Data'!N199+('Raw Benefits Data'!AH199*0.81818)</f>
        <v>3054</v>
      </c>
      <c r="O199" s="86">
        <f>+'Raw Benefits Data'!O199+'Raw Benefits Data'!AI199</f>
        <v>98.4</v>
      </c>
      <c r="P199" s="86">
        <f>+'Raw Benefits Data'!P199+('Raw Benefits Data'!AJ199*0.81818)</f>
        <v>3816</v>
      </c>
      <c r="Q199" s="86">
        <f>+'Raw Benefits Data'!Q199+'Raw Benefits Data'!AK199</f>
        <v>98.4</v>
      </c>
      <c r="R199" s="86">
        <f>+'Raw Benefits Data'!R199+('Raw Benefits Data'!AL199*0.81818)</f>
        <v>25874</v>
      </c>
      <c r="S199" s="86">
        <f>+'Raw Benefits Data'!S199+'Raw Benefits Data'!AM199</f>
        <v>0</v>
      </c>
      <c r="T199" s="86">
        <f>+'Raw Benefits Data'!T199+('Raw Benefits Data'!AN199*0.81818)</f>
        <v>0</v>
      </c>
      <c r="U199" s="86">
        <f>+'Raw Benefits Data'!U199+'Raw Benefits Data'!AO199</f>
        <v>0</v>
      </c>
      <c r="V199" s="86">
        <f>+'Raw Benefits Data'!V199+('Raw Benefits Data'!AP199*0.81818)</f>
        <v>0</v>
      </c>
      <c r="W199" s="86">
        <f>+'Raw Benefits Data'!W199+'Raw Benefits Data'!AQ199</f>
        <v>98.4</v>
      </c>
      <c r="X199" s="86">
        <f>+'Raw Benefits Data'!X199+('Raw Benefits Data'!AR199*0.81818)</f>
        <v>892692</v>
      </c>
    </row>
    <row r="200" spans="1:24" ht="11.25">
      <c r="A200" s="3" t="s">
        <v>137</v>
      </c>
      <c r="B200" s="32" t="s">
        <v>421</v>
      </c>
      <c r="C200" s="15">
        <v>175643</v>
      </c>
      <c r="D200" s="23">
        <v>7</v>
      </c>
      <c r="E200" s="86">
        <f>+'Raw Benefits Data'!E200+'Raw Benefits Data'!Y200</f>
        <v>73</v>
      </c>
      <c r="F200" s="86">
        <f>+'Raw Benefits Data'!F200+('Raw Benefits Data'!Z200*0.81818)</f>
        <v>290608.7755</v>
      </c>
      <c r="G200" s="86">
        <f>+'Raw Benefits Data'!G200+'Raw Benefits Data'!AA200</f>
        <v>73</v>
      </c>
      <c r="H200" s="86">
        <f>+'Raw Benefits Data'!H200+('Raw Benefits Data'!AB200*0.81818)</f>
        <v>152905.15936</v>
      </c>
      <c r="I200" s="86">
        <f>+'Raw Benefits Data'!I200+'Raw Benefits Data'!AC200</f>
        <v>0</v>
      </c>
      <c r="J200" s="86">
        <f>+'Raw Benefits Data'!J200+('Raw Benefits Data'!AD200*0.81818)</f>
        <v>0</v>
      </c>
      <c r="K200" s="86">
        <f>+'Raw Benefits Data'!K200+'Raw Benefits Data'!AE200</f>
        <v>73</v>
      </c>
      <c r="L200" s="86">
        <f>+'Raw Benefits Data'!L200+('Raw Benefits Data'!AF200*0.81818)</f>
        <v>228016.05742</v>
      </c>
      <c r="M200" s="86">
        <f>+'Raw Benefits Data'!M200+'Raw Benefits Data'!AG200</f>
        <v>73</v>
      </c>
      <c r="N200" s="86">
        <f>+'Raw Benefits Data'!N200+('Raw Benefits Data'!AH200*0.81818)</f>
        <v>2384.90874</v>
      </c>
      <c r="O200" s="86">
        <f>+'Raw Benefits Data'!O200+'Raw Benefits Data'!AI200</f>
        <v>73</v>
      </c>
      <c r="P200" s="86">
        <f>+'Raw Benefits Data'!P200+('Raw Benefits Data'!AJ200*0.81818)</f>
        <v>2980.18138</v>
      </c>
      <c r="Q200" s="86">
        <f>+'Raw Benefits Data'!Q200+'Raw Benefits Data'!AK200</f>
        <v>73</v>
      </c>
      <c r="R200" s="86">
        <f>+'Raw Benefits Data'!R200+('Raw Benefits Data'!AL200*0.81818)</f>
        <v>20205.26976</v>
      </c>
      <c r="S200" s="86">
        <f>+'Raw Benefits Data'!S200+'Raw Benefits Data'!AM200</f>
        <v>0</v>
      </c>
      <c r="T200" s="86">
        <f>+'Raw Benefits Data'!T200+('Raw Benefits Data'!AN200*0.81818)</f>
        <v>0</v>
      </c>
      <c r="U200" s="86">
        <f>+'Raw Benefits Data'!U200+'Raw Benefits Data'!AO200</f>
        <v>0</v>
      </c>
      <c r="V200" s="86">
        <f>+'Raw Benefits Data'!V200+('Raw Benefits Data'!AP200*0.81818)</f>
        <v>0</v>
      </c>
      <c r="W200" s="86">
        <f>+'Raw Benefits Data'!W200+'Raw Benefits Data'!AQ200</f>
        <v>73</v>
      </c>
      <c r="X200" s="86">
        <f>+'Raw Benefits Data'!X200+('Raw Benefits Data'!AR200*0.81818)</f>
        <v>696902.17078</v>
      </c>
    </row>
    <row r="201" spans="1:24" ht="11.25">
      <c r="A201" s="3" t="s">
        <v>137</v>
      </c>
      <c r="B201" s="32" t="s">
        <v>422</v>
      </c>
      <c r="C201" s="15">
        <v>175652</v>
      </c>
      <c r="D201" s="22">
        <v>7</v>
      </c>
      <c r="E201" s="86">
        <f>+'Raw Benefits Data'!E201+'Raw Benefits Data'!Y201</f>
        <v>68.1</v>
      </c>
      <c r="F201" s="86">
        <f>+'Raw Benefits Data'!F201+('Raw Benefits Data'!Z201*0.81818)</f>
        <v>239723.15824000002</v>
      </c>
      <c r="G201" s="86">
        <f>+'Raw Benefits Data'!G201+'Raw Benefits Data'!AA201</f>
        <v>68.1</v>
      </c>
      <c r="H201" s="86">
        <f>+'Raw Benefits Data'!H201+('Raw Benefits Data'!AB201*0.81818)</f>
        <v>126131.12158</v>
      </c>
      <c r="I201" s="86">
        <f>+'Raw Benefits Data'!I201+'Raw Benefits Data'!AC201</f>
        <v>0</v>
      </c>
      <c r="J201" s="86">
        <f>+'Raw Benefits Data'!J201+('Raw Benefits Data'!AD201*0.81818)</f>
        <v>0</v>
      </c>
      <c r="K201" s="86">
        <f>+'Raw Benefits Data'!K201+'Raw Benefits Data'!AE201</f>
        <v>68.1</v>
      </c>
      <c r="L201" s="86">
        <f>+'Raw Benefits Data'!L201+('Raw Benefits Data'!AF201*0.81818)</f>
        <v>188090.00108000002</v>
      </c>
      <c r="M201" s="86">
        <f>+'Raw Benefits Data'!M201+'Raw Benefits Data'!AG201</f>
        <v>68.1</v>
      </c>
      <c r="N201" s="86">
        <f>+'Raw Benefits Data'!N201+('Raw Benefits Data'!AH201*0.81818)</f>
        <v>1966.99906</v>
      </c>
      <c r="O201" s="86">
        <f>+'Raw Benefits Data'!O201+'Raw Benefits Data'!AI201</f>
        <v>68.1</v>
      </c>
      <c r="P201" s="86">
        <f>+'Raw Benefits Data'!P201+('Raw Benefits Data'!AJ201*0.81818)</f>
        <v>2458.54428</v>
      </c>
      <c r="Q201" s="86">
        <f>+'Raw Benefits Data'!Q201+'Raw Benefits Data'!AK201</f>
        <v>68.1</v>
      </c>
      <c r="R201" s="86">
        <f>+'Raw Benefits Data'!R201+('Raw Benefits Data'!AL201*0.81818)</f>
        <v>16666.99204</v>
      </c>
      <c r="S201" s="86">
        <f>+'Raw Benefits Data'!S201+'Raw Benefits Data'!AM201</f>
        <v>0</v>
      </c>
      <c r="T201" s="86">
        <f>+'Raw Benefits Data'!T201+('Raw Benefits Data'!AN201*0.81818)</f>
        <v>0</v>
      </c>
      <c r="U201" s="86">
        <f>+'Raw Benefits Data'!U201+'Raw Benefits Data'!AO201</f>
        <v>0</v>
      </c>
      <c r="V201" s="86">
        <f>+'Raw Benefits Data'!V201+('Raw Benefits Data'!AP201*0.81818)</f>
        <v>0</v>
      </c>
      <c r="W201" s="86">
        <f>+'Raw Benefits Data'!W201+'Raw Benefits Data'!AQ201</f>
        <v>68.1</v>
      </c>
      <c r="X201" s="86">
        <f>+'Raw Benefits Data'!X201+('Raw Benefits Data'!AR201*0.81818)</f>
        <v>575037.81628</v>
      </c>
    </row>
    <row r="202" spans="1:24" ht="11.25">
      <c r="A202" s="3" t="s">
        <v>137</v>
      </c>
      <c r="B202" s="31" t="s">
        <v>423</v>
      </c>
      <c r="C202" s="9">
        <v>175786</v>
      </c>
      <c r="D202" s="26">
        <v>7</v>
      </c>
      <c r="E202" s="86">
        <f>+'Raw Benefits Data'!E202+'Raw Benefits Data'!Y202</f>
        <v>381.3</v>
      </c>
      <c r="F202" s="86">
        <f>+'Raw Benefits Data'!F202+('Raw Benefits Data'!Z202*0.81818)</f>
        <v>1428069.80404</v>
      </c>
      <c r="G202" s="86">
        <f>+'Raw Benefits Data'!G202+'Raw Benefits Data'!AA202</f>
        <v>381.3</v>
      </c>
      <c r="H202" s="86">
        <f>+'Raw Benefits Data'!H202+('Raw Benefits Data'!AB202*0.81818)</f>
        <v>751384.25102</v>
      </c>
      <c r="I202" s="86">
        <f>+'Raw Benefits Data'!I202+'Raw Benefits Data'!AC202</f>
        <v>0</v>
      </c>
      <c r="J202" s="86">
        <f>+'Raw Benefits Data'!J202+('Raw Benefits Data'!AD202*0.81818)</f>
        <v>0</v>
      </c>
      <c r="K202" s="86">
        <f>+'Raw Benefits Data'!K202+'Raw Benefits Data'!AE202</f>
        <v>381.3</v>
      </c>
      <c r="L202" s="86">
        <f>+'Raw Benefits Data'!L202+('Raw Benefits Data'!AF202*0.81818)</f>
        <v>1120484.83366</v>
      </c>
      <c r="M202" s="86">
        <f>+'Raw Benefits Data'!M202+'Raw Benefits Data'!AG202</f>
        <v>381.3</v>
      </c>
      <c r="N202" s="86">
        <f>+'Raw Benefits Data'!N202+('Raw Benefits Data'!AH202*0.81818)</f>
        <v>11716.9045</v>
      </c>
      <c r="O202" s="86">
        <f>+'Raw Benefits Data'!O202+'Raw Benefits Data'!AI202</f>
        <v>381.3</v>
      </c>
      <c r="P202" s="86">
        <f>+'Raw Benefits Data'!P202+('Raw Benefits Data'!AJ202*0.81818)</f>
        <v>14644.176080000001</v>
      </c>
      <c r="Q202" s="86">
        <f>+'Raw Benefits Data'!Q202+'Raw Benefits Data'!AK202</f>
        <v>381.3</v>
      </c>
      <c r="R202" s="86">
        <f>+'Raw Benefits Data'!R202+('Raw Benefits Data'!AL202*0.81818)</f>
        <v>99289.23382</v>
      </c>
      <c r="S202" s="86">
        <f>+'Raw Benefits Data'!S202+'Raw Benefits Data'!AM202</f>
        <v>0</v>
      </c>
      <c r="T202" s="86">
        <f>+'Raw Benefits Data'!T202+('Raw Benefits Data'!AN202*0.81818)</f>
        <v>0</v>
      </c>
      <c r="U202" s="86">
        <f>+'Raw Benefits Data'!U202+'Raw Benefits Data'!AO202</f>
        <v>0</v>
      </c>
      <c r="V202" s="86">
        <f>+'Raw Benefits Data'!V202+('Raw Benefits Data'!AP202*0.81818)</f>
        <v>0</v>
      </c>
      <c r="W202" s="86">
        <f>+'Raw Benefits Data'!W202+'Raw Benefits Data'!AQ202</f>
        <v>381.3</v>
      </c>
      <c r="X202" s="86">
        <f>+'Raw Benefits Data'!X202+('Raw Benefits Data'!AR202*0.81818)</f>
        <v>3425591.0213</v>
      </c>
    </row>
    <row r="203" spans="1:24" ht="11.25">
      <c r="A203" s="3" t="s">
        <v>137</v>
      </c>
      <c r="B203" s="31" t="s">
        <v>424</v>
      </c>
      <c r="C203" s="9">
        <v>175810</v>
      </c>
      <c r="D203" s="26">
        <v>7</v>
      </c>
      <c r="E203" s="86">
        <f>+'Raw Benefits Data'!E203+'Raw Benefits Data'!Y203</f>
        <v>119.4</v>
      </c>
      <c r="F203" s="86">
        <f>+'Raw Benefits Data'!F203+('Raw Benefits Data'!Z203*0.81818)</f>
        <v>406587.59849999996</v>
      </c>
      <c r="G203" s="86">
        <f>+'Raw Benefits Data'!G203+'Raw Benefits Data'!AA203</f>
        <v>119.4</v>
      </c>
      <c r="H203" s="86">
        <f>+'Raw Benefits Data'!H203+('Raw Benefits Data'!AB203*0.81818)</f>
        <v>213928.0184</v>
      </c>
      <c r="I203" s="86">
        <f>+'Raw Benefits Data'!I203+'Raw Benefits Data'!AC203</f>
        <v>0</v>
      </c>
      <c r="J203" s="86">
        <f>+'Raw Benefits Data'!J203+('Raw Benefits Data'!AD203*0.81818)</f>
        <v>0</v>
      </c>
      <c r="K203" s="86">
        <f>+'Raw Benefits Data'!K203+'Raw Benefits Data'!AE203</f>
        <v>119.4</v>
      </c>
      <c r="L203" s="86">
        <f>+'Raw Benefits Data'!L203+('Raw Benefits Data'!AF203*0.81818)</f>
        <v>319015.30176</v>
      </c>
      <c r="M203" s="86">
        <f>+'Raw Benefits Data'!M203+'Raw Benefits Data'!AG203</f>
        <v>119.4</v>
      </c>
      <c r="N203" s="86">
        <f>+'Raw Benefits Data'!N203+('Raw Benefits Data'!AH203*0.81818)</f>
        <v>3336.0883599999997</v>
      </c>
      <c r="O203" s="86">
        <f>+'Raw Benefits Data'!O203+'Raw Benefits Data'!AI203</f>
        <v>119.4</v>
      </c>
      <c r="P203" s="86">
        <f>+'Raw Benefits Data'!P203+('Raw Benefits Data'!AJ203*0.81818)</f>
        <v>4169.45136</v>
      </c>
      <c r="Q203" s="86">
        <f>+'Raw Benefits Data'!Q203+'Raw Benefits Data'!AK203</f>
        <v>119.4</v>
      </c>
      <c r="R203" s="86">
        <f>+'Raw Benefits Data'!R203+('Raw Benefits Data'!AL203*0.81818)</f>
        <v>28268.52386</v>
      </c>
      <c r="S203" s="86">
        <f>+'Raw Benefits Data'!S203+'Raw Benefits Data'!AM203</f>
        <v>0</v>
      </c>
      <c r="T203" s="86">
        <f>+'Raw Benefits Data'!T203+('Raw Benefits Data'!AN203*0.81818)</f>
        <v>0</v>
      </c>
      <c r="U203" s="86">
        <f>+'Raw Benefits Data'!U203+'Raw Benefits Data'!AO203</f>
        <v>0</v>
      </c>
      <c r="V203" s="86">
        <f>+'Raw Benefits Data'!V203+('Raw Benefits Data'!AP203*0.81818)</f>
        <v>0</v>
      </c>
      <c r="W203" s="86">
        <f>+'Raw Benefits Data'!W203+'Raw Benefits Data'!AQ203</f>
        <v>119.4</v>
      </c>
      <c r="X203" s="86">
        <f>+'Raw Benefits Data'!X203+('Raw Benefits Data'!AR203*0.81818)</f>
        <v>975305.98224</v>
      </c>
    </row>
    <row r="204" spans="1:24" ht="11.25">
      <c r="A204" s="3" t="s">
        <v>137</v>
      </c>
      <c r="B204" s="32" t="s">
        <v>425</v>
      </c>
      <c r="C204" s="15">
        <v>175829</v>
      </c>
      <c r="D204" s="22">
        <v>7</v>
      </c>
      <c r="E204" s="86">
        <f>+'Raw Benefits Data'!E204+'Raw Benefits Data'!Y204</f>
        <v>126</v>
      </c>
      <c r="F204" s="86">
        <f>+'Raw Benefits Data'!F204+('Raw Benefits Data'!Z204*0.81818)</f>
        <v>490551.52554</v>
      </c>
      <c r="G204" s="86">
        <f>+'Raw Benefits Data'!G204+'Raw Benefits Data'!AA204</f>
        <v>126</v>
      </c>
      <c r="H204" s="86">
        <f>+'Raw Benefits Data'!H204+('Raw Benefits Data'!AB204*0.81818)</f>
        <v>258106.07092</v>
      </c>
      <c r="I204" s="86">
        <f>+'Raw Benefits Data'!I204+'Raw Benefits Data'!AC204</f>
        <v>0</v>
      </c>
      <c r="J204" s="86">
        <f>+'Raw Benefits Data'!J204+('Raw Benefits Data'!AD204*0.81818)</f>
        <v>0</v>
      </c>
      <c r="K204" s="86">
        <f>+'Raw Benefits Data'!K204+'Raw Benefits Data'!AE204</f>
        <v>126</v>
      </c>
      <c r="L204" s="86">
        <f>+'Raw Benefits Data'!L204+('Raw Benefits Data'!AF204*0.81818)</f>
        <v>384894.69906</v>
      </c>
      <c r="M204" s="86">
        <f>+'Raw Benefits Data'!M204+'Raw Benefits Data'!AG204</f>
        <v>126</v>
      </c>
      <c r="N204" s="86">
        <f>+'Raw Benefits Data'!N204+('Raw Benefits Data'!AH204*0.81818)</f>
        <v>4025.26958</v>
      </c>
      <c r="O204" s="86">
        <f>+'Raw Benefits Data'!O204+'Raw Benefits Data'!AI204</f>
        <v>126</v>
      </c>
      <c r="P204" s="86">
        <f>+'Raw Benefits Data'!P204+('Raw Benefits Data'!AJ204*0.81818)</f>
        <v>5030.7233400000005</v>
      </c>
      <c r="Q204" s="86">
        <f>+'Raw Benefits Data'!Q204+'Raw Benefits Data'!AK204</f>
        <v>126</v>
      </c>
      <c r="R204" s="86">
        <f>+'Raw Benefits Data'!R204+('Raw Benefits Data'!AL204*0.81818)</f>
        <v>34106.24606</v>
      </c>
      <c r="S204" s="86">
        <f>+'Raw Benefits Data'!S204+'Raw Benefits Data'!AM204</f>
        <v>0</v>
      </c>
      <c r="T204" s="86">
        <f>+'Raw Benefits Data'!T204+('Raw Benefits Data'!AN204*0.81818)</f>
        <v>0</v>
      </c>
      <c r="U204" s="86">
        <f>+'Raw Benefits Data'!U204+'Raw Benefits Data'!AO204</f>
        <v>0</v>
      </c>
      <c r="V204" s="86">
        <f>+'Raw Benefits Data'!V204+('Raw Benefits Data'!AP204*0.81818)</f>
        <v>0</v>
      </c>
      <c r="W204" s="86">
        <f>+'Raw Benefits Data'!W204+'Raw Benefits Data'!AQ204</f>
        <v>126</v>
      </c>
      <c r="X204" s="86">
        <f>+'Raw Benefits Data'!X204+('Raw Benefits Data'!AR204*0.81818)</f>
        <v>1176712.7163200001</v>
      </c>
    </row>
    <row r="205" spans="1:24" ht="11.25">
      <c r="A205" s="3" t="s">
        <v>137</v>
      </c>
      <c r="B205" s="32" t="s">
        <v>426</v>
      </c>
      <c r="C205" s="15">
        <v>175883</v>
      </c>
      <c r="D205" s="22">
        <v>7</v>
      </c>
      <c r="E205" s="86">
        <f>+'Raw Benefits Data'!E205+'Raw Benefits Data'!Y205</f>
        <v>172</v>
      </c>
      <c r="F205" s="86">
        <f>+'Raw Benefits Data'!F205+('Raw Benefits Data'!Z205*0.81818)</f>
        <v>714866.36766</v>
      </c>
      <c r="G205" s="86">
        <f>+'Raw Benefits Data'!G205+'Raw Benefits Data'!AA205</f>
        <v>172</v>
      </c>
      <c r="H205" s="86">
        <f>+'Raw Benefits Data'!H205+('Raw Benefits Data'!AB205*0.81818)</f>
        <v>376129.17918</v>
      </c>
      <c r="I205" s="86">
        <f>+'Raw Benefits Data'!I205+'Raw Benefits Data'!AC205</f>
        <v>0</v>
      </c>
      <c r="J205" s="86">
        <f>+'Raw Benefits Data'!J205+('Raw Benefits Data'!AD205*0.81818)</f>
        <v>0</v>
      </c>
      <c r="K205" s="86">
        <f>+'Raw Benefits Data'!K205+'Raw Benefits Data'!AE205</f>
        <v>172</v>
      </c>
      <c r="L205" s="86">
        <f>+'Raw Benefits Data'!L205+('Raw Benefits Data'!AF205*0.81818)</f>
        <v>560894.8605</v>
      </c>
      <c r="M205" s="86">
        <f>+'Raw Benefits Data'!M205+'Raw Benefits Data'!AG205</f>
        <v>172</v>
      </c>
      <c r="N205" s="86">
        <f>+'Raw Benefits Data'!N205+('Raw Benefits Data'!AH205*0.81818)</f>
        <v>5865.18036</v>
      </c>
      <c r="O205" s="86">
        <f>+'Raw Benefits Data'!O205+'Raw Benefits Data'!AI205</f>
        <v>172</v>
      </c>
      <c r="P205" s="86">
        <f>+'Raw Benefits Data'!P205+('Raw Benefits Data'!AJ205*0.81818)</f>
        <v>7330.63454</v>
      </c>
      <c r="Q205" s="86">
        <f>+'Raw Benefits Data'!Q205+'Raw Benefits Data'!AK205</f>
        <v>172</v>
      </c>
      <c r="R205" s="86">
        <f>+'Raw Benefits Data'!R205+('Raw Benefits Data'!AL205*0.81818)</f>
        <v>49702.80582</v>
      </c>
      <c r="S205" s="86">
        <f>+'Raw Benefits Data'!S205+'Raw Benefits Data'!AM205</f>
        <v>0</v>
      </c>
      <c r="T205" s="86">
        <f>+'Raw Benefits Data'!T205+('Raw Benefits Data'!AN205*0.81818)</f>
        <v>0</v>
      </c>
      <c r="U205" s="86">
        <f>+'Raw Benefits Data'!U205+'Raw Benefits Data'!AO205</f>
        <v>0</v>
      </c>
      <c r="V205" s="86">
        <f>+'Raw Benefits Data'!V205+('Raw Benefits Data'!AP205*0.81818)</f>
        <v>0</v>
      </c>
      <c r="W205" s="86">
        <f>+'Raw Benefits Data'!W205+'Raw Benefits Data'!AQ205</f>
        <v>172</v>
      </c>
      <c r="X205" s="86">
        <f>+'Raw Benefits Data'!X205+('Raw Benefits Data'!AR205*0.81818)</f>
        <v>1714790.02806</v>
      </c>
    </row>
    <row r="206" spans="1:24" ht="11.25">
      <c r="A206" s="3" t="s">
        <v>137</v>
      </c>
      <c r="B206" s="32" t="s">
        <v>427</v>
      </c>
      <c r="C206" s="15">
        <v>175935</v>
      </c>
      <c r="D206" s="22">
        <v>7</v>
      </c>
      <c r="E206" s="86">
        <f>+'Raw Benefits Data'!E206+'Raw Benefits Data'!Y206</f>
        <v>115.6</v>
      </c>
      <c r="F206" s="86">
        <f>+'Raw Benefits Data'!F206+('Raw Benefits Data'!Z206*0.81818)</f>
        <v>406619.15988</v>
      </c>
      <c r="G206" s="86">
        <f>+'Raw Benefits Data'!G206+'Raw Benefits Data'!AA206</f>
        <v>115.6</v>
      </c>
      <c r="H206" s="86">
        <f>+'Raw Benefits Data'!H206+('Raw Benefits Data'!AB206*0.81818)</f>
        <v>213943.70622</v>
      </c>
      <c r="I206" s="86">
        <f>+'Raw Benefits Data'!I206+'Raw Benefits Data'!AC206</f>
        <v>0</v>
      </c>
      <c r="J206" s="86">
        <f>+'Raw Benefits Data'!J206+('Raw Benefits Data'!AD206*0.81818)</f>
        <v>0</v>
      </c>
      <c r="K206" s="86">
        <f>+'Raw Benefits Data'!K206+'Raw Benefits Data'!AE206</f>
        <v>115.6</v>
      </c>
      <c r="L206" s="86">
        <f>+'Raw Benefits Data'!L206+('Raw Benefits Data'!AF206*0.81818)</f>
        <v>319039.9702</v>
      </c>
      <c r="M206" s="86">
        <f>+'Raw Benefits Data'!M206+'Raw Benefits Data'!AG206</f>
        <v>115.6</v>
      </c>
      <c r="N206" s="86">
        <f>+'Raw Benefits Data'!N206+('Raw Benefits Data'!AH206*0.81818)</f>
        <v>3336.6332</v>
      </c>
      <c r="O206" s="86">
        <f>+'Raw Benefits Data'!O206+'Raw Benefits Data'!AI206</f>
        <v>115.6</v>
      </c>
      <c r="P206" s="86">
        <f>+'Raw Benefits Data'!P206+('Raw Benefits Data'!AJ206*0.81818)</f>
        <v>4170.5415</v>
      </c>
      <c r="Q206" s="86">
        <f>+'Raw Benefits Data'!Q206+'Raw Benefits Data'!AK206</f>
        <v>115.6</v>
      </c>
      <c r="R206" s="86">
        <f>+'Raw Benefits Data'!R206+('Raw Benefits Data'!AL206*0.81818)</f>
        <v>28270.24592</v>
      </c>
      <c r="S206" s="86">
        <f>+'Raw Benefits Data'!S206+'Raw Benefits Data'!AM206</f>
        <v>0</v>
      </c>
      <c r="T206" s="86">
        <f>+'Raw Benefits Data'!T206+('Raw Benefits Data'!AN206*0.81818)</f>
        <v>0</v>
      </c>
      <c r="U206" s="86">
        <f>+'Raw Benefits Data'!U206+'Raw Benefits Data'!AO206</f>
        <v>0</v>
      </c>
      <c r="V206" s="86">
        <f>+'Raw Benefits Data'!V206+('Raw Benefits Data'!AP206*0.81818)</f>
        <v>0</v>
      </c>
      <c r="W206" s="86">
        <f>+'Raw Benefits Data'!W206+'Raw Benefits Data'!AQ206</f>
        <v>115.6</v>
      </c>
      <c r="X206" s="86">
        <f>+'Raw Benefits Data'!X206+('Raw Benefits Data'!AR206*0.81818)</f>
        <v>975380.2569200001</v>
      </c>
    </row>
    <row r="207" spans="1:24" ht="11.25">
      <c r="A207" s="3" t="s">
        <v>137</v>
      </c>
      <c r="B207" s="32" t="s">
        <v>428</v>
      </c>
      <c r="C207" s="15">
        <v>176008</v>
      </c>
      <c r="D207" s="22">
        <v>7</v>
      </c>
      <c r="E207" s="86">
        <f>+'Raw Benefits Data'!E207+'Raw Benefits Data'!Y207</f>
        <v>109</v>
      </c>
      <c r="F207" s="86">
        <f>+'Raw Benefits Data'!F207+('Raw Benefits Data'!Z207*0.81818)</f>
        <v>431603.54288</v>
      </c>
      <c r="G207" s="86">
        <f>+'Raw Benefits Data'!G207+'Raw Benefits Data'!AA207</f>
        <v>109</v>
      </c>
      <c r="H207" s="86">
        <f>+'Raw Benefits Data'!H207+('Raw Benefits Data'!AB207*0.81818)</f>
        <v>227090.22354</v>
      </c>
      <c r="I207" s="86">
        <f>+'Raw Benefits Data'!I207+'Raw Benefits Data'!AC207</f>
        <v>0</v>
      </c>
      <c r="J207" s="86">
        <f>+'Raw Benefits Data'!J207+('Raw Benefits Data'!AD207*0.81818)</f>
        <v>0</v>
      </c>
      <c r="K207" s="86">
        <f>+'Raw Benefits Data'!K207+'Raw Benefits Data'!AE207</f>
        <v>109</v>
      </c>
      <c r="L207" s="86">
        <f>+'Raw Benefits Data'!L207+('Raw Benefits Data'!AF207*0.81818)</f>
        <v>338643.01756</v>
      </c>
      <c r="M207" s="86">
        <f>+'Raw Benefits Data'!M207+'Raw Benefits Data'!AG207</f>
        <v>109</v>
      </c>
      <c r="N207" s="86">
        <f>+'Raw Benefits Data'!N207+('Raw Benefits Data'!AH207*0.81818)</f>
        <v>3541.27196</v>
      </c>
      <c r="O207" s="86">
        <f>+'Raw Benefits Data'!O207+'Raw Benefits Data'!AI207</f>
        <v>109</v>
      </c>
      <c r="P207" s="86">
        <f>+'Raw Benefits Data'!P207+('Raw Benefits Data'!AJ207*0.81818)</f>
        <v>4426.18086</v>
      </c>
      <c r="Q207" s="86">
        <f>+'Raw Benefits Data'!Q207+'Raw Benefits Data'!AK207</f>
        <v>109</v>
      </c>
      <c r="R207" s="86">
        <f>+'Raw Benefits Data'!R207+('Raw Benefits Data'!AL207*0.81818)</f>
        <v>30007.9935</v>
      </c>
      <c r="S207" s="86">
        <f>+'Raw Benefits Data'!S207+'Raw Benefits Data'!AM207</f>
        <v>0</v>
      </c>
      <c r="T207" s="86">
        <f>+'Raw Benefits Data'!T207+('Raw Benefits Data'!AN207*0.81818)</f>
        <v>0</v>
      </c>
      <c r="U207" s="86">
        <f>+'Raw Benefits Data'!U207+'Raw Benefits Data'!AO207</f>
        <v>0</v>
      </c>
      <c r="V207" s="86">
        <f>+'Raw Benefits Data'!V207+('Raw Benefits Data'!AP207*0.81818)</f>
        <v>0</v>
      </c>
      <c r="W207" s="86">
        <f>+'Raw Benefits Data'!W207+'Raw Benefits Data'!AQ207</f>
        <v>109</v>
      </c>
      <c r="X207" s="86">
        <f>+'Raw Benefits Data'!X207+('Raw Benefits Data'!AR207*0.81818)</f>
        <v>1034879.23126</v>
      </c>
    </row>
    <row r="208" spans="1:24" ht="11.25">
      <c r="A208" s="3" t="s">
        <v>137</v>
      </c>
      <c r="B208" s="32" t="s">
        <v>429</v>
      </c>
      <c r="C208" s="15">
        <v>176071</v>
      </c>
      <c r="D208" s="22">
        <v>7</v>
      </c>
      <c r="E208" s="86">
        <f>+'Raw Benefits Data'!E208+'Raw Benefits Data'!Y208</f>
        <v>400</v>
      </c>
      <c r="F208" s="86">
        <f>+'Raw Benefits Data'!F208+('Raw Benefits Data'!Z208*0.81818)</f>
        <v>1416074.69774</v>
      </c>
      <c r="G208" s="86">
        <f>+'Raw Benefits Data'!G208+'Raw Benefits Data'!AA208</f>
        <v>400</v>
      </c>
      <c r="H208" s="86">
        <f>+'Raw Benefits Data'!H208+('Raw Benefits Data'!AB208*0.81818)</f>
        <v>745072.7262800001</v>
      </c>
      <c r="I208" s="86">
        <f>+'Raw Benefits Data'!I208+'Raw Benefits Data'!AC208</f>
        <v>0</v>
      </c>
      <c r="J208" s="86">
        <f>+'Raw Benefits Data'!J208+('Raw Benefits Data'!AD208*0.81818)</f>
        <v>0</v>
      </c>
      <c r="K208" s="86">
        <f>+'Raw Benefits Data'!K208+'Raw Benefits Data'!AE208</f>
        <v>400</v>
      </c>
      <c r="L208" s="86">
        <f>+'Raw Benefits Data'!L208+('Raw Benefits Data'!AF208*0.81818)</f>
        <v>1111073.68592</v>
      </c>
      <c r="M208" s="86">
        <f>+'Raw Benefits Data'!M208+'Raw Benefits Data'!AG208</f>
        <v>400</v>
      </c>
      <c r="N208" s="86">
        <f>+'Raw Benefits Data'!N208+('Raw Benefits Data'!AH208*0.81818)</f>
        <v>11618.99006</v>
      </c>
      <c r="O208" s="86">
        <f>+'Raw Benefits Data'!O208+'Raw Benefits Data'!AI208</f>
        <v>400</v>
      </c>
      <c r="P208" s="86">
        <f>+'Raw Benefits Data'!P208+('Raw Benefits Data'!AJ208*0.81818)</f>
        <v>14521.80576</v>
      </c>
      <c r="Q208" s="86">
        <f>+'Raw Benefits Data'!Q208+'Raw Benefits Data'!AK208</f>
        <v>400</v>
      </c>
      <c r="R208" s="86">
        <f>+'Raw Benefits Data'!R208+('Raw Benefits Data'!AL208*0.81818)</f>
        <v>98455.73396</v>
      </c>
      <c r="S208" s="86">
        <f>+'Raw Benefits Data'!S208+'Raw Benefits Data'!AM208</f>
        <v>0</v>
      </c>
      <c r="T208" s="86">
        <f>+'Raw Benefits Data'!T208+('Raw Benefits Data'!AN208*0.81818)</f>
        <v>0</v>
      </c>
      <c r="U208" s="86">
        <f>+'Raw Benefits Data'!U208+'Raw Benefits Data'!AO208</f>
        <v>0</v>
      </c>
      <c r="V208" s="86">
        <f>+'Raw Benefits Data'!V208+('Raw Benefits Data'!AP208*0.81818)</f>
        <v>0</v>
      </c>
      <c r="W208" s="86">
        <f>+'Raw Benefits Data'!W208+'Raw Benefits Data'!AQ208</f>
        <v>400</v>
      </c>
      <c r="X208" s="86">
        <f>+'Raw Benefits Data'!X208+('Raw Benefits Data'!AR208*0.81818)</f>
        <v>3396818.6397200003</v>
      </c>
    </row>
    <row r="209" spans="1:24" ht="11.25">
      <c r="A209" s="3" t="s">
        <v>137</v>
      </c>
      <c r="B209" s="32" t="s">
        <v>430</v>
      </c>
      <c r="C209" s="15">
        <v>176169</v>
      </c>
      <c r="D209" s="22">
        <v>7</v>
      </c>
      <c r="E209" s="86">
        <f>+'Raw Benefits Data'!E209+'Raw Benefits Data'!Y209</f>
        <v>125</v>
      </c>
      <c r="F209" s="86">
        <f>+'Raw Benefits Data'!F209+('Raw Benefits Data'!Z209*0.81818)</f>
        <v>508467.5082</v>
      </c>
      <c r="G209" s="86">
        <f>+'Raw Benefits Data'!G209+'Raw Benefits Data'!AA209</f>
        <v>125</v>
      </c>
      <c r="H209" s="86">
        <f>+'Raw Benefits Data'!H209+('Raw Benefits Data'!AB209*0.81818)</f>
        <v>267531.33928</v>
      </c>
      <c r="I209" s="86">
        <f>+'Raw Benefits Data'!I209+'Raw Benefits Data'!AC209</f>
        <v>0</v>
      </c>
      <c r="J209" s="86">
        <f>+'Raw Benefits Data'!J209+('Raw Benefits Data'!AD209*0.81818)</f>
        <v>0</v>
      </c>
      <c r="K209" s="86">
        <f>+'Raw Benefits Data'!K209+'Raw Benefits Data'!AE209</f>
        <v>125</v>
      </c>
      <c r="L209" s="86">
        <f>+'Raw Benefits Data'!L209+('Raw Benefits Data'!AF209*0.81818)</f>
        <v>398951.91902000003</v>
      </c>
      <c r="M209" s="86">
        <f>+'Raw Benefits Data'!M209+'Raw Benefits Data'!AG209</f>
        <v>125</v>
      </c>
      <c r="N209" s="86">
        <f>+'Raw Benefits Data'!N209+('Raw Benefits Data'!AH209*0.81818)</f>
        <v>4172.18002</v>
      </c>
      <c r="O209" s="86">
        <f>+'Raw Benefits Data'!O209+'Raw Benefits Data'!AI209</f>
        <v>125</v>
      </c>
      <c r="P209" s="86">
        <f>+'Raw Benefits Data'!P209+('Raw Benefits Data'!AJ209*0.81818)</f>
        <v>5214.27048</v>
      </c>
      <c r="Q209" s="86">
        <f>+'Raw Benefits Data'!Q209+'Raw Benefits Data'!AK209</f>
        <v>125</v>
      </c>
      <c r="R209" s="86">
        <f>+'Raw Benefits Data'!R209+('Raw Benefits Data'!AL209*0.81818)</f>
        <v>35351.89386</v>
      </c>
      <c r="S209" s="86">
        <f>+'Raw Benefits Data'!S209+'Raw Benefits Data'!AM209</f>
        <v>0</v>
      </c>
      <c r="T209" s="86">
        <f>+'Raw Benefits Data'!T209+('Raw Benefits Data'!AN209*0.81818)</f>
        <v>0</v>
      </c>
      <c r="U209" s="86">
        <f>+'Raw Benefits Data'!U209+'Raw Benefits Data'!AO209</f>
        <v>0</v>
      </c>
      <c r="V209" s="86">
        <f>+'Raw Benefits Data'!V209+('Raw Benefits Data'!AP209*0.81818)</f>
        <v>0</v>
      </c>
      <c r="W209" s="86">
        <f>+'Raw Benefits Data'!W209+'Raw Benefits Data'!AQ209</f>
        <v>125</v>
      </c>
      <c r="X209" s="86">
        <f>+'Raw Benefits Data'!X209+('Raw Benefits Data'!AR209*0.81818)</f>
        <v>1218678.84038</v>
      </c>
    </row>
    <row r="210" spans="1:24" ht="11.25">
      <c r="A210" s="3" t="s">
        <v>137</v>
      </c>
      <c r="B210" s="31" t="s">
        <v>431</v>
      </c>
      <c r="C210" s="9">
        <v>176178</v>
      </c>
      <c r="D210" s="26">
        <v>7</v>
      </c>
      <c r="E210" s="86">
        <f>+'Raw Benefits Data'!E210+'Raw Benefits Data'!Y210</f>
        <v>172</v>
      </c>
      <c r="F210" s="86">
        <f>+'Raw Benefits Data'!F210+('Raw Benefits Data'!Z210*0.81818)</f>
        <v>691069.45114</v>
      </c>
      <c r="G210" s="86">
        <f>+'Raw Benefits Data'!G210+'Raw Benefits Data'!AA210</f>
        <v>172</v>
      </c>
      <c r="H210" s="86">
        <f>+'Raw Benefits Data'!H210+('Raw Benefits Data'!AB210*0.81818)</f>
        <v>363608.26618</v>
      </c>
      <c r="I210" s="86">
        <f>+'Raw Benefits Data'!I210+'Raw Benefits Data'!AC210</f>
        <v>0</v>
      </c>
      <c r="J210" s="86">
        <f>+'Raw Benefits Data'!J210+('Raw Benefits Data'!AD210*0.81818)</f>
        <v>0</v>
      </c>
      <c r="K210" s="86">
        <f>+'Raw Benefits Data'!K210+'Raw Benefits Data'!AE210</f>
        <v>172</v>
      </c>
      <c r="L210" s="86">
        <f>+'Raw Benefits Data'!L210+('Raw Benefits Data'!AF210*0.81818)</f>
        <v>542222.94558</v>
      </c>
      <c r="M210" s="86">
        <f>+'Raw Benefits Data'!M210+'Raw Benefits Data'!AG210</f>
        <v>172</v>
      </c>
      <c r="N210" s="86">
        <f>+'Raw Benefits Data'!N210+('Raw Benefits Data'!AH210*0.81818)</f>
        <v>5669.99848</v>
      </c>
      <c r="O210" s="86">
        <f>+'Raw Benefits Data'!O210+'Raw Benefits Data'!AI210</f>
        <v>172</v>
      </c>
      <c r="P210" s="86">
        <f>+'Raw Benefits Data'!P210+('Raw Benefits Data'!AJ210*0.81818)</f>
        <v>7086.9981</v>
      </c>
      <c r="Q210" s="86">
        <f>+'Raw Benefits Data'!Q210+'Raw Benefits Data'!AK210</f>
        <v>172</v>
      </c>
      <c r="R210" s="86">
        <f>+'Raw Benefits Data'!R210+('Raw Benefits Data'!AL210*0.81818)</f>
        <v>48048.16894</v>
      </c>
      <c r="S210" s="86">
        <f>+'Raw Benefits Data'!S210+'Raw Benefits Data'!AM210</f>
        <v>0</v>
      </c>
      <c r="T210" s="86">
        <f>+'Raw Benefits Data'!T210+('Raw Benefits Data'!AN210*0.81818)</f>
        <v>0</v>
      </c>
      <c r="U210" s="86">
        <f>+'Raw Benefits Data'!U210+'Raw Benefits Data'!AO210</f>
        <v>0</v>
      </c>
      <c r="V210" s="86">
        <f>+'Raw Benefits Data'!V210+('Raw Benefits Data'!AP210*0.81818)</f>
        <v>0</v>
      </c>
      <c r="W210" s="86">
        <f>+'Raw Benefits Data'!W210+'Raw Benefits Data'!AQ210</f>
        <v>172</v>
      </c>
      <c r="X210" s="86">
        <f>+'Raw Benefits Data'!X210+('Raw Benefits Data'!AR210*0.81818)</f>
        <v>1657706.01024</v>
      </c>
    </row>
    <row r="211" spans="1:24" ht="11.25">
      <c r="A211" s="3" t="s">
        <v>137</v>
      </c>
      <c r="B211" s="31" t="s">
        <v>432</v>
      </c>
      <c r="C211" s="9">
        <v>176239</v>
      </c>
      <c r="D211" s="26">
        <v>7</v>
      </c>
      <c r="E211" s="86">
        <f>+'Raw Benefits Data'!E211+'Raw Benefits Data'!Y211</f>
        <v>155.6</v>
      </c>
      <c r="F211" s="86">
        <f>+'Raw Benefits Data'!F211+('Raw Benefits Data'!Z211*0.81818)</f>
        <v>525143.46656</v>
      </c>
      <c r="G211" s="86">
        <f>+'Raw Benefits Data'!G211+'Raw Benefits Data'!AA211</f>
        <v>155.6</v>
      </c>
      <c r="H211" s="86">
        <f>+'Raw Benefits Data'!H211+('Raw Benefits Data'!AB211*0.81818)</f>
        <v>276306.54702</v>
      </c>
      <c r="I211" s="86">
        <f>+'Raw Benefits Data'!I211+'Raw Benefits Data'!AC211</f>
        <v>0</v>
      </c>
      <c r="J211" s="86">
        <f>+'Raw Benefits Data'!J211+('Raw Benefits Data'!AD211*0.81818)</f>
        <v>0</v>
      </c>
      <c r="K211" s="86">
        <f>+'Raw Benefits Data'!K211+'Raw Benefits Data'!AE211</f>
        <v>155.6</v>
      </c>
      <c r="L211" s="86">
        <f>+'Raw Benefits Data'!L211+('Raw Benefits Data'!AF211*0.81818)</f>
        <v>412035.77586</v>
      </c>
      <c r="M211" s="86">
        <f>+'Raw Benefits Data'!M211+'Raw Benefits Data'!AG211</f>
        <v>155.6</v>
      </c>
      <c r="N211" s="86">
        <f>+'Raw Benefits Data'!N211+('Raw Benefits Data'!AH211*0.81818)</f>
        <v>4308.72588</v>
      </c>
      <c r="O211" s="86">
        <f>+'Raw Benefits Data'!O211+'Raw Benefits Data'!AI211</f>
        <v>155.6</v>
      </c>
      <c r="P211" s="86">
        <f>+'Raw Benefits Data'!P211+('Raw Benefits Data'!AJ211*0.81818)</f>
        <v>5385.8164400000005</v>
      </c>
      <c r="Q211" s="86">
        <f>+'Raw Benefits Data'!Q211+'Raw Benefits Data'!AK211</f>
        <v>155.6</v>
      </c>
      <c r="R211" s="86">
        <f>+'Raw Benefits Data'!R211+('Raw Benefits Data'!AL211*0.81818)</f>
        <v>36511.44274</v>
      </c>
      <c r="S211" s="86">
        <f>+'Raw Benefits Data'!S211+'Raw Benefits Data'!AM211</f>
        <v>0</v>
      </c>
      <c r="T211" s="86">
        <f>+'Raw Benefits Data'!T211+('Raw Benefits Data'!AN211*0.81818)</f>
        <v>0</v>
      </c>
      <c r="U211" s="86">
        <f>+'Raw Benefits Data'!U211+'Raw Benefits Data'!AO211</f>
        <v>0</v>
      </c>
      <c r="V211" s="86">
        <f>+'Raw Benefits Data'!V211+('Raw Benefits Data'!AP211*0.81818)</f>
        <v>0</v>
      </c>
      <c r="W211" s="86">
        <f>+'Raw Benefits Data'!W211+'Raw Benefits Data'!AQ211</f>
        <v>155.6</v>
      </c>
      <c r="X211" s="86">
        <f>+'Raw Benefits Data'!X211+('Raw Benefits Data'!AR211*0.81818)</f>
        <v>1259690.7745</v>
      </c>
    </row>
    <row r="212" spans="1:24" ht="11.25">
      <c r="A212" s="3" t="s">
        <v>137</v>
      </c>
      <c r="B212" s="32" t="s">
        <v>433</v>
      </c>
      <c r="C212" s="15">
        <v>176354</v>
      </c>
      <c r="D212" s="22">
        <v>7</v>
      </c>
      <c r="E212" s="86">
        <f>+'Raw Benefits Data'!E212+'Raw Benefits Data'!Y212</f>
        <v>64</v>
      </c>
      <c r="F212" s="86">
        <f>+'Raw Benefits Data'!F212+('Raw Benefits Data'!Z212*0.81818)</f>
        <v>257649.02164</v>
      </c>
      <c r="G212" s="86">
        <f>+'Raw Benefits Data'!G212+'Raw Benefits Data'!AA212</f>
        <v>64</v>
      </c>
      <c r="H212" s="86">
        <f>+'Raw Benefits Data'!H212+('Raw Benefits Data'!AB212*0.81818)</f>
        <v>135562.4181</v>
      </c>
      <c r="I212" s="86">
        <f>+'Raw Benefits Data'!I212+'Raw Benefits Data'!AC212</f>
        <v>0</v>
      </c>
      <c r="J212" s="86">
        <f>+'Raw Benefits Data'!J212+('Raw Benefits Data'!AD212*0.81818)</f>
        <v>0</v>
      </c>
      <c r="K212" s="86">
        <f>+'Raw Benefits Data'!K212+'Raw Benefits Data'!AE212</f>
        <v>64</v>
      </c>
      <c r="L212" s="86">
        <f>+'Raw Benefits Data'!L212+('Raw Benefits Data'!AF212*0.81818)</f>
        <v>202155.03656</v>
      </c>
      <c r="M212" s="86">
        <f>+'Raw Benefits Data'!M212+'Raw Benefits Data'!AG212</f>
        <v>64</v>
      </c>
      <c r="N212" s="86">
        <f>+'Raw Benefits Data'!N212+('Raw Benefits Data'!AH212*0.81818)</f>
        <v>2114.09034</v>
      </c>
      <c r="O212" s="86">
        <f>+'Raw Benefits Data'!O212+'Raw Benefits Data'!AI212</f>
        <v>64</v>
      </c>
      <c r="P212" s="86">
        <f>+'Raw Benefits Data'!P212+('Raw Benefits Data'!AJ212*0.81818)</f>
        <v>2642.90838</v>
      </c>
      <c r="Q212" s="86">
        <f>+'Raw Benefits Data'!Q212+'Raw Benefits Data'!AK212</f>
        <v>64</v>
      </c>
      <c r="R212" s="86">
        <f>+'Raw Benefits Data'!R212+('Raw Benefits Data'!AL212*0.81818)</f>
        <v>17913.35882</v>
      </c>
      <c r="S212" s="86">
        <f>+'Raw Benefits Data'!S212+'Raw Benefits Data'!AM212</f>
        <v>0</v>
      </c>
      <c r="T212" s="86">
        <f>+'Raw Benefits Data'!T212+('Raw Benefits Data'!AN212*0.81818)</f>
        <v>0</v>
      </c>
      <c r="U212" s="86">
        <f>+'Raw Benefits Data'!U212+'Raw Benefits Data'!AO212</f>
        <v>0</v>
      </c>
      <c r="V212" s="86">
        <f>+'Raw Benefits Data'!V212+('Raw Benefits Data'!AP212*0.81818)</f>
        <v>0</v>
      </c>
      <c r="W212" s="86">
        <f>+'Raw Benefits Data'!W212+'Raw Benefits Data'!AQ212</f>
        <v>64</v>
      </c>
      <c r="X212" s="86">
        <f>+'Raw Benefits Data'!X212+('Raw Benefits Data'!AR212*0.81818)</f>
        <v>617716.92546</v>
      </c>
    </row>
    <row r="213" spans="1:24" ht="11.25">
      <c r="A213" s="3" t="s">
        <v>138</v>
      </c>
      <c r="B213" s="32" t="s">
        <v>533</v>
      </c>
      <c r="C213" s="15">
        <v>199193</v>
      </c>
      <c r="D213" s="26">
        <v>1</v>
      </c>
      <c r="E213" s="86">
        <f>+'Raw Benefits Data'!E213+'Raw Benefits Data'!Y213</f>
        <v>1158</v>
      </c>
      <c r="F213" s="86">
        <f>+'Raw Benefits Data'!F213+('Raw Benefits Data'!Z213*0.81818)</f>
        <v>6609671</v>
      </c>
      <c r="G213" s="86">
        <f>+'Raw Benefits Data'!G213+'Raw Benefits Data'!AA213</f>
        <v>1158</v>
      </c>
      <c r="H213" s="86">
        <f>+'Raw Benefits Data'!H213+('Raw Benefits Data'!AB213*0.81818)</f>
        <v>2009130</v>
      </c>
      <c r="I213" s="86">
        <f>+'Raw Benefits Data'!I213+'Raw Benefits Data'!AC213</f>
        <v>1158</v>
      </c>
      <c r="J213" s="86">
        <f>+'Raw Benefits Data'!J213+('Raw Benefits Data'!AD213*0.81818)</f>
        <v>381202</v>
      </c>
      <c r="K213" s="86">
        <f>+'Raw Benefits Data'!K213+'Raw Benefits Data'!AE213</f>
        <v>1171</v>
      </c>
      <c r="L213" s="86">
        <f>+'Raw Benefits Data'!L213+('Raw Benefits Data'!AF213*0.81818)</f>
        <v>5195406</v>
      </c>
      <c r="M213" s="86">
        <f>+'Raw Benefits Data'!M213+'Raw Benefits Data'!AG213</f>
        <v>1171</v>
      </c>
      <c r="N213" s="86">
        <f>+'Raw Benefits Data'!N213+('Raw Benefits Data'!AH213*0.81818)</f>
        <v>51763</v>
      </c>
      <c r="O213" s="86">
        <f>+'Raw Benefits Data'!O213+'Raw Benefits Data'!AI213</f>
        <v>363</v>
      </c>
      <c r="P213" s="86">
        <f>+'Raw Benefits Data'!P213+('Raw Benefits Data'!AJ213*0.81818)</f>
        <v>35597</v>
      </c>
      <c r="Q213" s="86">
        <f>+'Raw Benefits Data'!Q213+'Raw Benefits Data'!AK213</f>
        <v>1171</v>
      </c>
      <c r="R213" s="86">
        <f>+'Raw Benefits Data'!R213+('Raw Benefits Data'!AL213*0.81818)</f>
        <v>184848</v>
      </c>
      <c r="S213" s="86">
        <f>+'Raw Benefits Data'!S213+'Raw Benefits Data'!AM213</f>
        <v>0</v>
      </c>
      <c r="T213" s="86">
        <f>+'Raw Benefits Data'!T213+('Raw Benefits Data'!AN213*0.81818)</f>
        <v>0</v>
      </c>
      <c r="U213" s="86">
        <f>+'Raw Benefits Data'!U213+'Raw Benefits Data'!AO213</f>
        <v>0</v>
      </c>
      <c r="V213" s="86">
        <f>+'Raw Benefits Data'!V213+('Raw Benefits Data'!AP213*0.81818)</f>
        <v>0</v>
      </c>
      <c r="W213" s="86">
        <f>+'Raw Benefits Data'!W213+'Raw Benefits Data'!AQ213</f>
        <v>1171</v>
      </c>
      <c r="X213" s="86">
        <f>+'Raw Benefits Data'!X213+('Raw Benefits Data'!AR213*0.81818)</f>
        <v>14467617</v>
      </c>
    </row>
    <row r="214" spans="1:24" ht="11.25">
      <c r="A214" s="3" t="s">
        <v>138</v>
      </c>
      <c r="B214" s="32" t="s">
        <v>534</v>
      </c>
      <c r="C214" s="15">
        <v>199120</v>
      </c>
      <c r="D214" s="26">
        <v>1</v>
      </c>
      <c r="E214" s="86">
        <f>+'Raw Benefits Data'!E214+'Raw Benefits Data'!Y214</f>
        <v>1220</v>
      </c>
      <c r="F214" s="86">
        <f>+'Raw Benefits Data'!F214+('Raw Benefits Data'!Z214*0.81818)</f>
        <v>7948525</v>
      </c>
      <c r="G214" s="86">
        <f>+'Raw Benefits Data'!G214+'Raw Benefits Data'!AA214</f>
        <v>1220</v>
      </c>
      <c r="H214" s="86">
        <f>+'Raw Benefits Data'!H214+('Raw Benefits Data'!AB214*0.81818)</f>
        <v>2116700</v>
      </c>
      <c r="I214" s="86">
        <f>+'Raw Benefits Data'!I214+'Raw Benefits Data'!AC214</f>
        <v>1220</v>
      </c>
      <c r="J214" s="86">
        <f>+'Raw Benefits Data'!J214+('Raw Benefits Data'!AD214*0.81818)</f>
        <v>459241</v>
      </c>
      <c r="K214" s="86">
        <f>+'Raw Benefits Data'!K214+'Raw Benefits Data'!AE214</f>
        <v>1240</v>
      </c>
      <c r="L214" s="86">
        <f>+'Raw Benefits Data'!L214+('Raw Benefits Data'!AF214*0.81818)</f>
        <v>5915793</v>
      </c>
      <c r="M214" s="86">
        <f>+'Raw Benefits Data'!M214+'Raw Benefits Data'!AG214</f>
        <v>1240</v>
      </c>
      <c r="N214" s="86">
        <f>+'Raw Benefits Data'!N214+('Raw Benefits Data'!AH214*0.81818)</f>
        <v>62551</v>
      </c>
      <c r="O214" s="86">
        <f>+'Raw Benefits Data'!O214+'Raw Benefits Data'!AI214</f>
        <v>311</v>
      </c>
      <c r="P214" s="86">
        <f>+'Raw Benefits Data'!P214+('Raw Benefits Data'!AJ214*0.81818)</f>
        <v>38966</v>
      </c>
      <c r="Q214" s="86">
        <f>+'Raw Benefits Data'!Q214+'Raw Benefits Data'!AK214</f>
        <v>1240</v>
      </c>
      <c r="R214" s="86">
        <f>+'Raw Benefits Data'!R214+('Raw Benefits Data'!AL214*0.81818)</f>
        <v>223439</v>
      </c>
      <c r="S214" s="86">
        <f>+'Raw Benefits Data'!S214+'Raw Benefits Data'!AM214</f>
        <v>0</v>
      </c>
      <c r="T214" s="86">
        <f>+'Raw Benefits Data'!T214+('Raw Benefits Data'!AN214*0.81818)</f>
        <v>0</v>
      </c>
      <c r="U214" s="86">
        <f>+'Raw Benefits Data'!U214+'Raw Benefits Data'!AO214</f>
        <v>0</v>
      </c>
      <c r="V214" s="86">
        <f>+'Raw Benefits Data'!V214+('Raw Benefits Data'!AP214*0.81818)</f>
        <v>0</v>
      </c>
      <c r="W214" s="86">
        <f>+'Raw Benefits Data'!W214+'Raw Benefits Data'!AQ214</f>
        <v>1240</v>
      </c>
      <c r="X214" s="86">
        <f>+'Raw Benefits Data'!X214+('Raw Benefits Data'!AR214*0.81818)</f>
        <v>16765215</v>
      </c>
    </row>
    <row r="215" spans="1:24" ht="11.25">
      <c r="A215" s="3" t="s">
        <v>138</v>
      </c>
      <c r="B215" s="31" t="s">
        <v>535</v>
      </c>
      <c r="C215" s="9">
        <v>199148</v>
      </c>
      <c r="D215" s="10">
        <v>2</v>
      </c>
      <c r="E215" s="86">
        <f>+'Raw Benefits Data'!E215+'Raw Benefits Data'!Y215</f>
        <v>582</v>
      </c>
      <c r="F215" s="86">
        <f>+'Raw Benefits Data'!F215+('Raw Benefits Data'!Z215*0.81818)</f>
        <v>2654538</v>
      </c>
      <c r="G215" s="86">
        <f>+'Raw Benefits Data'!G215+'Raw Benefits Data'!AA215</f>
        <v>582</v>
      </c>
      <c r="H215" s="86">
        <f>+'Raw Benefits Data'!H215+('Raw Benefits Data'!AB215*0.81818)</f>
        <v>1009770</v>
      </c>
      <c r="I215" s="86">
        <f>+'Raw Benefits Data'!I215+'Raw Benefits Data'!AC215</f>
        <v>582</v>
      </c>
      <c r="J215" s="86">
        <f>+'Raw Benefits Data'!J215+('Raw Benefits Data'!AD215*0.81818)</f>
        <v>153930</v>
      </c>
      <c r="K215" s="86">
        <f>+'Raw Benefits Data'!K215+'Raw Benefits Data'!AE215</f>
        <v>587</v>
      </c>
      <c r="L215" s="86">
        <f>+'Raw Benefits Data'!L215+('Raw Benefits Data'!AF215*0.81818)</f>
        <v>2197903</v>
      </c>
      <c r="M215" s="86">
        <f>+'Raw Benefits Data'!M215+'Raw Benefits Data'!AG215</f>
        <v>587</v>
      </c>
      <c r="N215" s="86">
        <f>+'Raw Benefits Data'!N215+('Raw Benefits Data'!AH215*0.81818)</f>
        <v>20802</v>
      </c>
      <c r="O215" s="86">
        <f>+'Raw Benefits Data'!O215+'Raw Benefits Data'!AI215</f>
        <v>120</v>
      </c>
      <c r="P215" s="86">
        <f>+'Raw Benefits Data'!P215+('Raw Benefits Data'!AJ215*0.81818)</f>
        <v>10370</v>
      </c>
      <c r="Q215" s="86">
        <f>+'Raw Benefits Data'!Q215+'Raw Benefits Data'!AK215</f>
        <v>587</v>
      </c>
      <c r="R215" s="86">
        <f>+'Raw Benefits Data'!R215+('Raw Benefits Data'!AL215*0.81818)</f>
        <v>74297</v>
      </c>
      <c r="S215" s="86">
        <f>+'Raw Benefits Data'!S215+'Raw Benefits Data'!AM215</f>
        <v>0</v>
      </c>
      <c r="T215" s="86">
        <f>+'Raw Benefits Data'!T215+('Raw Benefits Data'!AN215*0.81818)</f>
        <v>0</v>
      </c>
      <c r="U215" s="86">
        <f>+'Raw Benefits Data'!U215+'Raw Benefits Data'!AO215</f>
        <v>0</v>
      </c>
      <c r="V215" s="86">
        <f>+'Raw Benefits Data'!V215+('Raw Benefits Data'!AP215*0.81818)</f>
        <v>0</v>
      </c>
      <c r="W215" s="86">
        <f>+'Raw Benefits Data'!W215+'Raw Benefits Data'!AQ215</f>
        <v>587</v>
      </c>
      <c r="X215" s="86">
        <f>+'Raw Benefits Data'!X215+('Raw Benefits Data'!AR215*0.81818)</f>
        <v>6121610</v>
      </c>
    </row>
    <row r="216" spans="1:24" ht="11.25">
      <c r="A216" s="3" t="s">
        <v>138</v>
      </c>
      <c r="B216" s="31" t="s">
        <v>536</v>
      </c>
      <c r="C216" s="9">
        <v>197869</v>
      </c>
      <c r="D216" s="10">
        <v>3</v>
      </c>
      <c r="E216" s="86">
        <f>+'Raw Benefits Data'!E216+'Raw Benefits Data'!Y216</f>
        <v>579</v>
      </c>
      <c r="F216" s="86">
        <f>+'Raw Benefits Data'!F216+('Raw Benefits Data'!Z216*0.81818)</f>
        <v>2637654</v>
      </c>
      <c r="G216" s="86">
        <f>+'Raw Benefits Data'!G216+'Raw Benefits Data'!AA216</f>
        <v>579</v>
      </c>
      <c r="H216" s="86">
        <f>+'Raw Benefits Data'!H216+('Raw Benefits Data'!AB216*0.81818)</f>
        <v>1004565</v>
      </c>
      <c r="I216" s="86">
        <f>+'Raw Benefits Data'!I216+'Raw Benefits Data'!AC216</f>
        <v>579</v>
      </c>
      <c r="J216" s="86">
        <f>+'Raw Benefits Data'!J216+('Raw Benefits Data'!AD216*0.81818)</f>
        <v>152634</v>
      </c>
      <c r="K216" s="86">
        <f>+'Raw Benefits Data'!K216+'Raw Benefits Data'!AE216</f>
        <v>581</v>
      </c>
      <c r="L216" s="86">
        <f>+'Raw Benefits Data'!L216+('Raw Benefits Data'!AF216*0.81818)</f>
        <v>2224249</v>
      </c>
      <c r="M216" s="86">
        <f>+'Raw Benefits Data'!M216+'Raw Benefits Data'!AG216</f>
        <v>581</v>
      </c>
      <c r="N216" s="86">
        <f>+'Raw Benefits Data'!N216+('Raw Benefits Data'!AH216*0.81818)</f>
        <v>20606</v>
      </c>
      <c r="O216" s="86">
        <f>+'Raw Benefits Data'!O216+'Raw Benefits Data'!AI216</f>
        <v>142</v>
      </c>
      <c r="P216" s="86">
        <f>+'Raw Benefits Data'!P216+('Raw Benefits Data'!AJ216*0.81818)</f>
        <v>11863</v>
      </c>
      <c r="Q216" s="86">
        <f>+'Raw Benefits Data'!Q216+'Raw Benefits Data'!AK216</f>
        <v>581</v>
      </c>
      <c r="R216" s="86">
        <f>+'Raw Benefits Data'!R216+('Raw Benefits Data'!AL216*0.81818)</f>
        <v>73592</v>
      </c>
      <c r="S216" s="86">
        <f>+'Raw Benefits Data'!S216+'Raw Benefits Data'!AM216</f>
        <v>0</v>
      </c>
      <c r="T216" s="86">
        <f>+'Raw Benefits Data'!T216+('Raw Benefits Data'!AN216*0.81818)</f>
        <v>0</v>
      </c>
      <c r="U216" s="86">
        <f>+'Raw Benefits Data'!U216+'Raw Benefits Data'!AO216</f>
        <v>0</v>
      </c>
      <c r="V216" s="86">
        <f>+'Raw Benefits Data'!V216+('Raw Benefits Data'!AP216*0.81818)</f>
        <v>0</v>
      </c>
      <c r="W216" s="86">
        <f>+'Raw Benefits Data'!W216+'Raw Benefits Data'!AQ216</f>
        <v>581</v>
      </c>
      <c r="X216" s="86">
        <f>+'Raw Benefits Data'!X216+('Raw Benefits Data'!AR216*0.81818)</f>
        <v>6125163</v>
      </c>
    </row>
    <row r="217" spans="1:24" ht="11.25">
      <c r="A217" s="3" t="s">
        <v>138</v>
      </c>
      <c r="B217" s="31" t="s">
        <v>537</v>
      </c>
      <c r="C217" s="9">
        <v>198464</v>
      </c>
      <c r="D217" s="10">
        <v>3</v>
      </c>
      <c r="E217" s="86">
        <f>+'Raw Benefits Data'!E217+'Raw Benefits Data'!Y217</f>
        <v>804</v>
      </c>
      <c r="F217" s="86">
        <f>+'Raw Benefits Data'!F217+('Raw Benefits Data'!Z217*0.81818)</f>
        <v>3535032</v>
      </c>
      <c r="G217" s="86">
        <f>+'Raw Benefits Data'!G217+'Raw Benefits Data'!AA217</f>
        <v>804</v>
      </c>
      <c r="H217" s="86">
        <f>+'Raw Benefits Data'!H217+('Raw Benefits Data'!AB217*0.81818)</f>
        <v>1394940</v>
      </c>
      <c r="I217" s="86">
        <f>+'Raw Benefits Data'!I217+'Raw Benefits Data'!AC217</f>
        <v>804</v>
      </c>
      <c r="J217" s="86">
        <f>+'Raw Benefits Data'!J217+('Raw Benefits Data'!AD217*0.81818)</f>
        <v>204520</v>
      </c>
      <c r="K217" s="86">
        <f>+'Raw Benefits Data'!K217+'Raw Benefits Data'!AE217</f>
        <v>808</v>
      </c>
      <c r="L217" s="86">
        <f>+'Raw Benefits Data'!L217+('Raw Benefits Data'!AF217*0.81818)</f>
        <v>2979550</v>
      </c>
      <c r="M217" s="86">
        <f>+'Raw Benefits Data'!M217+'Raw Benefits Data'!AG217</f>
        <v>808</v>
      </c>
      <c r="N217" s="86">
        <f>+'Raw Benefits Data'!N217+('Raw Benefits Data'!AH217*0.81818)</f>
        <v>27657</v>
      </c>
      <c r="O217" s="86">
        <f>+'Raw Benefits Data'!O217+'Raw Benefits Data'!AI217</f>
        <v>205</v>
      </c>
      <c r="P217" s="86">
        <f>+'Raw Benefits Data'!P217+('Raw Benefits Data'!AJ217*0.81818)</f>
        <v>16079</v>
      </c>
      <c r="Q217" s="86">
        <f>+'Raw Benefits Data'!Q217+'Raw Benefits Data'!AK217</f>
        <v>808</v>
      </c>
      <c r="R217" s="86">
        <f>+'Raw Benefits Data'!R217+('Raw Benefits Data'!AL217*0.81818)</f>
        <v>98752</v>
      </c>
      <c r="S217" s="86">
        <f>+'Raw Benefits Data'!S217+'Raw Benefits Data'!AM217</f>
        <v>0</v>
      </c>
      <c r="T217" s="86">
        <f>+'Raw Benefits Data'!T217+('Raw Benefits Data'!AN217*0.81818)</f>
        <v>0</v>
      </c>
      <c r="U217" s="86">
        <f>+'Raw Benefits Data'!U217+'Raw Benefits Data'!AO217</f>
        <v>0</v>
      </c>
      <c r="V217" s="86">
        <f>+'Raw Benefits Data'!V217+('Raw Benefits Data'!AP217*0.81818)</f>
        <v>0</v>
      </c>
      <c r="W217" s="86">
        <f>+'Raw Benefits Data'!W217+'Raw Benefits Data'!AQ217</f>
        <v>808</v>
      </c>
      <c r="X217" s="86">
        <f>+'Raw Benefits Data'!X217+('Raw Benefits Data'!AR217*0.81818)</f>
        <v>8256530</v>
      </c>
    </row>
    <row r="218" spans="1:24" ht="11.25">
      <c r="A218" s="3" t="s">
        <v>138</v>
      </c>
      <c r="B218" s="31" t="s">
        <v>538</v>
      </c>
      <c r="C218" s="9">
        <v>199102</v>
      </c>
      <c r="D218" s="26">
        <v>3</v>
      </c>
      <c r="E218" s="86">
        <f>+'Raw Benefits Data'!E218+'Raw Benefits Data'!Y218</f>
        <v>408</v>
      </c>
      <c r="F218" s="86">
        <f>+'Raw Benefits Data'!F218+('Raw Benefits Data'!Z218*0.81818)</f>
        <v>1940976</v>
      </c>
      <c r="G218" s="86">
        <f>+'Raw Benefits Data'!G218+'Raw Benefits Data'!AA218</f>
        <v>408</v>
      </c>
      <c r="H218" s="86">
        <f>+'Raw Benefits Data'!H218+('Raw Benefits Data'!AB218*0.81818)</f>
        <v>707880</v>
      </c>
      <c r="I218" s="86">
        <f>+'Raw Benefits Data'!I218+'Raw Benefits Data'!AC218</f>
        <v>408</v>
      </c>
      <c r="J218" s="86">
        <f>+'Raw Benefits Data'!J218+('Raw Benefits Data'!AD218*0.81818)</f>
        <v>110538</v>
      </c>
      <c r="K218" s="86">
        <f>+'Raw Benefits Data'!K218+'Raw Benefits Data'!AE218</f>
        <v>412</v>
      </c>
      <c r="L218" s="86">
        <f>+'Raw Benefits Data'!L218+('Raw Benefits Data'!AF218*0.81818)</f>
        <v>1619355</v>
      </c>
      <c r="M218" s="86">
        <f>+'Raw Benefits Data'!M218+'Raw Benefits Data'!AG218</f>
        <v>412</v>
      </c>
      <c r="N218" s="86">
        <f>+'Raw Benefits Data'!N218+('Raw Benefits Data'!AH218*0.81818)</f>
        <v>15012</v>
      </c>
      <c r="O218" s="86">
        <f>+'Raw Benefits Data'!O218+'Raw Benefits Data'!AI218</f>
        <v>207</v>
      </c>
      <c r="P218" s="86">
        <f>+'Raw Benefits Data'!P218+('Raw Benefits Data'!AJ218*0.81818)</f>
        <v>17033</v>
      </c>
      <c r="Q218" s="86">
        <f>+'Raw Benefits Data'!Q218+'Raw Benefits Data'!AK218</f>
        <v>412</v>
      </c>
      <c r="R218" s="86">
        <f>+'Raw Benefits Data'!R218+('Raw Benefits Data'!AL218*0.81818)</f>
        <v>53589</v>
      </c>
      <c r="S218" s="86">
        <f>+'Raw Benefits Data'!S218+'Raw Benefits Data'!AM218</f>
        <v>0</v>
      </c>
      <c r="T218" s="86">
        <f>+'Raw Benefits Data'!T218+('Raw Benefits Data'!AN218*0.81818)</f>
        <v>0</v>
      </c>
      <c r="U218" s="86">
        <f>+'Raw Benefits Data'!U218+'Raw Benefits Data'!AO218</f>
        <v>0</v>
      </c>
      <c r="V218" s="86">
        <f>+'Raw Benefits Data'!V218+('Raw Benefits Data'!AP218*0.81818)</f>
        <v>0</v>
      </c>
      <c r="W218" s="86">
        <f>+'Raw Benefits Data'!W218+'Raw Benefits Data'!AQ218</f>
        <v>412</v>
      </c>
      <c r="X218" s="86">
        <f>+'Raw Benefits Data'!X218+('Raw Benefits Data'!AR218*0.81818)</f>
        <v>4464383</v>
      </c>
    </row>
    <row r="219" spans="1:24" ht="11.25">
      <c r="A219" s="3" t="s">
        <v>138</v>
      </c>
      <c r="B219" s="31" t="s">
        <v>539</v>
      </c>
      <c r="C219" s="9">
        <v>199157</v>
      </c>
      <c r="D219" s="26">
        <v>3</v>
      </c>
      <c r="E219" s="86">
        <f>+'Raw Benefits Data'!E219+'Raw Benefits Data'!Y219</f>
        <v>262</v>
      </c>
      <c r="F219" s="86">
        <f>+'Raw Benefits Data'!F219+('Raw Benefits Data'!Z219*0.81818)</f>
        <v>1258661</v>
      </c>
      <c r="G219" s="86">
        <f>+'Raw Benefits Data'!G219+'Raw Benefits Data'!AA219</f>
        <v>262</v>
      </c>
      <c r="H219" s="86">
        <f>+'Raw Benefits Data'!H219+('Raw Benefits Data'!AB219*0.81818)</f>
        <v>454570</v>
      </c>
      <c r="I219" s="86">
        <f>+'Raw Benefits Data'!I219+'Raw Benefits Data'!AC219</f>
        <v>262</v>
      </c>
      <c r="J219" s="86">
        <f>+'Raw Benefits Data'!J219+('Raw Benefits Data'!AD219*0.81818)</f>
        <v>70984</v>
      </c>
      <c r="K219" s="86">
        <f>+'Raw Benefits Data'!K219+'Raw Benefits Data'!AE219</f>
        <v>264</v>
      </c>
      <c r="L219" s="86">
        <f>+'Raw Benefits Data'!L219+('Raw Benefits Data'!AF219*0.81818)</f>
        <v>1020349</v>
      </c>
      <c r="M219" s="86">
        <f>+'Raw Benefits Data'!M219+'Raw Benefits Data'!AG219</f>
        <v>264</v>
      </c>
      <c r="N219" s="86">
        <f>+'Raw Benefits Data'!N219+('Raw Benefits Data'!AH219*0.81818)</f>
        <v>9606</v>
      </c>
      <c r="O219" s="86">
        <f>+'Raw Benefits Data'!O219+'Raw Benefits Data'!AI219</f>
        <v>175</v>
      </c>
      <c r="P219" s="86">
        <f>+'Raw Benefits Data'!P219+('Raw Benefits Data'!AJ219*0.81818)</f>
        <v>14310</v>
      </c>
      <c r="Q219" s="86">
        <f>+'Raw Benefits Data'!Q219+'Raw Benefits Data'!AK219</f>
        <v>264</v>
      </c>
      <c r="R219" s="86">
        <f>+'Raw Benefits Data'!R219+('Raw Benefits Data'!AL219*0.81818)</f>
        <v>34307</v>
      </c>
      <c r="S219" s="86">
        <f>+'Raw Benefits Data'!S219+'Raw Benefits Data'!AM219</f>
        <v>0</v>
      </c>
      <c r="T219" s="86">
        <f>+'Raw Benefits Data'!T219+('Raw Benefits Data'!AN219*0.81818)</f>
        <v>0</v>
      </c>
      <c r="U219" s="86">
        <f>+'Raw Benefits Data'!U219+'Raw Benefits Data'!AO219</f>
        <v>0</v>
      </c>
      <c r="V219" s="86">
        <f>+'Raw Benefits Data'!V219+('Raw Benefits Data'!AP219*0.81818)</f>
        <v>0</v>
      </c>
      <c r="W219" s="86">
        <f>+'Raw Benefits Data'!W219+'Raw Benefits Data'!AQ219</f>
        <v>264</v>
      </c>
      <c r="X219" s="86">
        <f>+'Raw Benefits Data'!X219+('Raw Benefits Data'!AR219*0.81818)</f>
        <v>2862787</v>
      </c>
    </row>
    <row r="220" spans="1:24" ht="11.25">
      <c r="A220" s="3" t="s">
        <v>138</v>
      </c>
      <c r="B220" s="31" t="s">
        <v>540</v>
      </c>
      <c r="C220" s="9">
        <v>199139</v>
      </c>
      <c r="D220" s="26">
        <v>3</v>
      </c>
      <c r="E220" s="86">
        <f>+'Raw Benefits Data'!E220+'Raw Benefits Data'!Y220</f>
        <v>640</v>
      </c>
      <c r="F220" s="86">
        <f>+'Raw Benefits Data'!F220+('Raw Benefits Data'!Z220*0.81818)</f>
        <v>3036750</v>
      </c>
      <c r="G220" s="86">
        <f>+'Raw Benefits Data'!G220+'Raw Benefits Data'!AA220</f>
        <v>640</v>
      </c>
      <c r="H220" s="86">
        <f>+'Raw Benefits Data'!H220+('Raw Benefits Data'!AB220*0.81818)</f>
        <v>1110400</v>
      </c>
      <c r="I220" s="86">
        <f>+'Raw Benefits Data'!I220+'Raw Benefits Data'!AC220</f>
        <v>640</v>
      </c>
      <c r="J220" s="86">
        <f>+'Raw Benefits Data'!J220+('Raw Benefits Data'!AD220*0.81818)</f>
        <v>176552</v>
      </c>
      <c r="K220" s="86">
        <f>+'Raw Benefits Data'!K220+'Raw Benefits Data'!AE220</f>
        <v>644</v>
      </c>
      <c r="L220" s="86">
        <f>+'Raw Benefits Data'!L220+('Raw Benefits Data'!AF220*0.81818)</f>
        <v>2521725</v>
      </c>
      <c r="M220" s="86">
        <f>+'Raw Benefits Data'!M220+'Raw Benefits Data'!AG220</f>
        <v>644</v>
      </c>
      <c r="N220" s="86">
        <f>+'Raw Benefits Data'!N220+('Raw Benefits Data'!AH220*0.81818)</f>
        <v>23868</v>
      </c>
      <c r="O220" s="86">
        <f>+'Raw Benefits Data'!O220+'Raw Benefits Data'!AI220</f>
        <v>117</v>
      </c>
      <c r="P220" s="86">
        <f>+'Raw Benefits Data'!P220+('Raw Benefits Data'!AJ220*0.81818)</f>
        <v>9755</v>
      </c>
      <c r="Q220" s="86">
        <f>+'Raw Benefits Data'!Q220+'Raw Benefits Data'!AK220</f>
        <v>644</v>
      </c>
      <c r="R220" s="86">
        <f>+'Raw Benefits Data'!R220+('Raw Benefits Data'!AL220*0.81818)</f>
        <v>85259</v>
      </c>
      <c r="S220" s="86">
        <f>+'Raw Benefits Data'!S220+'Raw Benefits Data'!AM220</f>
        <v>0</v>
      </c>
      <c r="T220" s="86">
        <f>+'Raw Benefits Data'!T220+('Raw Benefits Data'!AN220*0.81818)</f>
        <v>0</v>
      </c>
      <c r="U220" s="86">
        <f>+'Raw Benefits Data'!U220+'Raw Benefits Data'!AO220</f>
        <v>0</v>
      </c>
      <c r="V220" s="86">
        <f>+'Raw Benefits Data'!V220+('Raw Benefits Data'!AP220*0.81818)</f>
        <v>0</v>
      </c>
      <c r="W220" s="86">
        <f>+'Raw Benefits Data'!W220+'Raw Benefits Data'!AQ220</f>
        <v>644</v>
      </c>
      <c r="X220" s="86">
        <f>+'Raw Benefits Data'!X220+('Raw Benefits Data'!AR220*0.81818)</f>
        <v>6964309</v>
      </c>
    </row>
    <row r="221" spans="1:24" ht="11.25">
      <c r="A221" s="3" t="s">
        <v>138</v>
      </c>
      <c r="B221" s="31" t="s">
        <v>541</v>
      </c>
      <c r="C221" s="9">
        <v>200004</v>
      </c>
      <c r="D221" s="26">
        <v>3</v>
      </c>
      <c r="E221" s="86">
        <f>+'Raw Benefits Data'!E221+'Raw Benefits Data'!Y221</f>
        <v>314</v>
      </c>
      <c r="F221" s="86">
        <f>+'Raw Benefits Data'!F221+('Raw Benefits Data'!Z221*0.81818)</f>
        <v>1408626</v>
      </c>
      <c r="G221" s="86">
        <f>+'Raw Benefits Data'!G221+'Raw Benefits Data'!AA221</f>
        <v>314</v>
      </c>
      <c r="H221" s="86">
        <f>+'Raw Benefits Data'!H221+('Raw Benefits Data'!AB221*0.81818)</f>
        <v>544790</v>
      </c>
      <c r="I221" s="86">
        <f>+'Raw Benefits Data'!I221+'Raw Benefits Data'!AC221</f>
        <v>314</v>
      </c>
      <c r="J221" s="86">
        <f>+'Raw Benefits Data'!J221+('Raw Benefits Data'!AD221*0.81818)</f>
        <v>81007</v>
      </c>
      <c r="K221" s="86">
        <f>+'Raw Benefits Data'!K221+'Raw Benefits Data'!AE221</f>
        <v>316</v>
      </c>
      <c r="L221" s="86">
        <f>+'Raw Benefits Data'!L221+('Raw Benefits Data'!AF221*0.81818)</f>
        <v>1188420</v>
      </c>
      <c r="M221" s="86">
        <f>+'Raw Benefits Data'!M221+'Raw Benefits Data'!AG221</f>
        <v>316</v>
      </c>
      <c r="N221" s="86">
        <f>+'Raw Benefits Data'!N221+('Raw Benefits Data'!AH221*0.81818)</f>
        <v>10960</v>
      </c>
      <c r="O221" s="86">
        <f>+'Raw Benefits Data'!O221+'Raw Benefits Data'!AI221</f>
        <v>106</v>
      </c>
      <c r="P221" s="86">
        <f>+'Raw Benefits Data'!P221+('Raw Benefits Data'!AJ221*0.81818)</f>
        <v>8659</v>
      </c>
      <c r="Q221" s="86">
        <f>+'Raw Benefits Data'!Q221+'Raw Benefits Data'!AK221</f>
        <v>316</v>
      </c>
      <c r="R221" s="86">
        <f>+'Raw Benefits Data'!R221+('Raw Benefits Data'!AL221*0.81818)</f>
        <v>39139</v>
      </c>
      <c r="S221" s="86">
        <f>+'Raw Benefits Data'!S221+'Raw Benefits Data'!AM221</f>
        <v>0</v>
      </c>
      <c r="T221" s="86">
        <f>+'Raw Benefits Data'!T221+('Raw Benefits Data'!AN221*0.81818)</f>
        <v>0</v>
      </c>
      <c r="U221" s="86">
        <f>+'Raw Benefits Data'!U221+'Raw Benefits Data'!AO221</f>
        <v>0</v>
      </c>
      <c r="V221" s="86">
        <f>+'Raw Benefits Data'!V221+('Raw Benefits Data'!AP221*0.81818)</f>
        <v>0</v>
      </c>
      <c r="W221" s="86">
        <f>+'Raw Benefits Data'!W221+'Raw Benefits Data'!AQ221</f>
        <v>316</v>
      </c>
      <c r="X221" s="86">
        <f>+'Raw Benefits Data'!X221+('Raw Benefits Data'!AR221*0.81818)</f>
        <v>3281601</v>
      </c>
    </row>
    <row r="222" spans="1:24" ht="11.25">
      <c r="A222" s="3" t="s">
        <v>138</v>
      </c>
      <c r="B222" s="31" t="s">
        <v>542</v>
      </c>
      <c r="C222" s="9">
        <v>198543</v>
      </c>
      <c r="D222" s="26">
        <v>4</v>
      </c>
      <c r="E222" s="86">
        <f>+'Raw Benefits Data'!E222+'Raw Benefits Data'!Y222</f>
        <v>204</v>
      </c>
      <c r="F222" s="86">
        <f>+'Raw Benefits Data'!F222+('Raw Benefits Data'!Z222*0.81818)</f>
        <v>928055</v>
      </c>
      <c r="G222" s="86">
        <f>+'Raw Benefits Data'!G222+'Raw Benefits Data'!AA222</f>
        <v>204</v>
      </c>
      <c r="H222" s="86">
        <f>+'Raw Benefits Data'!H222+('Raw Benefits Data'!AB222*0.81818)</f>
        <v>353940</v>
      </c>
      <c r="I222" s="86">
        <f>+'Raw Benefits Data'!I222+'Raw Benefits Data'!AC222</f>
        <v>204</v>
      </c>
      <c r="J222" s="86">
        <f>+'Raw Benefits Data'!J222+('Raw Benefits Data'!AD222*0.81818)</f>
        <v>52122</v>
      </c>
      <c r="K222" s="86">
        <f>+'Raw Benefits Data'!K222+'Raw Benefits Data'!AE222</f>
        <v>204</v>
      </c>
      <c r="L222" s="86">
        <f>+'Raw Benefits Data'!L222+('Raw Benefits Data'!AF222*0.81818)</f>
        <v>762563</v>
      </c>
      <c r="M222" s="86">
        <f>+'Raw Benefits Data'!M222+'Raw Benefits Data'!AG222</f>
        <v>204</v>
      </c>
      <c r="N222" s="86">
        <f>+'Raw Benefits Data'!N222+('Raw Benefits Data'!AH222*0.81818)</f>
        <v>7019</v>
      </c>
      <c r="O222" s="86">
        <f>+'Raw Benefits Data'!O222+'Raw Benefits Data'!AI222</f>
        <v>149</v>
      </c>
      <c r="P222" s="86">
        <f>+'Raw Benefits Data'!P222+('Raw Benefits Data'!AJ222*0.81818)</f>
        <v>11561</v>
      </c>
      <c r="Q222" s="86">
        <f>+'Raw Benefits Data'!Q222+'Raw Benefits Data'!AK222</f>
        <v>204</v>
      </c>
      <c r="R222" s="86">
        <f>+'Raw Benefits Data'!R222+('Raw Benefits Data'!AL222*0.81818)</f>
        <v>25058</v>
      </c>
      <c r="S222" s="86">
        <f>+'Raw Benefits Data'!S222+'Raw Benefits Data'!AM222</f>
        <v>0</v>
      </c>
      <c r="T222" s="86">
        <f>+'Raw Benefits Data'!T222+('Raw Benefits Data'!AN222*0.81818)</f>
        <v>0</v>
      </c>
      <c r="U222" s="86">
        <f>+'Raw Benefits Data'!U222+'Raw Benefits Data'!AO222</f>
        <v>0</v>
      </c>
      <c r="V222" s="86">
        <f>+'Raw Benefits Data'!V222+('Raw Benefits Data'!AP222*0.81818)</f>
        <v>0</v>
      </c>
      <c r="W222" s="86">
        <f>+'Raw Benefits Data'!W222+'Raw Benefits Data'!AQ222</f>
        <v>204</v>
      </c>
      <c r="X222" s="86">
        <f>+'Raw Benefits Data'!X222+('Raw Benefits Data'!AR222*0.81818)</f>
        <v>2140318</v>
      </c>
    </row>
    <row r="223" spans="1:24" ht="11.25">
      <c r="A223" s="3" t="s">
        <v>138</v>
      </c>
      <c r="B223" s="31" t="s">
        <v>543</v>
      </c>
      <c r="C223" s="9">
        <v>199218</v>
      </c>
      <c r="D223" s="26">
        <v>4</v>
      </c>
      <c r="E223" s="86">
        <f>+'Raw Benefits Data'!E223+'Raw Benefits Data'!Y223</f>
        <v>388</v>
      </c>
      <c r="F223" s="86">
        <f>+'Raw Benefits Data'!F223+('Raw Benefits Data'!Z223*0.81818)</f>
        <v>1771894</v>
      </c>
      <c r="G223" s="86">
        <f>+'Raw Benefits Data'!G223+'Raw Benefits Data'!AA223</f>
        <v>388</v>
      </c>
      <c r="H223" s="86">
        <f>+'Raw Benefits Data'!H223+('Raw Benefits Data'!AB223*0.81818)</f>
        <v>673180</v>
      </c>
      <c r="I223" s="86">
        <f>+'Raw Benefits Data'!I223+'Raw Benefits Data'!AC223</f>
        <v>388</v>
      </c>
      <c r="J223" s="86">
        <f>+'Raw Benefits Data'!J223+('Raw Benefits Data'!AD223*0.81818)</f>
        <v>102275</v>
      </c>
      <c r="K223" s="86">
        <f>+'Raw Benefits Data'!K223+'Raw Benefits Data'!AE223</f>
        <v>388</v>
      </c>
      <c r="L223" s="86">
        <f>+'Raw Benefits Data'!L223+('Raw Benefits Data'!AF223*0.81818)</f>
        <v>1484624</v>
      </c>
      <c r="M223" s="86">
        <f>+'Raw Benefits Data'!M223+'Raw Benefits Data'!AG223</f>
        <v>388</v>
      </c>
      <c r="N223" s="86">
        <f>+'Raw Benefits Data'!N223+('Raw Benefits Data'!AH223*0.81818)</f>
        <v>13779</v>
      </c>
      <c r="O223" s="86">
        <f>+'Raw Benefits Data'!O223+'Raw Benefits Data'!AI223</f>
        <v>112</v>
      </c>
      <c r="P223" s="86">
        <f>+'Raw Benefits Data'!P223+('Raw Benefits Data'!AJ223*0.81818)</f>
        <v>9188</v>
      </c>
      <c r="Q223" s="86">
        <f>+'Raw Benefits Data'!Q223+'Raw Benefits Data'!AK223</f>
        <v>388</v>
      </c>
      <c r="R223" s="86">
        <f>+'Raw Benefits Data'!R223+('Raw Benefits Data'!AL223*0.81818)</f>
        <v>49191</v>
      </c>
      <c r="S223" s="86">
        <f>+'Raw Benefits Data'!S223+'Raw Benefits Data'!AM223</f>
        <v>0</v>
      </c>
      <c r="T223" s="86">
        <f>+'Raw Benefits Data'!T223+('Raw Benefits Data'!AN223*0.81818)</f>
        <v>0</v>
      </c>
      <c r="U223" s="86">
        <f>+'Raw Benefits Data'!U223+'Raw Benefits Data'!AO223</f>
        <v>0</v>
      </c>
      <c r="V223" s="86">
        <f>+'Raw Benefits Data'!V223+('Raw Benefits Data'!AP223*0.81818)</f>
        <v>0</v>
      </c>
      <c r="W223" s="86">
        <f>+'Raw Benefits Data'!W223+'Raw Benefits Data'!AQ223</f>
        <v>388</v>
      </c>
      <c r="X223" s="86">
        <f>+'Raw Benefits Data'!X223+('Raw Benefits Data'!AR223*0.81818)</f>
        <v>4104131</v>
      </c>
    </row>
    <row r="224" spans="1:24" ht="11.25">
      <c r="A224" s="3" t="s">
        <v>138</v>
      </c>
      <c r="B224" s="31" t="s">
        <v>544</v>
      </c>
      <c r="C224" s="9">
        <v>199281</v>
      </c>
      <c r="D224" s="26">
        <v>5</v>
      </c>
      <c r="E224" s="86">
        <f>+'Raw Benefits Data'!E224+'Raw Benefits Data'!Y224</f>
        <v>144</v>
      </c>
      <c r="F224" s="86">
        <f>+'Raw Benefits Data'!F224+('Raw Benefits Data'!Z224*0.81818)</f>
        <v>666961</v>
      </c>
      <c r="G224" s="86">
        <f>+'Raw Benefits Data'!G224+'Raw Benefits Data'!AA224</f>
        <v>144</v>
      </c>
      <c r="H224" s="86">
        <f>+'Raw Benefits Data'!H224+('Raw Benefits Data'!AB224*0.81818)</f>
        <v>249840</v>
      </c>
      <c r="I224" s="86">
        <f>+'Raw Benefits Data'!I224+'Raw Benefits Data'!AC224</f>
        <v>144</v>
      </c>
      <c r="J224" s="86">
        <f>+'Raw Benefits Data'!J224+('Raw Benefits Data'!AD224*0.81818)</f>
        <v>38230</v>
      </c>
      <c r="K224" s="86">
        <f>+'Raw Benefits Data'!K224+'Raw Benefits Data'!AE224</f>
        <v>145</v>
      </c>
      <c r="L224" s="86">
        <f>+'Raw Benefits Data'!L224+('Raw Benefits Data'!AF224*0.81818)</f>
        <v>555545</v>
      </c>
      <c r="M224" s="86">
        <f>+'Raw Benefits Data'!M224+'Raw Benefits Data'!AG224</f>
        <v>145</v>
      </c>
      <c r="N224" s="86">
        <f>+'Raw Benefits Data'!N224+('Raw Benefits Data'!AH224*0.81818)</f>
        <v>5168</v>
      </c>
      <c r="O224" s="86">
        <f>+'Raw Benefits Data'!O224+'Raw Benefits Data'!AI224</f>
        <v>51</v>
      </c>
      <c r="P224" s="86">
        <f>+'Raw Benefits Data'!P224+('Raw Benefits Data'!AJ224*0.81818)</f>
        <v>4696</v>
      </c>
      <c r="Q224" s="86">
        <f>+'Raw Benefits Data'!Q224+'Raw Benefits Data'!AK224</f>
        <v>145</v>
      </c>
      <c r="R224" s="86">
        <f>+'Raw Benefits Data'!R224+('Raw Benefits Data'!AL224*0.81818)</f>
        <v>18469</v>
      </c>
      <c r="S224" s="86">
        <f>+'Raw Benefits Data'!S224+'Raw Benefits Data'!AM224</f>
        <v>0</v>
      </c>
      <c r="T224" s="86">
        <f>+'Raw Benefits Data'!T224+('Raw Benefits Data'!AN224*0.81818)</f>
        <v>0</v>
      </c>
      <c r="U224" s="86">
        <f>+'Raw Benefits Data'!U224+'Raw Benefits Data'!AO224</f>
        <v>0</v>
      </c>
      <c r="V224" s="86">
        <f>+'Raw Benefits Data'!V224+('Raw Benefits Data'!AP224*0.81818)</f>
        <v>0</v>
      </c>
      <c r="W224" s="86">
        <f>+'Raw Benefits Data'!W224+'Raw Benefits Data'!AQ224</f>
        <v>145</v>
      </c>
      <c r="X224" s="86">
        <f>+'Raw Benefits Data'!X224+('Raw Benefits Data'!AR224*0.81818)</f>
        <v>1538909</v>
      </c>
    </row>
    <row r="225" spans="1:24" ht="11.25">
      <c r="A225" s="3" t="s">
        <v>138</v>
      </c>
      <c r="B225" s="31" t="s">
        <v>545</v>
      </c>
      <c r="C225" s="26">
        <v>198507</v>
      </c>
      <c r="D225" s="26">
        <v>6</v>
      </c>
      <c r="E225" s="86">
        <f>+'Raw Benefits Data'!E225+'Raw Benefits Data'!Y225</f>
        <v>97</v>
      </c>
      <c r="F225" s="86">
        <f>+'Raw Benefits Data'!F225+('Raw Benefits Data'!Z225*0.81818)</f>
        <v>431694</v>
      </c>
      <c r="G225" s="86">
        <f>+'Raw Benefits Data'!G225+'Raw Benefits Data'!AA225</f>
        <v>97</v>
      </c>
      <c r="H225" s="86">
        <f>+'Raw Benefits Data'!H225+('Raw Benefits Data'!AB225*0.81818)</f>
        <v>168295</v>
      </c>
      <c r="I225" s="86">
        <f>+'Raw Benefits Data'!I225+'Raw Benefits Data'!AC225</f>
        <v>97</v>
      </c>
      <c r="J225" s="86">
        <f>+'Raw Benefits Data'!J225+('Raw Benefits Data'!AD225*0.81818)</f>
        <v>24034</v>
      </c>
      <c r="K225" s="86">
        <f>+'Raw Benefits Data'!K225+'Raw Benefits Data'!AE225</f>
        <v>98</v>
      </c>
      <c r="L225" s="86">
        <f>+'Raw Benefits Data'!L225+('Raw Benefits Data'!AF225*0.81818)</f>
        <v>356192</v>
      </c>
      <c r="M225" s="86">
        <f>+'Raw Benefits Data'!M225+'Raw Benefits Data'!AG225</f>
        <v>98</v>
      </c>
      <c r="N225" s="86">
        <f>+'Raw Benefits Data'!N225+('Raw Benefits Data'!AH225*0.81818)</f>
        <v>3263</v>
      </c>
      <c r="O225" s="86">
        <f>+'Raw Benefits Data'!O225+'Raw Benefits Data'!AI225</f>
        <v>83</v>
      </c>
      <c r="P225" s="86">
        <f>+'Raw Benefits Data'!P225+('Raw Benefits Data'!AJ225*0.81818)</f>
        <v>6379</v>
      </c>
      <c r="Q225" s="86">
        <f>+'Raw Benefits Data'!Q225+'Raw Benefits Data'!AK225</f>
        <v>98</v>
      </c>
      <c r="R225" s="86">
        <f>+'Raw Benefits Data'!R225+('Raw Benefits Data'!AL225*0.81818)</f>
        <v>11650</v>
      </c>
      <c r="S225" s="86">
        <f>+'Raw Benefits Data'!S225+'Raw Benefits Data'!AM225</f>
        <v>0</v>
      </c>
      <c r="T225" s="86">
        <f>+'Raw Benefits Data'!T225+('Raw Benefits Data'!AN225*0.81818)</f>
        <v>0</v>
      </c>
      <c r="U225" s="86">
        <f>+'Raw Benefits Data'!U225+'Raw Benefits Data'!AO225</f>
        <v>0</v>
      </c>
      <c r="V225" s="86">
        <f>+'Raw Benefits Data'!V225+('Raw Benefits Data'!AP225*0.81818)</f>
        <v>0</v>
      </c>
      <c r="W225" s="86">
        <f>+'Raw Benefits Data'!W225+'Raw Benefits Data'!AQ225</f>
        <v>98</v>
      </c>
      <c r="X225" s="86">
        <f>+'Raw Benefits Data'!X225+('Raw Benefits Data'!AR225*0.81818)</f>
        <v>1001507</v>
      </c>
    </row>
    <row r="226" spans="1:24" ht="11.25">
      <c r="A226" s="3" t="s">
        <v>138</v>
      </c>
      <c r="B226" s="31" t="s">
        <v>546</v>
      </c>
      <c r="C226" s="9">
        <v>199111</v>
      </c>
      <c r="D226" s="26">
        <v>6</v>
      </c>
      <c r="E226" s="86">
        <f>+'Raw Benefits Data'!E226+'Raw Benefits Data'!Y226</f>
        <v>161</v>
      </c>
      <c r="F226" s="86">
        <f>+'Raw Benefits Data'!F226+('Raw Benefits Data'!Z226*0.81818)</f>
        <v>708119</v>
      </c>
      <c r="G226" s="86">
        <f>+'Raw Benefits Data'!G226+'Raw Benefits Data'!AA226</f>
        <v>161</v>
      </c>
      <c r="H226" s="86">
        <f>+'Raw Benefits Data'!H226+('Raw Benefits Data'!AB226*0.81818)</f>
        <v>279335</v>
      </c>
      <c r="I226" s="86">
        <f>+'Raw Benefits Data'!I226+'Raw Benefits Data'!AC226</f>
        <v>161</v>
      </c>
      <c r="J226" s="86">
        <f>+'Raw Benefits Data'!J226+('Raw Benefits Data'!AD226*0.81818)</f>
        <v>40925</v>
      </c>
      <c r="K226" s="86">
        <f>+'Raw Benefits Data'!K226+'Raw Benefits Data'!AE226</f>
        <v>161</v>
      </c>
      <c r="L226" s="86">
        <f>+'Raw Benefits Data'!L226+('Raw Benefits Data'!AF226*0.81818)</f>
        <v>596550</v>
      </c>
      <c r="M226" s="86">
        <f>+'Raw Benefits Data'!M226+'Raw Benefits Data'!AG226</f>
        <v>161</v>
      </c>
      <c r="N226" s="86">
        <f>+'Raw Benefits Data'!N226+('Raw Benefits Data'!AH226*0.81818)</f>
        <v>5509</v>
      </c>
      <c r="O226" s="86">
        <f>+'Raw Benefits Data'!O226+'Raw Benefits Data'!AI226</f>
        <v>41</v>
      </c>
      <c r="P226" s="86">
        <f>+'Raw Benefits Data'!P226+('Raw Benefits Data'!AJ226*0.81818)</f>
        <v>3438</v>
      </c>
      <c r="Q226" s="86">
        <f>+'Raw Benefits Data'!Q226+'Raw Benefits Data'!AK226</f>
        <v>161</v>
      </c>
      <c r="R226" s="86">
        <f>+'Raw Benefits Data'!R226+('Raw Benefits Data'!AL226*0.81818)</f>
        <v>19678</v>
      </c>
      <c r="S226" s="86">
        <f>+'Raw Benefits Data'!S226+'Raw Benefits Data'!AM226</f>
        <v>0</v>
      </c>
      <c r="T226" s="86">
        <f>+'Raw Benefits Data'!T226+('Raw Benefits Data'!AN226*0.81818)</f>
        <v>0</v>
      </c>
      <c r="U226" s="86">
        <f>+'Raw Benefits Data'!U226+'Raw Benefits Data'!AO226</f>
        <v>0</v>
      </c>
      <c r="V226" s="86">
        <f>+'Raw Benefits Data'!V226+('Raw Benefits Data'!AP226*0.81818)</f>
        <v>0</v>
      </c>
      <c r="W226" s="86">
        <f>+'Raw Benefits Data'!W226+'Raw Benefits Data'!AQ226</f>
        <v>161</v>
      </c>
      <c r="X226" s="86">
        <f>+'Raw Benefits Data'!X226+('Raw Benefits Data'!AR226*0.81818)</f>
        <v>1653554</v>
      </c>
    </row>
    <row r="227" spans="1:24" ht="11.25">
      <c r="A227" s="3" t="s">
        <v>138</v>
      </c>
      <c r="B227" s="31" t="s">
        <v>547</v>
      </c>
      <c r="C227" s="9">
        <v>199999</v>
      </c>
      <c r="D227" s="26">
        <v>6</v>
      </c>
      <c r="E227" s="86">
        <f>+'Raw Benefits Data'!E227+'Raw Benefits Data'!Y227</f>
        <v>163</v>
      </c>
      <c r="F227" s="86">
        <f>+'Raw Benefits Data'!F227+('Raw Benefits Data'!Z227*0.81818)</f>
        <v>732850</v>
      </c>
      <c r="G227" s="86">
        <f>+'Raw Benefits Data'!G227+'Raw Benefits Data'!AA227</f>
        <v>163</v>
      </c>
      <c r="H227" s="86">
        <f>+'Raw Benefits Data'!H227+('Raw Benefits Data'!AB227*0.81818)</f>
        <v>282805</v>
      </c>
      <c r="I227" s="86">
        <f>+'Raw Benefits Data'!I227+'Raw Benefits Data'!AC227</f>
        <v>163</v>
      </c>
      <c r="J227" s="86">
        <f>+'Raw Benefits Data'!J227+('Raw Benefits Data'!AD227*0.81818)</f>
        <v>41596</v>
      </c>
      <c r="K227" s="86">
        <f>+'Raw Benefits Data'!K227+'Raw Benefits Data'!AE227</f>
        <v>163</v>
      </c>
      <c r="L227" s="86">
        <f>+'Raw Benefits Data'!L227+('Raw Benefits Data'!AF227*0.81818)</f>
        <v>606262</v>
      </c>
      <c r="M227" s="86">
        <f>+'Raw Benefits Data'!M227+'Raw Benefits Data'!AG227</f>
        <v>163</v>
      </c>
      <c r="N227" s="86">
        <f>+'Raw Benefits Data'!N227+('Raw Benefits Data'!AH227*0.81818)</f>
        <v>5599</v>
      </c>
      <c r="O227" s="86">
        <f>+'Raw Benefits Data'!O227+'Raw Benefits Data'!AI227</f>
        <v>88</v>
      </c>
      <c r="P227" s="86">
        <f>+'Raw Benefits Data'!P227+('Raw Benefits Data'!AJ227*0.81818)</f>
        <v>7071</v>
      </c>
      <c r="Q227" s="86">
        <f>+'Raw Benefits Data'!Q227+'Raw Benefits Data'!AK227</f>
        <v>163</v>
      </c>
      <c r="R227" s="86">
        <f>+'Raw Benefits Data'!R227+('Raw Benefits Data'!AL227*0.81818)</f>
        <v>20000</v>
      </c>
      <c r="S227" s="86">
        <f>+'Raw Benefits Data'!S227+'Raw Benefits Data'!AM227</f>
        <v>0</v>
      </c>
      <c r="T227" s="86">
        <f>+'Raw Benefits Data'!T227+('Raw Benefits Data'!AN227*0.81818)</f>
        <v>0</v>
      </c>
      <c r="U227" s="86">
        <f>+'Raw Benefits Data'!U227+'Raw Benefits Data'!AO227</f>
        <v>0</v>
      </c>
      <c r="V227" s="86">
        <f>+'Raw Benefits Data'!V227+('Raw Benefits Data'!AP227*0.81818)</f>
        <v>0</v>
      </c>
      <c r="W227" s="86">
        <f>+'Raw Benefits Data'!W227+'Raw Benefits Data'!AQ227</f>
        <v>163</v>
      </c>
      <c r="X227" s="86">
        <f>+'Raw Benefits Data'!X227+('Raw Benefits Data'!AR227*0.81818)</f>
        <v>1696183</v>
      </c>
    </row>
    <row r="228" spans="1:24" ht="11.25">
      <c r="A228" s="3" t="s">
        <v>138</v>
      </c>
      <c r="B228" s="32" t="s">
        <v>434</v>
      </c>
      <c r="C228" s="15">
        <v>199786</v>
      </c>
      <c r="D228" s="22">
        <v>7</v>
      </c>
      <c r="E228" s="86">
        <f>+'Raw Benefits Data'!E228+'Raw Benefits Data'!Y228</f>
        <v>37</v>
      </c>
      <c r="F228" s="86">
        <f>+'Raw Benefits Data'!F228+('Raw Benefits Data'!Z228*0.81818)</f>
        <v>240116.98382</v>
      </c>
      <c r="G228" s="86">
        <f>+'Raw Benefits Data'!G228+'Raw Benefits Data'!AA228</f>
        <v>71</v>
      </c>
      <c r="H228" s="86">
        <f>+'Raw Benefits Data'!H228+('Raw Benefits Data'!AB228*0.81818)</f>
        <v>103626.6226</v>
      </c>
      <c r="I228" s="86">
        <f>+'Raw Benefits Data'!I228+'Raw Benefits Data'!AC228</f>
        <v>0</v>
      </c>
      <c r="J228" s="86">
        <f>+'Raw Benefits Data'!J228+('Raw Benefits Data'!AD228*0.81818)</f>
        <v>0</v>
      </c>
      <c r="K228" s="86">
        <f>+'Raw Benefits Data'!K228+'Raw Benefits Data'!AE228</f>
        <v>71</v>
      </c>
      <c r="L228" s="86">
        <f>+'Raw Benefits Data'!L228+('Raw Benefits Data'!AF228*0.81818)</f>
        <v>181870.64346</v>
      </c>
      <c r="M228" s="86">
        <f>+'Raw Benefits Data'!M228+'Raw Benefits Data'!AG228</f>
        <v>0</v>
      </c>
      <c r="N228" s="86">
        <f>+'Raw Benefits Data'!N228+('Raw Benefits Data'!AH228*0.81818)</f>
        <v>0</v>
      </c>
      <c r="O228" s="86">
        <f>+'Raw Benefits Data'!O228+'Raw Benefits Data'!AI228</f>
        <v>0</v>
      </c>
      <c r="P228" s="86">
        <f>+'Raw Benefits Data'!P228+('Raw Benefits Data'!AJ228*0.81818)</f>
        <v>0</v>
      </c>
      <c r="Q228" s="86">
        <f>+'Raw Benefits Data'!Q228+'Raw Benefits Data'!AK228</f>
        <v>0</v>
      </c>
      <c r="R228" s="86">
        <f>+'Raw Benefits Data'!R228+('Raw Benefits Data'!AL228*0.81818)</f>
        <v>0</v>
      </c>
      <c r="S228" s="86">
        <f>+'Raw Benefits Data'!S228+'Raw Benefits Data'!AM228</f>
        <v>0</v>
      </c>
      <c r="T228" s="86">
        <f>+'Raw Benefits Data'!T228+('Raw Benefits Data'!AN228*0.81818)</f>
        <v>0</v>
      </c>
      <c r="U228" s="86">
        <f>+'Raw Benefits Data'!U228+'Raw Benefits Data'!AO228</f>
        <v>0</v>
      </c>
      <c r="V228" s="86">
        <f>+'Raw Benefits Data'!V228+('Raw Benefits Data'!AP228*0.81818)</f>
        <v>0</v>
      </c>
      <c r="W228" s="86">
        <f>+'Raw Benefits Data'!W228+'Raw Benefits Data'!AQ228</f>
        <v>71</v>
      </c>
      <c r="X228" s="86">
        <f>+'Raw Benefits Data'!X228+('Raw Benefits Data'!AR228*0.81818)</f>
        <v>525614.24988</v>
      </c>
    </row>
    <row r="229" spans="1:24" ht="11.25">
      <c r="A229" s="3" t="s">
        <v>138</v>
      </c>
      <c r="B229" s="32" t="s">
        <v>435</v>
      </c>
      <c r="C229" s="15">
        <v>197850</v>
      </c>
      <c r="D229" s="22">
        <v>7</v>
      </c>
      <c r="E229" s="86">
        <f>+'Raw Benefits Data'!E229+'Raw Benefits Data'!Y229</f>
        <v>37</v>
      </c>
      <c r="F229" s="86">
        <f>+'Raw Benefits Data'!F229+('Raw Benefits Data'!Z229*0.81818)</f>
        <v>129810.32822</v>
      </c>
      <c r="G229" s="86">
        <f>+'Raw Benefits Data'!G229+'Raw Benefits Data'!AA229</f>
        <v>36</v>
      </c>
      <c r="H229" s="86">
        <f>+'Raw Benefits Data'!H229+('Raw Benefits Data'!AB229*0.81818)</f>
        <v>56789.03412</v>
      </c>
      <c r="I229" s="86">
        <f>+'Raw Benefits Data'!I229+'Raw Benefits Data'!AC229</f>
        <v>0</v>
      </c>
      <c r="J229" s="86">
        <f>+'Raw Benefits Data'!J229+('Raw Benefits Data'!AD229*0.81818)</f>
        <v>0</v>
      </c>
      <c r="K229" s="86">
        <f>+'Raw Benefits Data'!K229+'Raw Benefits Data'!AE229</f>
        <v>37</v>
      </c>
      <c r="L229" s="86">
        <f>+'Raw Benefits Data'!L229+('Raw Benefits Data'!AF229*0.81818)</f>
        <v>98321.7225</v>
      </c>
      <c r="M229" s="86">
        <f>+'Raw Benefits Data'!M229+'Raw Benefits Data'!AG229</f>
        <v>0</v>
      </c>
      <c r="N229" s="86">
        <f>+'Raw Benefits Data'!N229+('Raw Benefits Data'!AH229*0.81818)</f>
        <v>0</v>
      </c>
      <c r="O229" s="86">
        <f>+'Raw Benefits Data'!O229+'Raw Benefits Data'!AI229</f>
        <v>0</v>
      </c>
      <c r="P229" s="86">
        <f>+'Raw Benefits Data'!P229+('Raw Benefits Data'!AJ229*0.81818)</f>
        <v>0</v>
      </c>
      <c r="Q229" s="86">
        <f>+'Raw Benefits Data'!Q229+'Raw Benefits Data'!AK229</f>
        <v>0</v>
      </c>
      <c r="R229" s="86">
        <f>+'Raw Benefits Data'!R229+('Raw Benefits Data'!AL229*0.81818)</f>
        <v>0</v>
      </c>
      <c r="S229" s="86">
        <f>+'Raw Benefits Data'!S229+'Raw Benefits Data'!AM229</f>
        <v>0</v>
      </c>
      <c r="T229" s="86">
        <f>+'Raw Benefits Data'!T229+('Raw Benefits Data'!AN229*0.81818)</f>
        <v>0</v>
      </c>
      <c r="U229" s="86">
        <f>+'Raw Benefits Data'!U229+'Raw Benefits Data'!AO229</f>
        <v>15</v>
      </c>
      <c r="V229" s="86">
        <f>+'Raw Benefits Data'!V229+('Raw Benefits Data'!AP229*0.81818)</f>
        <v>14539.98962</v>
      </c>
      <c r="W229" s="86">
        <f>+'Raw Benefits Data'!W229+'Raw Benefits Data'!AQ229</f>
        <v>37</v>
      </c>
      <c r="X229" s="86">
        <f>+'Raw Benefits Data'!X229+('Raw Benefits Data'!AR229*0.81818)</f>
        <v>299461.07446000003</v>
      </c>
    </row>
    <row r="230" spans="1:24" ht="11.25">
      <c r="A230" s="3" t="s">
        <v>138</v>
      </c>
      <c r="B230" s="32" t="s">
        <v>436</v>
      </c>
      <c r="C230" s="15">
        <v>197887</v>
      </c>
      <c r="D230" s="22">
        <v>7</v>
      </c>
      <c r="E230" s="86">
        <f>+'Raw Benefits Data'!E230+'Raw Benefits Data'!Y230</f>
        <v>94</v>
      </c>
      <c r="F230" s="86">
        <f>+'Raw Benefits Data'!F230+('Raw Benefits Data'!Z230*0.81818)</f>
        <v>344276.58656</v>
      </c>
      <c r="G230" s="86">
        <f>+'Raw Benefits Data'!G230+'Raw Benefits Data'!AA230</f>
        <v>94</v>
      </c>
      <c r="H230" s="86">
        <f>+'Raw Benefits Data'!H230+('Raw Benefits Data'!AB230*0.81818)</f>
        <v>158181.0223</v>
      </c>
      <c r="I230" s="86">
        <f>+'Raw Benefits Data'!I230+'Raw Benefits Data'!AC230</f>
        <v>0</v>
      </c>
      <c r="J230" s="86">
        <f>+'Raw Benefits Data'!J230+('Raw Benefits Data'!AD230*0.81818)</f>
        <v>0</v>
      </c>
      <c r="K230" s="86">
        <f>+'Raw Benefits Data'!K230+'Raw Benefits Data'!AE230</f>
        <v>94</v>
      </c>
      <c r="L230" s="86">
        <f>+'Raw Benefits Data'!L230+('Raw Benefits Data'!AF230*0.81818)</f>
        <v>260764.1855</v>
      </c>
      <c r="M230" s="86">
        <f>+'Raw Benefits Data'!M230+'Raw Benefits Data'!AG230</f>
        <v>0</v>
      </c>
      <c r="N230" s="86">
        <f>+'Raw Benefits Data'!N230+('Raw Benefits Data'!AH230*0.81818)</f>
        <v>0</v>
      </c>
      <c r="O230" s="86">
        <f>+'Raw Benefits Data'!O230+'Raw Benefits Data'!AI230</f>
        <v>94</v>
      </c>
      <c r="P230" s="86">
        <f>+'Raw Benefits Data'!P230+('Raw Benefits Data'!AJ230*0.81818)</f>
        <v>32916.12496</v>
      </c>
      <c r="Q230" s="86">
        <f>+'Raw Benefits Data'!Q230+'Raw Benefits Data'!AK230</f>
        <v>0</v>
      </c>
      <c r="R230" s="86">
        <f>+'Raw Benefits Data'!R230+('Raw Benefits Data'!AL230*0.81818)</f>
        <v>0</v>
      </c>
      <c r="S230" s="86">
        <f>+'Raw Benefits Data'!S230+'Raw Benefits Data'!AM230</f>
        <v>0</v>
      </c>
      <c r="T230" s="86">
        <f>+'Raw Benefits Data'!T230+('Raw Benefits Data'!AN230*0.81818)</f>
        <v>0</v>
      </c>
      <c r="U230" s="86">
        <f>+'Raw Benefits Data'!U230+'Raw Benefits Data'!AO230</f>
        <v>94</v>
      </c>
      <c r="V230" s="86">
        <f>+'Raw Benefits Data'!V230+('Raw Benefits Data'!AP230*0.81818)</f>
        <v>24081.78</v>
      </c>
      <c r="W230" s="86">
        <f>+'Raw Benefits Data'!W230+'Raw Benefits Data'!AQ230</f>
        <v>94</v>
      </c>
      <c r="X230" s="86">
        <f>+'Raw Benefits Data'!X230+('Raw Benefits Data'!AR230*0.81818)</f>
        <v>820219.69932</v>
      </c>
    </row>
    <row r="231" spans="1:24" ht="11.25">
      <c r="A231" s="3" t="s">
        <v>138</v>
      </c>
      <c r="B231" s="32" t="s">
        <v>437</v>
      </c>
      <c r="C231" s="15">
        <v>197996</v>
      </c>
      <c r="D231" s="22">
        <v>7</v>
      </c>
      <c r="E231" s="86">
        <f>+'Raw Benefits Data'!E231+'Raw Benefits Data'!Y231</f>
        <v>58</v>
      </c>
      <c r="F231" s="86">
        <f>+'Raw Benefits Data'!F231+('Raw Benefits Data'!Z231*0.81818)</f>
        <v>190300.5197</v>
      </c>
      <c r="G231" s="86">
        <f>+'Raw Benefits Data'!G231+'Raw Benefits Data'!AA231</f>
        <v>58</v>
      </c>
      <c r="H231" s="86">
        <f>+'Raw Benefits Data'!H231+('Raw Benefits Data'!AB231*0.81818)</f>
        <v>88022.23744</v>
      </c>
      <c r="I231" s="86">
        <f>+'Raw Benefits Data'!I231+'Raw Benefits Data'!AC231</f>
        <v>0</v>
      </c>
      <c r="J231" s="86">
        <f>+'Raw Benefits Data'!J231+('Raw Benefits Data'!AD231*0.81818)</f>
        <v>0</v>
      </c>
      <c r="K231" s="86">
        <f>+'Raw Benefits Data'!K231+'Raw Benefits Data'!AE231</f>
        <v>58</v>
      </c>
      <c r="L231" s="86">
        <f>+'Raw Benefits Data'!L231+('Raw Benefits Data'!AF231*0.81818)</f>
        <v>144138.95574</v>
      </c>
      <c r="M231" s="86">
        <f>+'Raw Benefits Data'!M231+'Raw Benefits Data'!AG231</f>
        <v>58</v>
      </c>
      <c r="N231" s="86">
        <f>+'Raw Benefits Data'!N231+('Raw Benefits Data'!AH231*0.81818)</f>
        <v>7670.35264</v>
      </c>
      <c r="O231" s="86">
        <f>+'Raw Benefits Data'!O231+'Raw Benefits Data'!AI231</f>
        <v>0</v>
      </c>
      <c r="P231" s="86">
        <f>+'Raw Benefits Data'!P231+('Raw Benefits Data'!AJ231*0.81818)</f>
        <v>0</v>
      </c>
      <c r="Q231" s="86">
        <f>+'Raw Benefits Data'!Q231+'Raw Benefits Data'!AK231</f>
        <v>58</v>
      </c>
      <c r="R231" s="86">
        <f>+'Raw Benefits Data'!R231+('Raw Benefits Data'!AL231*0.81818)</f>
        <v>6594.62602</v>
      </c>
      <c r="S231" s="86">
        <f>+'Raw Benefits Data'!S231+'Raw Benefits Data'!AM231</f>
        <v>0</v>
      </c>
      <c r="T231" s="86">
        <f>+'Raw Benefits Data'!T231+('Raw Benefits Data'!AN231*0.81818)</f>
        <v>0</v>
      </c>
      <c r="U231" s="86">
        <f>+'Raw Benefits Data'!U231+'Raw Benefits Data'!AO231</f>
        <v>0</v>
      </c>
      <c r="V231" s="86">
        <f>+'Raw Benefits Data'!V231+('Raw Benefits Data'!AP231*0.81818)</f>
        <v>0</v>
      </c>
      <c r="W231" s="86">
        <f>+'Raw Benefits Data'!W231+'Raw Benefits Data'!AQ231</f>
        <v>58</v>
      </c>
      <c r="X231" s="86">
        <f>+'Raw Benefits Data'!X231+('Raw Benefits Data'!AR231*0.81818)</f>
        <v>436726.69154</v>
      </c>
    </row>
    <row r="232" spans="1:24" ht="11.25">
      <c r="A232" s="3" t="s">
        <v>138</v>
      </c>
      <c r="B232" s="32" t="s">
        <v>438</v>
      </c>
      <c r="C232" s="15">
        <v>198011</v>
      </c>
      <c r="D232" s="22">
        <v>7</v>
      </c>
      <c r="E232" s="86">
        <f>+'Raw Benefits Data'!E232+'Raw Benefits Data'!Y232</f>
        <v>26</v>
      </c>
      <c r="F232" s="86">
        <f>+'Raw Benefits Data'!F232+('Raw Benefits Data'!Z232*0.81818)</f>
        <v>872923.9251400001</v>
      </c>
      <c r="G232" s="86">
        <f>+'Raw Benefits Data'!G232+'Raw Benefits Data'!AA232</f>
        <v>0</v>
      </c>
      <c r="H232" s="86">
        <f>+'Raw Benefits Data'!H232+('Raw Benefits Data'!AB232*0.81818)</f>
        <v>0</v>
      </c>
      <c r="I232" s="86">
        <f>+'Raw Benefits Data'!I232+'Raw Benefits Data'!AC232</f>
        <v>0</v>
      </c>
      <c r="J232" s="86">
        <f>+'Raw Benefits Data'!J232+('Raw Benefits Data'!AD232*0.81818)</f>
        <v>0</v>
      </c>
      <c r="K232" s="86">
        <f>+'Raw Benefits Data'!K232+'Raw Benefits Data'!AE232</f>
        <v>0</v>
      </c>
      <c r="L232" s="86">
        <f>+'Raw Benefits Data'!L232+('Raw Benefits Data'!AF232*0.81818)</f>
        <v>0</v>
      </c>
      <c r="M232" s="86">
        <f>+'Raw Benefits Data'!M232+'Raw Benefits Data'!AG232</f>
        <v>0</v>
      </c>
      <c r="N232" s="86">
        <f>+'Raw Benefits Data'!N232+('Raw Benefits Data'!AH232*0.81818)</f>
        <v>0</v>
      </c>
      <c r="O232" s="86">
        <f>+'Raw Benefits Data'!O232+'Raw Benefits Data'!AI232</f>
        <v>0</v>
      </c>
      <c r="P232" s="86">
        <f>+'Raw Benefits Data'!P232+('Raw Benefits Data'!AJ232*0.81818)</f>
        <v>0</v>
      </c>
      <c r="Q232" s="86">
        <f>+'Raw Benefits Data'!Q232+'Raw Benefits Data'!AK232</f>
        <v>0</v>
      </c>
      <c r="R232" s="86">
        <f>+'Raw Benefits Data'!R232+('Raw Benefits Data'!AL232*0.81818)</f>
        <v>0</v>
      </c>
      <c r="S232" s="86">
        <f>+'Raw Benefits Data'!S232+'Raw Benefits Data'!AM232</f>
        <v>0</v>
      </c>
      <c r="T232" s="86">
        <f>+'Raw Benefits Data'!T232+('Raw Benefits Data'!AN232*0.81818)</f>
        <v>0</v>
      </c>
      <c r="U232" s="86">
        <f>+'Raw Benefits Data'!U232+'Raw Benefits Data'!AO232</f>
        <v>0</v>
      </c>
      <c r="V232" s="86">
        <f>+'Raw Benefits Data'!V232+('Raw Benefits Data'!AP232*0.81818)</f>
        <v>0</v>
      </c>
      <c r="W232" s="86">
        <f>+'Raw Benefits Data'!W232+'Raw Benefits Data'!AQ232</f>
        <v>26</v>
      </c>
      <c r="X232" s="86">
        <f>+'Raw Benefits Data'!X232+('Raw Benefits Data'!AR232*0.81818)</f>
        <v>872923.9251400001</v>
      </c>
    </row>
    <row r="233" spans="1:24" ht="11.25">
      <c r="A233" s="3" t="s">
        <v>138</v>
      </c>
      <c r="B233" s="32" t="s">
        <v>439</v>
      </c>
      <c r="C233" s="15">
        <v>198039</v>
      </c>
      <c r="D233" s="22">
        <v>7</v>
      </c>
      <c r="E233" s="86">
        <f>+'Raw Benefits Data'!E233+'Raw Benefits Data'!Y233</f>
        <v>46</v>
      </c>
      <c r="F233" s="86">
        <f>+'Raw Benefits Data'!F233+('Raw Benefits Data'!Z233*0.81818)</f>
        <v>161161.69222</v>
      </c>
      <c r="G233" s="86">
        <f>+'Raw Benefits Data'!G233+'Raw Benefits Data'!AA233</f>
        <v>45</v>
      </c>
      <c r="H233" s="86">
        <f>+'Raw Benefits Data'!H233+('Raw Benefits Data'!AB233*0.81818)</f>
        <v>65372.15284</v>
      </c>
      <c r="I233" s="86">
        <f>+'Raw Benefits Data'!I233+'Raw Benefits Data'!AC233</f>
        <v>0</v>
      </c>
      <c r="J233" s="86">
        <f>+'Raw Benefits Data'!J233+('Raw Benefits Data'!AD233*0.81818)</f>
        <v>0</v>
      </c>
      <c r="K233" s="86">
        <f>+'Raw Benefits Data'!K233+'Raw Benefits Data'!AE233</f>
        <v>46</v>
      </c>
      <c r="L233" s="86">
        <f>+'Raw Benefits Data'!L233+('Raw Benefits Data'!AF233*0.81818)</f>
        <v>122067.76688</v>
      </c>
      <c r="M233" s="86">
        <f>+'Raw Benefits Data'!M233+'Raw Benefits Data'!AG233</f>
        <v>0</v>
      </c>
      <c r="N233" s="86">
        <f>+'Raw Benefits Data'!N233+('Raw Benefits Data'!AH233*0.81818)</f>
        <v>0</v>
      </c>
      <c r="O233" s="86">
        <f>+'Raw Benefits Data'!O233+'Raw Benefits Data'!AI233</f>
        <v>0</v>
      </c>
      <c r="P233" s="86">
        <f>+'Raw Benefits Data'!P233+('Raw Benefits Data'!AJ233*0.81818)</f>
        <v>0</v>
      </c>
      <c r="Q233" s="86">
        <f>+'Raw Benefits Data'!Q233+'Raw Benefits Data'!AK233</f>
        <v>0</v>
      </c>
      <c r="R233" s="86">
        <f>+'Raw Benefits Data'!R233+('Raw Benefits Data'!AL233*0.81818)</f>
        <v>0</v>
      </c>
      <c r="S233" s="86">
        <f>+'Raw Benefits Data'!S233+'Raw Benefits Data'!AM233</f>
        <v>0</v>
      </c>
      <c r="T233" s="86">
        <f>+'Raw Benefits Data'!T233+('Raw Benefits Data'!AN233*0.81818)</f>
        <v>0</v>
      </c>
      <c r="U233" s="86">
        <f>+'Raw Benefits Data'!U233+'Raw Benefits Data'!AO233</f>
        <v>0</v>
      </c>
      <c r="V233" s="86">
        <f>+'Raw Benefits Data'!V233+('Raw Benefits Data'!AP233*0.81818)</f>
        <v>0</v>
      </c>
      <c r="W233" s="86">
        <f>+'Raw Benefits Data'!W233+'Raw Benefits Data'!AQ233</f>
        <v>46</v>
      </c>
      <c r="X233" s="86">
        <f>+'Raw Benefits Data'!X233+('Raw Benefits Data'!AR233*0.81818)</f>
        <v>348601.61194000003</v>
      </c>
    </row>
    <row r="234" spans="1:24" ht="11.25">
      <c r="A234" s="3" t="s">
        <v>138</v>
      </c>
      <c r="B234" s="32" t="s">
        <v>440</v>
      </c>
      <c r="C234" s="15">
        <v>198084</v>
      </c>
      <c r="D234" s="22">
        <v>7</v>
      </c>
      <c r="E234" s="86">
        <f>+'Raw Benefits Data'!E234+'Raw Benefits Data'!Y234</f>
        <v>28</v>
      </c>
      <c r="F234" s="86">
        <f>+'Raw Benefits Data'!F234+('Raw Benefits Data'!Z234*0.81818)</f>
        <v>85117.1049</v>
      </c>
      <c r="G234" s="86">
        <f>+'Raw Benefits Data'!G234+'Raw Benefits Data'!AA234</f>
        <v>28</v>
      </c>
      <c r="H234" s="86">
        <f>+'Raw Benefits Data'!H234+('Raw Benefits Data'!AB234*0.81818)</f>
        <v>40697.6484</v>
      </c>
      <c r="I234" s="86">
        <f>+'Raw Benefits Data'!I234+'Raw Benefits Data'!AC234</f>
        <v>0</v>
      </c>
      <c r="J234" s="86">
        <f>+'Raw Benefits Data'!J234+('Raw Benefits Data'!AD234*0.81818)</f>
        <v>0</v>
      </c>
      <c r="K234" s="86">
        <f>+'Raw Benefits Data'!K234+'Raw Benefits Data'!AE234</f>
        <v>28</v>
      </c>
      <c r="L234" s="86">
        <f>+'Raw Benefits Data'!L234+('Raw Benefits Data'!AF234*0.81818)</f>
        <v>64470.23652</v>
      </c>
      <c r="M234" s="86">
        <f>+'Raw Benefits Data'!M234+'Raw Benefits Data'!AG234</f>
        <v>0</v>
      </c>
      <c r="N234" s="86">
        <f>+'Raw Benefits Data'!N234+('Raw Benefits Data'!AH234*0.81818)</f>
        <v>0</v>
      </c>
      <c r="O234" s="86">
        <f>+'Raw Benefits Data'!O234+'Raw Benefits Data'!AI234</f>
        <v>0</v>
      </c>
      <c r="P234" s="86">
        <f>+'Raw Benefits Data'!P234+('Raw Benefits Data'!AJ234*0.81818)</f>
        <v>0</v>
      </c>
      <c r="Q234" s="86">
        <f>+'Raw Benefits Data'!Q234+'Raw Benefits Data'!AK234</f>
        <v>0</v>
      </c>
      <c r="R234" s="86">
        <f>+'Raw Benefits Data'!R234+('Raw Benefits Data'!AL234*0.81818)</f>
        <v>0</v>
      </c>
      <c r="S234" s="86">
        <f>+'Raw Benefits Data'!S234+'Raw Benefits Data'!AM234</f>
        <v>0</v>
      </c>
      <c r="T234" s="86">
        <f>+'Raw Benefits Data'!T234+('Raw Benefits Data'!AN234*0.81818)</f>
        <v>0</v>
      </c>
      <c r="U234" s="86">
        <f>+'Raw Benefits Data'!U234+'Raw Benefits Data'!AO234</f>
        <v>0</v>
      </c>
      <c r="V234" s="86">
        <f>+'Raw Benefits Data'!V234+('Raw Benefits Data'!AP234*0.81818)</f>
        <v>0</v>
      </c>
      <c r="W234" s="86">
        <f>+'Raw Benefits Data'!W234+'Raw Benefits Data'!AQ234</f>
        <v>28</v>
      </c>
      <c r="X234" s="86">
        <f>+'Raw Benefits Data'!X234+('Raw Benefits Data'!AR234*0.81818)</f>
        <v>190284.98982000002</v>
      </c>
    </row>
    <row r="235" spans="1:24" ht="11.25">
      <c r="A235" s="3" t="s">
        <v>138</v>
      </c>
      <c r="B235" s="32" t="s">
        <v>441</v>
      </c>
      <c r="C235" s="15">
        <v>198118</v>
      </c>
      <c r="D235" s="22">
        <v>7</v>
      </c>
      <c r="E235" s="86">
        <f>+'Raw Benefits Data'!E235+'Raw Benefits Data'!Y235</f>
        <v>85</v>
      </c>
      <c r="F235" s="86">
        <f>+'Raw Benefits Data'!F235+('Raw Benefits Data'!Z235*0.81818)</f>
        <v>287175.28124000004</v>
      </c>
      <c r="G235" s="86">
        <f>+'Raw Benefits Data'!G235+'Raw Benefits Data'!AA235</f>
        <v>85</v>
      </c>
      <c r="H235" s="86">
        <f>+'Raw Benefits Data'!H235+('Raw Benefits Data'!AB235*0.81818)</f>
        <v>133611.22482</v>
      </c>
      <c r="I235" s="86">
        <f>+'Raw Benefits Data'!I235+'Raw Benefits Data'!AC235</f>
        <v>0</v>
      </c>
      <c r="J235" s="86">
        <f>+'Raw Benefits Data'!J235+('Raw Benefits Data'!AD235*0.81818)</f>
        <v>0</v>
      </c>
      <c r="K235" s="86">
        <f>+'Raw Benefits Data'!K235+'Raw Benefits Data'!AE235</f>
        <v>85</v>
      </c>
      <c r="L235" s="86">
        <f>+'Raw Benefits Data'!L235+('Raw Benefits Data'!AF235*0.81818)</f>
        <v>217514.73102</v>
      </c>
      <c r="M235" s="86">
        <f>+'Raw Benefits Data'!M235+'Raw Benefits Data'!AG235</f>
        <v>0</v>
      </c>
      <c r="N235" s="86">
        <f>+'Raw Benefits Data'!N235+('Raw Benefits Data'!AH235*0.81818)</f>
        <v>0</v>
      </c>
      <c r="O235" s="86">
        <f>+'Raw Benefits Data'!O235+'Raw Benefits Data'!AI235</f>
        <v>0</v>
      </c>
      <c r="P235" s="86">
        <f>+'Raw Benefits Data'!P235+('Raw Benefits Data'!AJ235*0.81818)</f>
        <v>0</v>
      </c>
      <c r="Q235" s="86">
        <f>+'Raw Benefits Data'!Q235+'Raw Benefits Data'!AK235</f>
        <v>0</v>
      </c>
      <c r="R235" s="86">
        <f>+'Raw Benefits Data'!R235+('Raw Benefits Data'!AL235*0.81818)</f>
        <v>0</v>
      </c>
      <c r="S235" s="86">
        <f>+'Raw Benefits Data'!S235+'Raw Benefits Data'!AM235</f>
        <v>0</v>
      </c>
      <c r="T235" s="86">
        <f>+'Raw Benefits Data'!T235+('Raw Benefits Data'!AN235*0.81818)</f>
        <v>0</v>
      </c>
      <c r="U235" s="86">
        <f>+'Raw Benefits Data'!U235+'Raw Benefits Data'!AO235</f>
        <v>0</v>
      </c>
      <c r="V235" s="86">
        <f>+'Raw Benefits Data'!V235+('Raw Benefits Data'!AP235*0.81818)</f>
        <v>0</v>
      </c>
      <c r="W235" s="86">
        <f>+'Raw Benefits Data'!W235+'Raw Benefits Data'!AQ235</f>
        <v>85</v>
      </c>
      <c r="X235" s="86">
        <f>+'Raw Benefits Data'!X235+('Raw Benefits Data'!AR235*0.81818)</f>
        <v>638301.23708</v>
      </c>
    </row>
    <row r="236" spans="1:24" ht="11.25">
      <c r="A236" s="3" t="s">
        <v>138</v>
      </c>
      <c r="B236" s="32" t="s">
        <v>480</v>
      </c>
      <c r="C236" s="15">
        <v>198154</v>
      </c>
      <c r="D236" s="22">
        <v>7</v>
      </c>
      <c r="E236" s="86">
        <f>+'Raw Benefits Data'!E236+'Raw Benefits Data'!Y236</f>
        <v>114</v>
      </c>
      <c r="F236" s="86">
        <f>+'Raw Benefits Data'!F236+('Raw Benefits Data'!Z236*0.81818)</f>
        <v>396512.81036</v>
      </c>
      <c r="G236" s="86">
        <f>+'Raw Benefits Data'!G236+'Raw Benefits Data'!AA236</f>
        <v>114</v>
      </c>
      <c r="H236" s="86">
        <f>+'Raw Benefits Data'!H236+('Raw Benefits Data'!AB236*0.81818)</f>
        <v>180460.82648</v>
      </c>
      <c r="I236" s="86">
        <f>+'Raw Benefits Data'!I236+'Raw Benefits Data'!AC236</f>
        <v>0</v>
      </c>
      <c r="J236" s="86">
        <f>+'Raw Benefits Data'!J236+('Raw Benefits Data'!AD236*0.81818)</f>
        <v>0</v>
      </c>
      <c r="K236" s="86">
        <f>+'Raw Benefits Data'!K236+'Raw Benefits Data'!AE236</f>
        <v>114</v>
      </c>
      <c r="L236" s="86">
        <f>+'Raw Benefits Data'!L236+('Raw Benefits Data'!AF236*0.81818)</f>
        <v>300329.74069999997</v>
      </c>
      <c r="M236" s="86">
        <f>+'Raw Benefits Data'!M236+'Raw Benefits Data'!AG236</f>
        <v>0</v>
      </c>
      <c r="N236" s="86">
        <f>+'Raw Benefits Data'!N236+('Raw Benefits Data'!AH236*0.81818)</f>
        <v>0</v>
      </c>
      <c r="O236" s="86">
        <f>+'Raw Benefits Data'!O236+'Raw Benefits Data'!AI236</f>
        <v>0</v>
      </c>
      <c r="P236" s="86">
        <f>+'Raw Benefits Data'!P236+('Raw Benefits Data'!AJ236*0.81818)</f>
        <v>0</v>
      </c>
      <c r="Q236" s="86">
        <f>+'Raw Benefits Data'!Q236+'Raw Benefits Data'!AK236</f>
        <v>0</v>
      </c>
      <c r="R236" s="86">
        <f>+'Raw Benefits Data'!R236+('Raw Benefits Data'!AL236*0.81818)</f>
        <v>0</v>
      </c>
      <c r="S236" s="86">
        <f>+'Raw Benefits Data'!S236+'Raw Benefits Data'!AM236</f>
        <v>0</v>
      </c>
      <c r="T236" s="86">
        <f>+'Raw Benefits Data'!T236+('Raw Benefits Data'!AN236*0.81818)</f>
        <v>0</v>
      </c>
      <c r="U236" s="86">
        <f>+'Raw Benefits Data'!U236+'Raw Benefits Data'!AO236</f>
        <v>0</v>
      </c>
      <c r="V236" s="86">
        <f>+'Raw Benefits Data'!V236+('Raw Benefits Data'!AP236*0.81818)</f>
        <v>0</v>
      </c>
      <c r="W236" s="86">
        <f>+'Raw Benefits Data'!W236+'Raw Benefits Data'!AQ236</f>
        <v>114</v>
      </c>
      <c r="X236" s="86">
        <f>+'Raw Benefits Data'!X236+('Raw Benefits Data'!AR236*0.81818)</f>
        <v>877303.37754</v>
      </c>
    </row>
    <row r="237" spans="1:24" ht="11.25">
      <c r="A237" s="3" t="s">
        <v>138</v>
      </c>
      <c r="B237" s="32" t="s">
        <v>481</v>
      </c>
      <c r="C237" s="15">
        <v>198206</v>
      </c>
      <c r="D237" s="22">
        <v>7</v>
      </c>
      <c r="E237" s="86">
        <f>+'Raw Benefits Data'!E237+'Raw Benefits Data'!Y237</f>
        <v>42</v>
      </c>
      <c r="F237" s="86">
        <f>+'Raw Benefits Data'!F237+('Raw Benefits Data'!Z237*0.81818)</f>
        <v>156929.57838000002</v>
      </c>
      <c r="G237" s="86">
        <f>+'Raw Benefits Data'!G237+'Raw Benefits Data'!AA237</f>
        <v>41</v>
      </c>
      <c r="H237" s="86">
        <f>+'Raw Benefits Data'!H237+('Raw Benefits Data'!AB237*0.81818)</f>
        <v>62624.733</v>
      </c>
      <c r="I237" s="86">
        <f>+'Raw Benefits Data'!I237+'Raw Benefits Data'!AC237</f>
        <v>0</v>
      </c>
      <c r="J237" s="86">
        <f>+'Raw Benefits Data'!J237+('Raw Benefits Data'!AD237*0.81818)</f>
        <v>0</v>
      </c>
      <c r="K237" s="86">
        <f>+'Raw Benefits Data'!K237+'Raw Benefits Data'!AE237</f>
        <v>42</v>
      </c>
      <c r="L237" s="86">
        <f>+'Raw Benefits Data'!L237+('Raw Benefits Data'!AF237*0.81818)</f>
        <v>118862.54564</v>
      </c>
      <c r="M237" s="86">
        <f>+'Raw Benefits Data'!M237+'Raw Benefits Data'!AG237</f>
        <v>0</v>
      </c>
      <c r="N237" s="86">
        <f>+'Raw Benefits Data'!N237+('Raw Benefits Data'!AH237*0.81818)</f>
        <v>0</v>
      </c>
      <c r="O237" s="86">
        <f>+'Raw Benefits Data'!O237+'Raw Benefits Data'!AI237</f>
        <v>0</v>
      </c>
      <c r="P237" s="86">
        <f>+'Raw Benefits Data'!P237+('Raw Benefits Data'!AJ237*0.81818)</f>
        <v>0</v>
      </c>
      <c r="Q237" s="86">
        <f>+'Raw Benefits Data'!Q237+'Raw Benefits Data'!AK237</f>
        <v>0</v>
      </c>
      <c r="R237" s="86">
        <f>+'Raw Benefits Data'!R237+('Raw Benefits Data'!AL237*0.81818)</f>
        <v>0</v>
      </c>
      <c r="S237" s="86">
        <f>+'Raw Benefits Data'!S237+'Raw Benefits Data'!AM237</f>
        <v>0</v>
      </c>
      <c r="T237" s="86">
        <f>+'Raw Benefits Data'!T237+('Raw Benefits Data'!AN237*0.81818)</f>
        <v>0</v>
      </c>
      <c r="U237" s="86">
        <f>+'Raw Benefits Data'!U237+'Raw Benefits Data'!AO237</f>
        <v>0</v>
      </c>
      <c r="V237" s="86">
        <f>+'Raw Benefits Data'!V237+('Raw Benefits Data'!AP237*0.81818)</f>
        <v>0</v>
      </c>
      <c r="W237" s="86">
        <f>+'Raw Benefits Data'!W237+'Raw Benefits Data'!AQ237</f>
        <v>42</v>
      </c>
      <c r="X237" s="86">
        <f>+'Raw Benefits Data'!X237+('Raw Benefits Data'!AR237*0.81818)</f>
        <v>338416.85702</v>
      </c>
    </row>
    <row r="238" spans="1:24" ht="11.25">
      <c r="A238" s="3" t="s">
        <v>138</v>
      </c>
      <c r="B238" s="32" t="s">
        <v>482</v>
      </c>
      <c r="C238" s="15">
        <v>198233</v>
      </c>
      <c r="D238" s="22">
        <v>7</v>
      </c>
      <c r="E238" s="86">
        <f>+'Raw Benefits Data'!E238+'Raw Benefits Data'!Y238</f>
        <v>98</v>
      </c>
      <c r="F238" s="86">
        <f>+'Raw Benefits Data'!F238+('Raw Benefits Data'!Z238*0.81818)</f>
        <v>353367.66218</v>
      </c>
      <c r="G238" s="86">
        <f>+'Raw Benefits Data'!G238+'Raw Benefits Data'!AA238</f>
        <v>98</v>
      </c>
      <c r="H238" s="86">
        <f>+'Raw Benefits Data'!H238+('Raw Benefits Data'!AB238*0.81818)</f>
        <v>155172.79632</v>
      </c>
      <c r="I238" s="86">
        <f>+'Raw Benefits Data'!I238+'Raw Benefits Data'!AC238</f>
        <v>0</v>
      </c>
      <c r="J238" s="86">
        <f>+'Raw Benefits Data'!J238+('Raw Benefits Data'!AD238*0.81818)</f>
        <v>0</v>
      </c>
      <c r="K238" s="86">
        <f>+'Raw Benefits Data'!K238+'Raw Benefits Data'!AE238</f>
        <v>98</v>
      </c>
      <c r="L238" s="86">
        <f>+'Raw Benefits Data'!L238+('Raw Benefits Data'!AF238*0.81818)</f>
        <v>267650.28688</v>
      </c>
      <c r="M238" s="86">
        <f>+'Raw Benefits Data'!M238+'Raw Benefits Data'!AG238</f>
        <v>0</v>
      </c>
      <c r="N238" s="86">
        <f>+'Raw Benefits Data'!N238+('Raw Benefits Data'!AH238*0.81818)</f>
        <v>0</v>
      </c>
      <c r="O238" s="86">
        <f>+'Raw Benefits Data'!O238+'Raw Benefits Data'!AI238</f>
        <v>0</v>
      </c>
      <c r="P238" s="86">
        <f>+'Raw Benefits Data'!P238+('Raw Benefits Data'!AJ238*0.81818)</f>
        <v>0</v>
      </c>
      <c r="Q238" s="86">
        <f>+'Raw Benefits Data'!Q238+'Raw Benefits Data'!AK238</f>
        <v>0</v>
      </c>
      <c r="R238" s="86">
        <f>+'Raw Benefits Data'!R238+('Raw Benefits Data'!AL238*0.81818)</f>
        <v>0</v>
      </c>
      <c r="S238" s="86">
        <f>+'Raw Benefits Data'!S238+'Raw Benefits Data'!AM238</f>
        <v>0</v>
      </c>
      <c r="T238" s="86">
        <f>+'Raw Benefits Data'!T238+('Raw Benefits Data'!AN238*0.81818)</f>
        <v>0</v>
      </c>
      <c r="U238" s="86">
        <f>+'Raw Benefits Data'!U238+'Raw Benefits Data'!AO238</f>
        <v>0</v>
      </c>
      <c r="V238" s="86">
        <f>+'Raw Benefits Data'!V238+('Raw Benefits Data'!AP238*0.81818)</f>
        <v>0</v>
      </c>
      <c r="W238" s="86">
        <f>+'Raw Benefits Data'!W238+'Raw Benefits Data'!AQ238</f>
        <v>98</v>
      </c>
      <c r="X238" s="86">
        <f>+'Raw Benefits Data'!X238+('Raw Benefits Data'!AR238*0.81818)</f>
        <v>776190.74538</v>
      </c>
    </row>
    <row r="239" spans="1:24" ht="11.25">
      <c r="A239" s="3" t="s">
        <v>138</v>
      </c>
      <c r="B239" s="32" t="s">
        <v>483</v>
      </c>
      <c r="C239" s="15">
        <v>198251</v>
      </c>
      <c r="D239" s="22">
        <v>7</v>
      </c>
      <c r="E239" s="86">
        <f>+'Raw Benefits Data'!E239+'Raw Benefits Data'!Y239</f>
        <v>125</v>
      </c>
      <c r="F239" s="86">
        <f>+'Raw Benefits Data'!F239+('Raw Benefits Data'!Z239*0.81818)</f>
        <v>391116.22176</v>
      </c>
      <c r="G239" s="86">
        <f>+'Raw Benefits Data'!G239+'Raw Benefits Data'!AA239</f>
        <v>125</v>
      </c>
      <c r="H239" s="86">
        <f>+'Raw Benefits Data'!H239+('Raw Benefits Data'!AB239*0.81818)</f>
        <v>177545.06</v>
      </c>
      <c r="I239" s="86">
        <f>+'Raw Benefits Data'!I239+'Raw Benefits Data'!AC239</f>
        <v>0</v>
      </c>
      <c r="J239" s="86">
        <f>+'Raw Benefits Data'!J239+('Raw Benefits Data'!AD239*0.81818)</f>
        <v>0</v>
      </c>
      <c r="K239" s="86">
        <f>+'Raw Benefits Data'!K239+'Raw Benefits Data'!AE239</f>
        <v>125</v>
      </c>
      <c r="L239" s="86">
        <f>+'Raw Benefits Data'!L239+('Raw Benefits Data'!AF239*0.81818)</f>
        <v>276273.20424</v>
      </c>
      <c r="M239" s="86">
        <f>+'Raw Benefits Data'!M239+'Raw Benefits Data'!AG239</f>
        <v>0</v>
      </c>
      <c r="N239" s="86">
        <f>+'Raw Benefits Data'!N239+('Raw Benefits Data'!AH239*0.81818)</f>
        <v>0</v>
      </c>
      <c r="O239" s="86">
        <f>+'Raw Benefits Data'!O239+'Raw Benefits Data'!AI239</f>
        <v>125</v>
      </c>
      <c r="P239" s="86">
        <f>+'Raw Benefits Data'!P239+('Raw Benefits Data'!AJ239*0.81818)</f>
        <v>276273.20424</v>
      </c>
      <c r="Q239" s="86">
        <f>+'Raw Benefits Data'!Q239+'Raw Benefits Data'!AK239</f>
        <v>0</v>
      </c>
      <c r="R239" s="86">
        <f>+'Raw Benefits Data'!R239+('Raw Benefits Data'!AL239*0.81818)</f>
        <v>0</v>
      </c>
      <c r="S239" s="86">
        <f>+'Raw Benefits Data'!S239+'Raw Benefits Data'!AM239</f>
        <v>0</v>
      </c>
      <c r="T239" s="86">
        <f>+'Raw Benefits Data'!T239+('Raw Benefits Data'!AN239*0.81818)</f>
        <v>0</v>
      </c>
      <c r="U239" s="86">
        <f>+'Raw Benefits Data'!U239+'Raw Benefits Data'!AO239</f>
        <v>0</v>
      </c>
      <c r="V239" s="86">
        <f>+'Raw Benefits Data'!V239+('Raw Benefits Data'!AP239*0.81818)</f>
        <v>0</v>
      </c>
      <c r="W239" s="86">
        <f>+'Raw Benefits Data'!W239+'Raw Benefits Data'!AQ239</f>
        <v>125</v>
      </c>
      <c r="X239" s="86">
        <f>+'Raw Benefits Data'!X239+('Raw Benefits Data'!AR239*0.81818)</f>
        <v>853116.286</v>
      </c>
    </row>
    <row r="240" spans="1:24" ht="11.25">
      <c r="A240" s="3" t="s">
        <v>138</v>
      </c>
      <c r="B240" s="32" t="s">
        <v>484</v>
      </c>
      <c r="C240" s="15">
        <v>198260</v>
      </c>
      <c r="D240" s="22">
        <v>7</v>
      </c>
      <c r="E240" s="86">
        <f>+'Raw Benefits Data'!E240+'Raw Benefits Data'!Y240</f>
        <v>0</v>
      </c>
      <c r="F240" s="86">
        <f>+'Raw Benefits Data'!F240+('Raw Benefits Data'!Z240*0.81818)</f>
        <v>0</v>
      </c>
      <c r="G240" s="86">
        <f>+'Raw Benefits Data'!G240+'Raw Benefits Data'!AA240</f>
        <v>266</v>
      </c>
      <c r="H240" s="86">
        <f>+'Raw Benefits Data'!H240+('Raw Benefits Data'!AB240*0.81818)</f>
        <v>185146.46899999998</v>
      </c>
      <c r="I240" s="86">
        <f>+'Raw Benefits Data'!I240+'Raw Benefits Data'!AC240</f>
        <v>266</v>
      </c>
      <c r="J240" s="86">
        <f>+'Raw Benefits Data'!J240+('Raw Benefits Data'!AD240*0.81818)</f>
        <v>15717.60532</v>
      </c>
      <c r="K240" s="86">
        <f>+'Raw Benefits Data'!K240+'Raw Benefits Data'!AE240</f>
        <v>266</v>
      </c>
      <c r="L240" s="86">
        <f>+'Raw Benefits Data'!L240+('Raw Benefits Data'!AF240*0.81818)</f>
        <v>601130.2672</v>
      </c>
      <c r="M240" s="86">
        <f>+'Raw Benefits Data'!M240+'Raw Benefits Data'!AG240</f>
        <v>0</v>
      </c>
      <c r="N240" s="86">
        <f>+'Raw Benefits Data'!N240+('Raw Benefits Data'!AH240*0.81818)</f>
        <v>0</v>
      </c>
      <c r="O240" s="86">
        <f>+'Raw Benefits Data'!O240+'Raw Benefits Data'!AI240</f>
        <v>266</v>
      </c>
      <c r="P240" s="86">
        <f>+'Raw Benefits Data'!P240+('Raw Benefits Data'!AJ240*0.81818)</f>
        <v>5005.447120000001</v>
      </c>
      <c r="Q240" s="86">
        <f>+'Raw Benefits Data'!Q240+'Raw Benefits Data'!AK240</f>
        <v>266</v>
      </c>
      <c r="R240" s="86">
        <f>+'Raw Benefits Data'!R240+('Raw Benefits Data'!AL240*0.81818)</f>
        <v>15630.60532</v>
      </c>
      <c r="S240" s="86">
        <f>+'Raw Benefits Data'!S240+'Raw Benefits Data'!AM240</f>
        <v>0</v>
      </c>
      <c r="T240" s="86">
        <f>+'Raw Benefits Data'!T240+('Raw Benefits Data'!AN240*0.81818)</f>
        <v>0</v>
      </c>
      <c r="U240" s="86">
        <f>+'Raw Benefits Data'!U240+'Raw Benefits Data'!AO240</f>
        <v>0</v>
      </c>
      <c r="V240" s="86">
        <f>+'Raw Benefits Data'!V240+('Raw Benefits Data'!AP240*0.81818)</f>
        <v>0</v>
      </c>
      <c r="W240" s="86">
        <f>+'Raw Benefits Data'!W240+'Raw Benefits Data'!AQ240</f>
        <v>266</v>
      </c>
      <c r="X240" s="86">
        <f>+'Raw Benefits Data'!X240+('Raw Benefits Data'!AR240*0.81818)</f>
        <v>822630.39396</v>
      </c>
    </row>
    <row r="241" spans="1:24" ht="11.25">
      <c r="A241" s="3" t="s">
        <v>138</v>
      </c>
      <c r="B241" s="32" t="s">
        <v>485</v>
      </c>
      <c r="C241" s="15">
        <v>198321</v>
      </c>
      <c r="D241" s="22">
        <v>7</v>
      </c>
      <c r="E241" s="86">
        <f>+'Raw Benefits Data'!E241+'Raw Benefits Data'!Y241</f>
        <v>52</v>
      </c>
      <c r="F241" s="86">
        <f>+'Raw Benefits Data'!F241+('Raw Benefits Data'!Z241*0.81818)</f>
        <v>179024.32570000002</v>
      </c>
      <c r="G241" s="86">
        <f>+'Raw Benefits Data'!G241+'Raw Benefits Data'!AA241</f>
        <v>52</v>
      </c>
      <c r="H241" s="86">
        <f>+'Raw Benefits Data'!H241+('Raw Benefits Data'!AB241*0.81818)</f>
        <v>77926.69514</v>
      </c>
      <c r="I241" s="86">
        <f>+'Raw Benefits Data'!I241+'Raw Benefits Data'!AC241</f>
        <v>0</v>
      </c>
      <c r="J241" s="86">
        <f>+'Raw Benefits Data'!J241+('Raw Benefits Data'!AD241*0.81818)</f>
        <v>0</v>
      </c>
      <c r="K241" s="86">
        <f>+'Raw Benefits Data'!K241+'Raw Benefits Data'!AE241</f>
        <v>52</v>
      </c>
      <c r="L241" s="86">
        <f>+'Raw Benefits Data'!L241+('Raw Benefits Data'!AF241*0.81818)</f>
        <v>135598.21924</v>
      </c>
      <c r="M241" s="86">
        <f>+'Raw Benefits Data'!M241+'Raw Benefits Data'!AG241</f>
        <v>0</v>
      </c>
      <c r="N241" s="86">
        <f>+'Raw Benefits Data'!N241+('Raw Benefits Data'!AH241*0.81818)</f>
        <v>0</v>
      </c>
      <c r="O241" s="86">
        <f>+'Raw Benefits Data'!O241+'Raw Benefits Data'!AI241</f>
        <v>0</v>
      </c>
      <c r="P241" s="86">
        <f>+'Raw Benefits Data'!P241+('Raw Benefits Data'!AJ241*0.81818)</f>
        <v>0</v>
      </c>
      <c r="Q241" s="86">
        <f>+'Raw Benefits Data'!Q241+'Raw Benefits Data'!AK241</f>
        <v>0</v>
      </c>
      <c r="R241" s="86">
        <f>+'Raw Benefits Data'!R241+('Raw Benefits Data'!AL241*0.81818)</f>
        <v>0</v>
      </c>
      <c r="S241" s="86">
        <f>+'Raw Benefits Data'!S241+'Raw Benefits Data'!AM241</f>
        <v>0</v>
      </c>
      <c r="T241" s="86">
        <f>+'Raw Benefits Data'!T241+('Raw Benefits Data'!AN241*0.81818)</f>
        <v>0</v>
      </c>
      <c r="U241" s="86">
        <f>+'Raw Benefits Data'!U241+'Raw Benefits Data'!AO241</f>
        <v>0</v>
      </c>
      <c r="V241" s="86">
        <f>+'Raw Benefits Data'!V241+('Raw Benefits Data'!AP241*0.81818)</f>
        <v>0</v>
      </c>
      <c r="W241" s="86">
        <f>+'Raw Benefits Data'!W241+'Raw Benefits Data'!AQ241</f>
        <v>52</v>
      </c>
      <c r="X241" s="86">
        <f>+'Raw Benefits Data'!X241+('Raw Benefits Data'!AR241*0.81818)</f>
        <v>392549.24008</v>
      </c>
    </row>
    <row r="242" spans="1:24" ht="11.25">
      <c r="A242" s="3" t="s">
        <v>138</v>
      </c>
      <c r="B242" s="32" t="s">
        <v>486</v>
      </c>
      <c r="C242" s="15">
        <v>198330</v>
      </c>
      <c r="D242" s="22">
        <v>7</v>
      </c>
      <c r="E242" s="86">
        <f>+'Raw Benefits Data'!E242+'Raw Benefits Data'!Y242</f>
        <v>101</v>
      </c>
      <c r="F242" s="86">
        <f>+'Raw Benefits Data'!F242+('Raw Benefits Data'!Z242*0.81818)</f>
        <v>362721.01162</v>
      </c>
      <c r="G242" s="86">
        <f>+'Raw Benefits Data'!G242+'Raw Benefits Data'!AA242</f>
        <v>101</v>
      </c>
      <c r="H242" s="86">
        <f>+'Raw Benefits Data'!H242+('Raw Benefits Data'!AB242*0.81818)</f>
        <v>155664.7739</v>
      </c>
      <c r="I242" s="86">
        <f>+'Raw Benefits Data'!I242+'Raw Benefits Data'!AC242</f>
        <v>0</v>
      </c>
      <c r="J242" s="86">
        <f>+'Raw Benefits Data'!J242+('Raw Benefits Data'!AD242*0.81818)</f>
        <v>0</v>
      </c>
      <c r="K242" s="86">
        <f>+'Raw Benefits Data'!K242+'Raw Benefits Data'!AE242</f>
        <v>101</v>
      </c>
      <c r="L242" s="86">
        <f>+'Raw Benefits Data'!L242+('Raw Benefits Data'!AF242*0.81818)</f>
        <v>277204.13748000003</v>
      </c>
      <c r="M242" s="86">
        <f>+'Raw Benefits Data'!M242+'Raw Benefits Data'!AG242</f>
        <v>0</v>
      </c>
      <c r="N242" s="86">
        <f>+'Raw Benefits Data'!N242+('Raw Benefits Data'!AH242*0.81818)</f>
        <v>0</v>
      </c>
      <c r="O242" s="86">
        <f>+'Raw Benefits Data'!O242+'Raw Benefits Data'!AI242</f>
        <v>0</v>
      </c>
      <c r="P242" s="86">
        <f>+'Raw Benefits Data'!P242+('Raw Benefits Data'!AJ242*0.81818)</f>
        <v>0</v>
      </c>
      <c r="Q242" s="86">
        <f>+'Raw Benefits Data'!Q242+'Raw Benefits Data'!AK242</f>
        <v>0</v>
      </c>
      <c r="R242" s="86">
        <f>+'Raw Benefits Data'!R242+('Raw Benefits Data'!AL242*0.81818)</f>
        <v>0</v>
      </c>
      <c r="S242" s="86">
        <f>+'Raw Benefits Data'!S242+'Raw Benefits Data'!AM242</f>
        <v>0</v>
      </c>
      <c r="T242" s="86">
        <f>+'Raw Benefits Data'!T242+('Raw Benefits Data'!AN242*0.81818)</f>
        <v>0</v>
      </c>
      <c r="U242" s="86">
        <f>+'Raw Benefits Data'!U242+'Raw Benefits Data'!AO242</f>
        <v>0</v>
      </c>
      <c r="V242" s="86">
        <f>+'Raw Benefits Data'!V242+('Raw Benefits Data'!AP242*0.81818)</f>
        <v>0</v>
      </c>
      <c r="W242" s="86">
        <f>+'Raw Benefits Data'!W242+'Raw Benefits Data'!AQ242</f>
        <v>101</v>
      </c>
      <c r="X242" s="86">
        <f>+'Raw Benefits Data'!X242+('Raw Benefits Data'!AR242*0.81818)</f>
        <v>795589.9230000001</v>
      </c>
    </row>
    <row r="243" spans="1:24" ht="11.25">
      <c r="A243" s="3" t="s">
        <v>138</v>
      </c>
      <c r="B243" s="32" t="s">
        <v>487</v>
      </c>
      <c r="C243" s="15">
        <v>197814</v>
      </c>
      <c r="D243" s="22">
        <v>7</v>
      </c>
      <c r="E243" s="86">
        <f>+'Raw Benefits Data'!E243+'Raw Benefits Data'!Y243</f>
        <v>63</v>
      </c>
      <c r="F243" s="86">
        <f>+'Raw Benefits Data'!F243+('Raw Benefits Data'!Z243*0.81818)</f>
        <v>204517.53046</v>
      </c>
      <c r="G243" s="86">
        <f>+'Raw Benefits Data'!G243+'Raw Benefits Data'!AA243</f>
        <v>63</v>
      </c>
      <c r="H243" s="86">
        <f>+'Raw Benefits Data'!H243+('Raw Benefits Data'!AB243*0.81818)</f>
        <v>97643.79235999999</v>
      </c>
      <c r="I243" s="86">
        <f>+'Raw Benefits Data'!I243+'Raw Benefits Data'!AC243</f>
        <v>0</v>
      </c>
      <c r="J243" s="86">
        <f>+'Raw Benefits Data'!J243+('Raw Benefits Data'!AD243*0.81818)</f>
        <v>0</v>
      </c>
      <c r="K243" s="86">
        <f>+'Raw Benefits Data'!K243+'Raw Benefits Data'!AE243</f>
        <v>63</v>
      </c>
      <c r="L243" s="86">
        <f>+'Raw Benefits Data'!L243+('Raw Benefits Data'!AF243*0.81818)</f>
        <v>154907.05479999998</v>
      </c>
      <c r="M243" s="86">
        <f>+'Raw Benefits Data'!M243+'Raw Benefits Data'!AG243</f>
        <v>0</v>
      </c>
      <c r="N243" s="86">
        <f>+'Raw Benefits Data'!N243+('Raw Benefits Data'!AH243*0.81818)</f>
        <v>0</v>
      </c>
      <c r="O243" s="86">
        <f>+'Raw Benefits Data'!O243+'Raw Benefits Data'!AI243</f>
        <v>0</v>
      </c>
      <c r="P243" s="86">
        <f>+'Raw Benefits Data'!P243+('Raw Benefits Data'!AJ243*0.81818)</f>
        <v>0</v>
      </c>
      <c r="Q243" s="86">
        <f>+'Raw Benefits Data'!Q243+'Raw Benefits Data'!AK243</f>
        <v>0</v>
      </c>
      <c r="R243" s="86">
        <f>+'Raw Benefits Data'!R243+('Raw Benefits Data'!AL243*0.81818)</f>
        <v>0</v>
      </c>
      <c r="S243" s="86">
        <f>+'Raw Benefits Data'!S243+'Raw Benefits Data'!AM243</f>
        <v>0</v>
      </c>
      <c r="T243" s="86">
        <f>+'Raw Benefits Data'!T243+('Raw Benefits Data'!AN243*0.81818)</f>
        <v>0</v>
      </c>
      <c r="U243" s="86">
        <f>+'Raw Benefits Data'!U243+'Raw Benefits Data'!AO243</f>
        <v>0</v>
      </c>
      <c r="V243" s="86">
        <f>+'Raw Benefits Data'!V243+('Raw Benefits Data'!AP243*0.81818)</f>
        <v>0</v>
      </c>
      <c r="W243" s="86">
        <f>+'Raw Benefits Data'!W243+'Raw Benefits Data'!AQ243</f>
        <v>63</v>
      </c>
      <c r="X243" s="86">
        <f>+'Raw Benefits Data'!X243+('Raw Benefits Data'!AR243*0.81818)</f>
        <v>457068.37762</v>
      </c>
    </row>
    <row r="244" spans="1:24" ht="11.25">
      <c r="A244" s="3" t="s">
        <v>138</v>
      </c>
      <c r="B244" s="32" t="s">
        <v>488</v>
      </c>
      <c r="C244" s="15">
        <v>198367</v>
      </c>
      <c r="D244" s="22">
        <v>7</v>
      </c>
      <c r="E244" s="86">
        <f>+'Raw Benefits Data'!E244+'Raw Benefits Data'!Y244</f>
        <v>57</v>
      </c>
      <c r="F244" s="86">
        <f>+'Raw Benefits Data'!F244+('Raw Benefits Data'!Z244*0.81818)</f>
        <v>196043.51528</v>
      </c>
      <c r="G244" s="86">
        <f>+'Raw Benefits Data'!G244+'Raw Benefits Data'!AA244</f>
        <v>57</v>
      </c>
      <c r="H244" s="86">
        <f>+'Raw Benefits Data'!H244+('Raw Benefits Data'!AB244*0.81818)</f>
        <v>86286.23744</v>
      </c>
      <c r="I244" s="86">
        <f>+'Raw Benefits Data'!I244+'Raw Benefits Data'!AC244</f>
        <v>0</v>
      </c>
      <c r="J244" s="86">
        <f>+'Raw Benefits Data'!J244+('Raw Benefits Data'!AD244*0.81818)</f>
        <v>0</v>
      </c>
      <c r="K244" s="86">
        <f>+'Raw Benefits Data'!K244+'Raw Benefits Data'!AE244</f>
        <v>57</v>
      </c>
      <c r="L244" s="86">
        <f>+'Raw Benefits Data'!L244+('Raw Benefits Data'!AF244*0.81818)</f>
        <v>148488.22512000002</v>
      </c>
      <c r="M244" s="86">
        <f>+'Raw Benefits Data'!M244+'Raw Benefits Data'!AG244</f>
        <v>57</v>
      </c>
      <c r="N244" s="86">
        <f>+'Raw Benefits Data'!N244+('Raw Benefits Data'!AH244*0.81818)</f>
        <v>16916.79344</v>
      </c>
      <c r="O244" s="86">
        <f>+'Raw Benefits Data'!O244+'Raw Benefits Data'!AI244</f>
        <v>0</v>
      </c>
      <c r="P244" s="86">
        <f>+'Raw Benefits Data'!P244+('Raw Benefits Data'!AJ244*0.81818)</f>
        <v>0</v>
      </c>
      <c r="Q244" s="86">
        <f>+'Raw Benefits Data'!Q244+'Raw Benefits Data'!AK244</f>
        <v>0</v>
      </c>
      <c r="R244" s="86">
        <f>+'Raw Benefits Data'!R244+('Raw Benefits Data'!AL244*0.81818)</f>
        <v>0</v>
      </c>
      <c r="S244" s="86">
        <f>+'Raw Benefits Data'!S244+'Raw Benefits Data'!AM244</f>
        <v>0</v>
      </c>
      <c r="T244" s="86">
        <f>+'Raw Benefits Data'!T244+('Raw Benefits Data'!AN244*0.81818)</f>
        <v>0</v>
      </c>
      <c r="U244" s="86">
        <f>+'Raw Benefits Data'!U244+'Raw Benefits Data'!AO244</f>
        <v>0</v>
      </c>
      <c r="V244" s="86">
        <f>+'Raw Benefits Data'!V244+('Raw Benefits Data'!AP244*0.81818)</f>
        <v>0</v>
      </c>
      <c r="W244" s="86">
        <f>+'Raw Benefits Data'!W244+'Raw Benefits Data'!AQ244</f>
        <v>57</v>
      </c>
      <c r="X244" s="86">
        <f>+'Raw Benefits Data'!X244+('Raw Benefits Data'!AR244*0.81818)</f>
        <v>447734.77128</v>
      </c>
    </row>
    <row r="245" spans="1:24" ht="11.25">
      <c r="A245" s="3" t="s">
        <v>138</v>
      </c>
      <c r="B245" s="32" t="s">
        <v>489</v>
      </c>
      <c r="C245" s="15">
        <v>198376</v>
      </c>
      <c r="D245" s="22">
        <v>7</v>
      </c>
      <c r="E245" s="86">
        <f>+'Raw Benefits Data'!E245+'Raw Benefits Data'!Y245</f>
        <v>44</v>
      </c>
      <c r="F245" s="86">
        <f>+'Raw Benefits Data'!F245+('Raw Benefits Data'!Z245*0.81818)</f>
        <v>177397.80213999999</v>
      </c>
      <c r="G245" s="86">
        <f>+'Raw Benefits Data'!G245+'Raw Benefits Data'!AA245</f>
        <v>65</v>
      </c>
      <c r="H245" s="86">
        <f>+'Raw Benefits Data'!H245+('Raw Benefits Data'!AB245*0.81818)</f>
        <v>121200.44644</v>
      </c>
      <c r="I245" s="86">
        <f>+'Raw Benefits Data'!I245+'Raw Benefits Data'!AC245</f>
        <v>0</v>
      </c>
      <c r="J245" s="86">
        <f>+'Raw Benefits Data'!J245+('Raw Benefits Data'!AD245*0.81818)</f>
        <v>0</v>
      </c>
      <c r="K245" s="86">
        <f>+'Raw Benefits Data'!K245+'Raw Benefits Data'!AE245</f>
        <v>65</v>
      </c>
      <c r="L245" s="86">
        <f>+'Raw Benefits Data'!L245+('Raw Benefits Data'!AF245*0.81818)</f>
        <v>190107.7226</v>
      </c>
      <c r="M245" s="86">
        <f>+'Raw Benefits Data'!M245+'Raw Benefits Data'!AG245</f>
        <v>0</v>
      </c>
      <c r="N245" s="86">
        <f>+'Raw Benefits Data'!N245+('Raw Benefits Data'!AH245*0.81818)</f>
        <v>0</v>
      </c>
      <c r="O245" s="86">
        <f>+'Raw Benefits Data'!O245+'Raw Benefits Data'!AI245</f>
        <v>65</v>
      </c>
      <c r="P245" s="86">
        <f>+'Raw Benefits Data'!P245+('Raw Benefits Data'!AJ245*0.81818)</f>
        <v>2631.90694</v>
      </c>
      <c r="Q245" s="86">
        <f>+'Raw Benefits Data'!Q245+'Raw Benefits Data'!AK245</f>
        <v>0</v>
      </c>
      <c r="R245" s="86">
        <f>+'Raw Benefits Data'!R245+('Raw Benefits Data'!AL245*0.81818)</f>
        <v>0</v>
      </c>
      <c r="S245" s="86">
        <f>+'Raw Benefits Data'!S245+'Raw Benefits Data'!AM245</f>
        <v>0</v>
      </c>
      <c r="T245" s="86">
        <f>+'Raw Benefits Data'!T245+('Raw Benefits Data'!AN245*0.81818)</f>
        <v>0</v>
      </c>
      <c r="U245" s="86">
        <f>+'Raw Benefits Data'!U245+'Raw Benefits Data'!AO245</f>
        <v>0</v>
      </c>
      <c r="V245" s="86">
        <f>+'Raw Benefits Data'!V245+('Raw Benefits Data'!AP245*0.81818)</f>
        <v>0</v>
      </c>
      <c r="W245" s="86">
        <f>+'Raw Benefits Data'!W245+'Raw Benefits Data'!AQ245</f>
        <v>65</v>
      </c>
      <c r="X245" s="86">
        <f>+'Raw Benefits Data'!X245+('Raw Benefits Data'!AR245*0.81818)</f>
        <v>491337.87812</v>
      </c>
    </row>
    <row r="246" spans="1:24" ht="11.25">
      <c r="A246" s="3" t="s">
        <v>138</v>
      </c>
      <c r="B246" s="32" t="s">
        <v>490</v>
      </c>
      <c r="C246" s="15">
        <v>198455</v>
      </c>
      <c r="D246" s="22">
        <v>7</v>
      </c>
      <c r="E246" s="86">
        <f>+'Raw Benefits Data'!E246+'Raw Benefits Data'!Y246</f>
        <v>102</v>
      </c>
      <c r="F246" s="86">
        <f>+'Raw Benefits Data'!F246+('Raw Benefits Data'!Z246*0.81818)</f>
        <v>374408.62318</v>
      </c>
      <c r="G246" s="86">
        <f>+'Raw Benefits Data'!G246+'Raw Benefits Data'!AA246</f>
        <v>102</v>
      </c>
      <c r="H246" s="86">
        <f>+'Raw Benefits Data'!H246+('Raw Benefits Data'!AB246*0.81818)</f>
        <v>187020.8369</v>
      </c>
      <c r="I246" s="86">
        <f>+'Raw Benefits Data'!I246+'Raw Benefits Data'!AC246</f>
        <v>0</v>
      </c>
      <c r="J246" s="86">
        <f>+'Raw Benefits Data'!J246+('Raw Benefits Data'!AD246*0.81818)</f>
        <v>0</v>
      </c>
      <c r="K246" s="86">
        <f>+'Raw Benefits Data'!K246+'Raw Benefits Data'!AE246</f>
        <v>102</v>
      </c>
      <c r="L246" s="86">
        <f>+'Raw Benefits Data'!L246+('Raw Benefits Data'!AF246*0.81818)</f>
        <v>283586.44186</v>
      </c>
      <c r="M246" s="86">
        <f>+'Raw Benefits Data'!M246+'Raw Benefits Data'!AG246</f>
        <v>0</v>
      </c>
      <c r="N246" s="86">
        <f>+'Raw Benefits Data'!N246+('Raw Benefits Data'!AH246*0.81818)</f>
        <v>0</v>
      </c>
      <c r="O246" s="86">
        <f>+'Raw Benefits Data'!O246+'Raw Benefits Data'!AI246</f>
        <v>102</v>
      </c>
      <c r="P246" s="86">
        <f>+'Raw Benefits Data'!P246+('Raw Benefits Data'!AJ246*0.81818)</f>
        <v>17794.073</v>
      </c>
      <c r="Q246" s="86">
        <f>+'Raw Benefits Data'!Q246+'Raw Benefits Data'!AK246</f>
        <v>0</v>
      </c>
      <c r="R246" s="86">
        <f>+'Raw Benefits Data'!R246+('Raw Benefits Data'!AL246*0.81818)</f>
        <v>0</v>
      </c>
      <c r="S246" s="86">
        <f>+'Raw Benefits Data'!S246+'Raw Benefits Data'!AM246</f>
        <v>0</v>
      </c>
      <c r="T246" s="86">
        <f>+'Raw Benefits Data'!T246+('Raw Benefits Data'!AN246*0.81818)</f>
        <v>0</v>
      </c>
      <c r="U246" s="86">
        <f>+'Raw Benefits Data'!U246+'Raw Benefits Data'!AO246</f>
        <v>50</v>
      </c>
      <c r="V246" s="86">
        <f>+'Raw Benefits Data'!V246+('Raw Benefits Data'!AP246*0.81818)</f>
        <v>2287.63368</v>
      </c>
      <c r="W246" s="86">
        <f>+'Raw Benefits Data'!W246+'Raw Benefits Data'!AQ246</f>
        <v>102</v>
      </c>
      <c r="X246" s="86">
        <f>+'Raw Benefits Data'!X246+('Raw Benefits Data'!AR246*0.81818)</f>
        <v>865097.6086200001</v>
      </c>
    </row>
    <row r="247" spans="1:24" ht="11.25">
      <c r="A247" s="3" t="s">
        <v>138</v>
      </c>
      <c r="B247" s="32" t="s">
        <v>491</v>
      </c>
      <c r="C247" s="15">
        <v>198491</v>
      </c>
      <c r="D247" s="23">
        <v>7</v>
      </c>
      <c r="E247" s="86">
        <f>+'Raw Benefits Data'!E247+'Raw Benefits Data'!Y247</f>
        <v>80</v>
      </c>
      <c r="F247" s="86">
        <f>+'Raw Benefits Data'!F247+('Raw Benefits Data'!Z247*0.81818)</f>
        <v>259390.83734</v>
      </c>
      <c r="G247" s="86">
        <f>+'Raw Benefits Data'!G247+'Raw Benefits Data'!AA247</f>
        <v>80</v>
      </c>
      <c r="H247" s="86">
        <f>+'Raw Benefits Data'!H247+('Raw Benefits Data'!AB247*0.81818)</f>
        <v>115779.7697</v>
      </c>
      <c r="I247" s="86">
        <f>+'Raw Benefits Data'!I247+'Raw Benefits Data'!AC247</f>
        <v>0</v>
      </c>
      <c r="J247" s="86">
        <f>+'Raw Benefits Data'!J247+('Raw Benefits Data'!AD247*0.81818)</f>
        <v>0</v>
      </c>
      <c r="K247" s="86">
        <f>+'Raw Benefits Data'!K247+'Raw Benefits Data'!AE247</f>
        <v>80</v>
      </c>
      <c r="L247" s="86">
        <f>+'Raw Benefits Data'!L247+('Raw Benefits Data'!AF247*0.81818)</f>
        <v>202386.58822</v>
      </c>
      <c r="M247" s="86">
        <f>+'Raw Benefits Data'!M247+'Raw Benefits Data'!AG247</f>
        <v>0</v>
      </c>
      <c r="N247" s="86">
        <f>+'Raw Benefits Data'!N247+('Raw Benefits Data'!AH247*0.81818)</f>
        <v>0</v>
      </c>
      <c r="O247" s="86">
        <f>+'Raw Benefits Data'!O247+'Raw Benefits Data'!AI247</f>
        <v>0</v>
      </c>
      <c r="P247" s="86">
        <f>+'Raw Benefits Data'!P247+('Raw Benefits Data'!AJ247*0.81818)</f>
        <v>0</v>
      </c>
      <c r="Q247" s="86">
        <f>+'Raw Benefits Data'!Q247+'Raw Benefits Data'!AK247</f>
        <v>0</v>
      </c>
      <c r="R247" s="86">
        <f>+'Raw Benefits Data'!R247+('Raw Benefits Data'!AL247*0.81818)</f>
        <v>0</v>
      </c>
      <c r="S247" s="86">
        <f>+'Raw Benefits Data'!S247+'Raw Benefits Data'!AM247</f>
        <v>0</v>
      </c>
      <c r="T247" s="86">
        <f>+'Raw Benefits Data'!T247+('Raw Benefits Data'!AN247*0.81818)</f>
        <v>0</v>
      </c>
      <c r="U247" s="86">
        <f>+'Raw Benefits Data'!U247+'Raw Benefits Data'!AO247</f>
        <v>0</v>
      </c>
      <c r="V247" s="86">
        <f>+'Raw Benefits Data'!V247+('Raw Benefits Data'!AP247*0.81818)</f>
        <v>0</v>
      </c>
      <c r="W247" s="86">
        <f>+'Raw Benefits Data'!W247+'Raw Benefits Data'!AQ247</f>
        <v>80</v>
      </c>
      <c r="X247" s="86">
        <f>+'Raw Benefits Data'!X247+('Raw Benefits Data'!AR247*0.81818)</f>
        <v>577557.1952600001</v>
      </c>
    </row>
    <row r="248" spans="1:24" ht="11.25">
      <c r="A248" s="3" t="s">
        <v>138</v>
      </c>
      <c r="B248" s="32" t="s">
        <v>495</v>
      </c>
      <c r="C248" s="15">
        <v>198534</v>
      </c>
      <c r="D248" s="23">
        <v>7</v>
      </c>
      <c r="E248" s="86">
        <f>+'Raw Benefits Data'!E248+'Raw Benefits Data'!Y248</f>
        <v>171</v>
      </c>
      <c r="F248" s="86">
        <f>+'Raw Benefits Data'!F248+('Raw Benefits Data'!Z248*0.81818)</f>
        <v>665174.08868</v>
      </c>
      <c r="G248" s="86">
        <f>+'Raw Benefits Data'!G248+'Raw Benefits Data'!AA248</f>
        <v>209</v>
      </c>
      <c r="H248" s="86">
        <f>+'Raw Benefits Data'!H248+('Raw Benefits Data'!AB248*0.81818)</f>
        <v>325455.11522</v>
      </c>
      <c r="I248" s="86">
        <f>+'Raw Benefits Data'!I248+'Raw Benefits Data'!AC248</f>
        <v>0</v>
      </c>
      <c r="J248" s="86">
        <f>+'Raw Benefits Data'!J248+('Raw Benefits Data'!AD248*0.81818)</f>
        <v>0</v>
      </c>
      <c r="K248" s="86">
        <f>+'Raw Benefits Data'!K248+'Raw Benefits Data'!AE248</f>
        <v>230</v>
      </c>
      <c r="L248" s="86">
        <f>+'Raw Benefits Data'!L248+('Raw Benefits Data'!AF248*0.81818)</f>
        <v>700756.64226</v>
      </c>
      <c r="M248" s="86">
        <f>+'Raw Benefits Data'!M248+'Raw Benefits Data'!AG248</f>
        <v>0</v>
      </c>
      <c r="N248" s="86">
        <f>+'Raw Benefits Data'!N248+('Raw Benefits Data'!AH248*0.81818)</f>
        <v>0</v>
      </c>
      <c r="O248" s="86">
        <f>+'Raw Benefits Data'!O248+'Raw Benefits Data'!AI248</f>
        <v>0</v>
      </c>
      <c r="P248" s="86">
        <f>+'Raw Benefits Data'!P248+('Raw Benefits Data'!AJ248*0.81818)</f>
        <v>0</v>
      </c>
      <c r="Q248" s="86">
        <f>+'Raw Benefits Data'!Q248+'Raw Benefits Data'!AK248</f>
        <v>0</v>
      </c>
      <c r="R248" s="86">
        <f>+'Raw Benefits Data'!R248+('Raw Benefits Data'!AL248*0.81818)</f>
        <v>0</v>
      </c>
      <c r="S248" s="86">
        <f>+'Raw Benefits Data'!S248+'Raw Benefits Data'!AM248</f>
        <v>0</v>
      </c>
      <c r="T248" s="86">
        <f>+'Raw Benefits Data'!T248+('Raw Benefits Data'!AN248*0.81818)</f>
        <v>0</v>
      </c>
      <c r="U248" s="86">
        <f>+'Raw Benefits Data'!U248+'Raw Benefits Data'!AO248</f>
        <v>0</v>
      </c>
      <c r="V248" s="86">
        <f>+'Raw Benefits Data'!V248+('Raw Benefits Data'!AP248*0.81818)</f>
        <v>0</v>
      </c>
      <c r="W248" s="86">
        <f>+'Raw Benefits Data'!W248+'Raw Benefits Data'!AQ248</f>
        <v>230</v>
      </c>
      <c r="X248" s="86">
        <f>+'Raw Benefits Data'!X248+('Raw Benefits Data'!AR248*0.81818)</f>
        <v>1691385.84616</v>
      </c>
    </row>
    <row r="249" spans="1:24" ht="11.25">
      <c r="A249" s="3" t="s">
        <v>138</v>
      </c>
      <c r="B249" s="32" t="s">
        <v>496</v>
      </c>
      <c r="C249" s="15">
        <v>198552</v>
      </c>
      <c r="D249" s="23">
        <v>7</v>
      </c>
      <c r="E249" s="86">
        <f>+'Raw Benefits Data'!E249+'Raw Benefits Data'!Y249</f>
        <v>107</v>
      </c>
      <c r="F249" s="86">
        <f>+'Raw Benefits Data'!F249+('Raw Benefits Data'!Z249*0.81818)</f>
        <v>399386.68798</v>
      </c>
      <c r="G249" s="86">
        <f>+'Raw Benefits Data'!G249+'Raw Benefits Data'!AA249</f>
        <v>144</v>
      </c>
      <c r="H249" s="86">
        <f>+'Raw Benefits Data'!H249+('Raw Benefits Data'!AB249*0.81818)</f>
        <v>246718.55256</v>
      </c>
      <c r="I249" s="86">
        <f>+'Raw Benefits Data'!I249+'Raw Benefits Data'!AC249</f>
        <v>0</v>
      </c>
      <c r="J249" s="86">
        <f>+'Raw Benefits Data'!J249+('Raw Benefits Data'!AD249*0.81818)</f>
        <v>0</v>
      </c>
      <c r="K249" s="86">
        <f>+'Raw Benefits Data'!K249+'Raw Benefits Data'!AE249</f>
        <v>144</v>
      </c>
      <c r="L249" s="86">
        <f>+'Raw Benefits Data'!L249+('Raw Benefits Data'!AF249*0.81818)</f>
        <v>388103.096</v>
      </c>
      <c r="M249" s="86">
        <f>+'Raw Benefits Data'!M249+'Raw Benefits Data'!AG249</f>
        <v>0</v>
      </c>
      <c r="N249" s="86">
        <f>+'Raw Benefits Data'!N249+('Raw Benefits Data'!AH249*0.81818)</f>
        <v>0</v>
      </c>
      <c r="O249" s="86">
        <f>+'Raw Benefits Data'!O249+'Raw Benefits Data'!AI249</f>
        <v>144</v>
      </c>
      <c r="P249" s="86">
        <f>+'Raw Benefits Data'!P249+('Raw Benefits Data'!AJ249*0.81818)</f>
        <v>16437.336900000002</v>
      </c>
      <c r="Q249" s="86">
        <f>+'Raw Benefits Data'!Q249+'Raw Benefits Data'!AK249</f>
        <v>0</v>
      </c>
      <c r="R249" s="86">
        <f>+'Raw Benefits Data'!R249+('Raw Benefits Data'!AL249*0.81818)</f>
        <v>0</v>
      </c>
      <c r="S249" s="86">
        <f>+'Raw Benefits Data'!S249+'Raw Benefits Data'!AM249</f>
        <v>0</v>
      </c>
      <c r="T249" s="86">
        <f>+'Raw Benefits Data'!T249+('Raw Benefits Data'!AN249*0.81818)</f>
        <v>0</v>
      </c>
      <c r="U249" s="86">
        <f>+'Raw Benefits Data'!U249+'Raw Benefits Data'!AO249</f>
        <v>0</v>
      </c>
      <c r="V249" s="86">
        <f>+'Raw Benefits Data'!V249+('Raw Benefits Data'!AP249*0.81818)</f>
        <v>0</v>
      </c>
      <c r="W249" s="86">
        <f>+'Raw Benefits Data'!W249+'Raw Benefits Data'!AQ249</f>
        <v>144</v>
      </c>
      <c r="X249" s="86">
        <f>+'Raw Benefits Data'!X249+('Raw Benefits Data'!AR249*0.81818)</f>
        <v>1050645.67344</v>
      </c>
    </row>
    <row r="250" spans="1:24" ht="11.25">
      <c r="A250" s="3" t="s">
        <v>138</v>
      </c>
      <c r="B250" s="32" t="s">
        <v>497</v>
      </c>
      <c r="C250" s="15">
        <v>198570</v>
      </c>
      <c r="D250" s="23">
        <v>7</v>
      </c>
      <c r="E250" s="86">
        <f>+'Raw Benefits Data'!E250+'Raw Benefits Data'!Y250</f>
        <v>102</v>
      </c>
      <c r="F250" s="86">
        <f>+'Raw Benefits Data'!F250+('Raw Benefits Data'!Z250*0.81818)</f>
        <v>409209.77834</v>
      </c>
      <c r="G250" s="86">
        <f>+'Raw Benefits Data'!G250+'Raw Benefits Data'!AA250</f>
        <v>102</v>
      </c>
      <c r="H250" s="86">
        <f>+'Raw Benefits Data'!H250+('Raw Benefits Data'!AB250*0.81818)</f>
        <v>150803.10178</v>
      </c>
      <c r="I250" s="86">
        <f>+'Raw Benefits Data'!I250+'Raw Benefits Data'!AC250</f>
        <v>0</v>
      </c>
      <c r="J250" s="86">
        <f>+'Raw Benefits Data'!J250+('Raw Benefits Data'!AD250*0.81818)</f>
        <v>0</v>
      </c>
      <c r="K250" s="86">
        <f>+'Raw Benefits Data'!K250+'Raw Benefits Data'!AE250</f>
        <v>102</v>
      </c>
      <c r="L250" s="86">
        <f>+'Raw Benefits Data'!L250+('Raw Benefits Data'!AF250*0.81818)</f>
        <v>289053.73086</v>
      </c>
      <c r="M250" s="86">
        <f>+'Raw Benefits Data'!M250+'Raw Benefits Data'!AG250</f>
        <v>0</v>
      </c>
      <c r="N250" s="86">
        <f>+'Raw Benefits Data'!N250+('Raw Benefits Data'!AH250*0.81818)</f>
        <v>0</v>
      </c>
      <c r="O250" s="86">
        <f>+'Raw Benefits Data'!O250+'Raw Benefits Data'!AI250</f>
        <v>102</v>
      </c>
      <c r="P250" s="86">
        <f>+'Raw Benefits Data'!P250+('Raw Benefits Data'!AJ250*0.81818)</f>
        <v>1616.26992</v>
      </c>
      <c r="Q250" s="86">
        <f>+'Raw Benefits Data'!Q250+'Raw Benefits Data'!AK250</f>
        <v>0</v>
      </c>
      <c r="R250" s="86">
        <f>+'Raw Benefits Data'!R250+('Raw Benefits Data'!AL250*0.81818)</f>
        <v>0</v>
      </c>
      <c r="S250" s="86">
        <f>+'Raw Benefits Data'!S250+'Raw Benefits Data'!AM250</f>
        <v>0</v>
      </c>
      <c r="T250" s="86">
        <f>+'Raw Benefits Data'!T250+('Raw Benefits Data'!AN250*0.81818)</f>
        <v>0</v>
      </c>
      <c r="U250" s="86">
        <f>+'Raw Benefits Data'!U250+'Raw Benefits Data'!AO250</f>
        <v>0</v>
      </c>
      <c r="V250" s="86">
        <f>+'Raw Benefits Data'!V250+('Raw Benefits Data'!AP250*0.81818)</f>
        <v>0</v>
      </c>
      <c r="W250" s="86">
        <f>+'Raw Benefits Data'!W250+'Raw Benefits Data'!AQ250</f>
        <v>102</v>
      </c>
      <c r="X250" s="86">
        <f>+'Raw Benefits Data'!X250+('Raw Benefits Data'!AR250*0.81818)</f>
        <v>850682.8809</v>
      </c>
    </row>
    <row r="251" spans="1:24" ht="11.25">
      <c r="A251" s="3" t="s">
        <v>138</v>
      </c>
      <c r="B251" s="32" t="s">
        <v>498</v>
      </c>
      <c r="C251" s="15">
        <v>198622</v>
      </c>
      <c r="D251" s="23">
        <v>7</v>
      </c>
      <c r="E251" s="86">
        <f>+'Raw Benefits Data'!E251+'Raw Benefits Data'!Y251</f>
        <v>217</v>
      </c>
      <c r="F251" s="86">
        <f>+'Raw Benefits Data'!F251+('Raw Benefits Data'!Z251*0.81818)</f>
        <v>692844.764</v>
      </c>
      <c r="G251" s="86">
        <f>+'Raw Benefits Data'!G251+'Raw Benefits Data'!AA251</f>
        <v>217</v>
      </c>
      <c r="H251" s="86">
        <f>+'Raw Benefits Data'!H251+('Raw Benefits Data'!AB251*0.81818)</f>
        <v>337417.6997</v>
      </c>
      <c r="I251" s="86">
        <f>+'Raw Benefits Data'!I251+'Raw Benefits Data'!AC251</f>
        <v>0</v>
      </c>
      <c r="J251" s="86">
        <f>+'Raw Benefits Data'!J251+('Raw Benefits Data'!AD251*0.81818)</f>
        <v>0</v>
      </c>
      <c r="K251" s="86">
        <f>+'Raw Benefits Data'!K251+'Raw Benefits Data'!AE251</f>
        <v>217</v>
      </c>
      <c r="L251" s="86">
        <f>+'Raw Benefits Data'!L251+('Raw Benefits Data'!AF251*0.81818)</f>
        <v>524778.54312</v>
      </c>
      <c r="M251" s="86">
        <f>+'Raw Benefits Data'!M251+'Raw Benefits Data'!AG251</f>
        <v>0</v>
      </c>
      <c r="N251" s="86">
        <f>+'Raw Benefits Data'!N251+('Raw Benefits Data'!AH251*0.81818)</f>
        <v>0</v>
      </c>
      <c r="O251" s="86">
        <f>+'Raw Benefits Data'!O251+'Raw Benefits Data'!AI251</f>
        <v>0</v>
      </c>
      <c r="P251" s="86">
        <f>+'Raw Benefits Data'!P251+('Raw Benefits Data'!AJ251*0.81818)</f>
        <v>0</v>
      </c>
      <c r="Q251" s="86">
        <f>+'Raw Benefits Data'!Q251+'Raw Benefits Data'!AK251</f>
        <v>0</v>
      </c>
      <c r="R251" s="86">
        <f>+'Raw Benefits Data'!R251+('Raw Benefits Data'!AL251*0.81818)</f>
        <v>0</v>
      </c>
      <c r="S251" s="86">
        <f>+'Raw Benefits Data'!S251+'Raw Benefits Data'!AM251</f>
        <v>0</v>
      </c>
      <c r="T251" s="86">
        <f>+'Raw Benefits Data'!T251+('Raw Benefits Data'!AN251*0.81818)</f>
        <v>0</v>
      </c>
      <c r="U251" s="86">
        <f>+'Raw Benefits Data'!U251+'Raw Benefits Data'!AO251</f>
        <v>0</v>
      </c>
      <c r="V251" s="86">
        <f>+'Raw Benefits Data'!V251+('Raw Benefits Data'!AP251*0.81818)</f>
        <v>0</v>
      </c>
      <c r="W251" s="86">
        <f>+'Raw Benefits Data'!W251+'Raw Benefits Data'!AQ251</f>
        <v>217</v>
      </c>
      <c r="X251" s="86">
        <f>+'Raw Benefits Data'!X251+('Raw Benefits Data'!AR251*0.81818)</f>
        <v>1555041.00682</v>
      </c>
    </row>
    <row r="252" spans="1:24" ht="11.25">
      <c r="A252" s="3" t="s">
        <v>138</v>
      </c>
      <c r="B252" s="32" t="s">
        <v>499</v>
      </c>
      <c r="C252" s="15">
        <v>198640</v>
      </c>
      <c r="D252" s="22">
        <v>7</v>
      </c>
      <c r="E252" s="86">
        <f>+'Raw Benefits Data'!E252+'Raw Benefits Data'!Y252</f>
        <v>59</v>
      </c>
      <c r="F252" s="86">
        <f>+'Raw Benefits Data'!F252+('Raw Benefits Data'!Z252*0.81818)</f>
        <v>211024.00434</v>
      </c>
      <c r="G252" s="86">
        <f>+'Raw Benefits Data'!G252+'Raw Benefits Data'!AA252</f>
        <v>59</v>
      </c>
      <c r="H252" s="86">
        <f>+'Raw Benefits Data'!H252+('Raw Benefits Data'!AB252*0.81818)</f>
        <v>88179.76712</v>
      </c>
      <c r="I252" s="86">
        <f>+'Raw Benefits Data'!I252+'Raw Benefits Data'!AC252</f>
        <v>0</v>
      </c>
      <c r="J252" s="86">
        <f>+'Raw Benefits Data'!J252+('Raw Benefits Data'!AD252*0.81818)</f>
        <v>0</v>
      </c>
      <c r="K252" s="86">
        <f>+'Raw Benefits Data'!K252+'Raw Benefits Data'!AE252</f>
        <v>59</v>
      </c>
      <c r="L252" s="86">
        <f>+'Raw Benefits Data'!L252+('Raw Benefits Data'!AF252*0.81818)</f>
        <v>159834.72785999998</v>
      </c>
      <c r="M252" s="86">
        <f>+'Raw Benefits Data'!M252+'Raw Benefits Data'!AG252</f>
        <v>0</v>
      </c>
      <c r="N252" s="86">
        <f>+'Raw Benefits Data'!N252+('Raw Benefits Data'!AH252*0.81818)</f>
        <v>0</v>
      </c>
      <c r="O252" s="86">
        <f>+'Raw Benefits Data'!O252+'Raw Benefits Data'!AI252</f>
        <v>0</v>
      </c>
      <c r="P252" s="86">
        <f>+'Raw Benefits Data'!P252+('Raw Benefits Data'!AJ252*0.81818)</f>
        <v>0</v>
      </c>
      <c r="Q252" s="86">
        <f>+'Raw Benefits Data'!Q252+'Raw Benefits Data'!AK252</f>
        <v>0</v>
      </c>
      <c r="R252" s="86">
        <f>+'Raw Benefits Data'!R252+('Raw Benefits Data'!AL252*0.81818)</f>
        <v>0</v>
      </c>
      <c r="S252" s="86">
        <f>+'Raw Benefits Data'!S252+'Raw Benefits Data'!AM252</f>
        <v>0</v>
      </c>
      <c r="T252" s="86">
        <f>+'Raw Benefits Data'!T252+('Raw Benefits Data'!AN252*0.81818)</f>
        <v>0</v>
      </c>
      <c r="U252" s="86">
        <f>+'Raw Benefits Data'!U252+'Raw Benefits Data'!AO252</f>
        <v>0</v>
      </c>
      <c r="V252" s="86">
        <f>+'Raw Benefits Data'!V252+('Raw Benefits Data'!AP252*0.81818)</f>
        <v>0</v>
      </c>
      <c r="W252" s="86">
        <f>+'Raw Benefits Data'!W252+'Raw Benefits Data'!AQ252</f>
        <v>59</v>
      </c>
      <c r="X252" s="86">
        <f>+'Raw Benefits Data'!X252+('Raw Benefits Data'!AR252*0.81818)</f>
        <v>459038.49932</v>
      </c>
    </row>
    <row r="253" spans="1:24" ht="11.25">
      <c r="A253" s="3" t="s">
        <v>138</v>
      </c>
      <c r="B253" s="32" t="s">
        <v>500</v>
      </c>
      <c r="C253" s="22">
        <v>198668</v>
      </c>
      <c r="D253" s="22">
        <v>7</v>
      </c>
      <c r="E253" s="86">
        <f>+'Raw Benefits Data'!E253+'Raw Benefits Data'!Y253</f>
        <v>56</v>
      </c>
      <c r="F253" s="86">
        <f>+'Raw Benefits Data'!F253+('Raw Benefits Data'!Z253*0.81818)</f>
        <v>199194.14766000002</v>
      </c>
      <c r="G253" s="86">
        <f>+'Raw Benefits Data'!G253+'Raw Benefits Data'!AA253</f>
        <v>56</v>
      </c>
      <c r="H253" s="86">
        <f>+'Raw Benefits Data'!H253+('Raw Benefits Data'!AB253*0.81818)</f>
        <v>82028.2122</v>
      </c>
      <c r="I253" s="86">
        <f>+'Raw Benefits Data'!I253+'Raw Benefits Data'!AC253</f>
        <v>0</v>
      </c>
      <c r="J253" s="86">
        <f>+'Raw Benefits Data'!J253+('Raw Benefits Data'!AD253*0.81818)</f>
        <v>0</v>
      </c>
      <c r="K253" s="86">
        <f>+'Raw Benefits Data'!K253+'Raw Benefits Data'!AE253</f>
        <v>56</v>
      </c>
      <c r="L253" s="86">
        <f>+'Raw Benefits Data'!L253+('Raw Benefits Data'!AF253*0.81818)</f>
        <v>145651.43758</v>
      </c>
      <c r="M253" s="86">
        <f>+'Raw Benefits Data'!M253+'Raw Benefits Data'!AG253</f>
        <v>0</v>
      </c>
      <c r="N253" s="86">
        <f>+'Raw Benefits Data'!N253+('Raw Benefits Data'!AH253*0.81818)</f>
        <v>0</v>
      </c>
      <c r="O253" s="86">
        <f>+'Raw Benefits Data'!O253+'Raw Benefits Data'!AI253</f>
        <v>56</v>
      </c>
      <c r="P253" s="86">
        <f>+'Raw Benefits Data'!P253+('Raw Benefits Data'!AJ253*0.81818)</f>
        <v>10966.705460000001</v>
      </c>
      <c r="Q253" s="86">
        <f>+'Raw Benefits Data'!Q253+'Raw Benefits Data'!AK253</f>
        <v>0</v>
      </c>
      <c r="R253" s="86">
        <f>+'Raw Benefits Data'!R253+('Raw Benefits Data'!AL253*0.81818)</f>
        <v>0</v>
      </c>
      <c r="S253" s="86">
        <f>+'Raw Benefits Data'!S253+'Raw Benefits Data'!AM253</f>
        <v>0</v>
      </c>
      <c r="T253" s="86">
        <f>+'Raw Benefits Data'!T253+('Raw Benefits Data'!AN253*0.81818)</f>
        <v>0</v>
      </c>
      <c r="U253" s="86">
        <f>+'Raw Benefits Data'!U253+'Raw Benefits Data'!AO253</f>
        <v>0</v>
      </c>
      <c r="V253" s="86">
        <f>+'Raw Benefits Data'!V253+('Raw Benefits Data'!AP253*0.81818)</f>
        <v>0</v>
      </c>
      <c r="W253" s="86">
        <f>+'Raw Benefits Data'!W253+'Raw Benefits Data'!AQ253</f>
        <v>56</v>
      </c>
      <c r="X253" s="86">
        <f>+'Raw Benefits Data'!X253+('Raw Benefits Data'!AR253*0.81818)</f>
        <v>437840.5029</v>
      </c>
    </row>
    <row r="254" spans="1:24" ht="11.25">
      <c r="A254" s="3" t="s">
        <v>138</v>
      </c>
      <c r="B254" s="32" t="s">
        <v>501</v>
      </c>
      <c r="C254" s="15">
        <v>198729</v>
      </c>
      <c r="D254" s="22">
        <v>7</v>
      </c>
      <c r="E254" s="86">
        <f>+'Raw Benefits Data'!E254+'Raw Benefits Data'!Y254</f>
        <v>53</v>
      </c>
      <c r="F254" s="86">
        <f>+'Raw Benefits Data'!F254+('Raw Benefits Data'!Z254*0.81818)</f>
        <v>172943.01846</v>
      </c>
      <c r="G254" s="86">
        <f>+'Raw Benefits Data'!G254+'Raw Benefits Data'!AA254</f>
        <v>53</v>
      </c>
      <c r="H254" s="86">
        <f>+'Raw Benefits Data'!H254+('Raw Benefits Data'!AB254*0.81818)</f>
        <v>81870.08086</v>
      </c>
      <c r="I254" s="86">
        <f>+'Raw Benefits Data'!I254+'Raw Benefits Data'!AC254</f>
        <v>0</v>
      </c>
      <c r="J254" s="86">
        <f>+'Raw Benefits Data'!J254+('Raw Benefits Data'!AD254*0.81818)</f>
        <v>0</v>
      </c>
      <c r="K254" s="86">
        <f>+'Raw Benefits Data'!K254+'Raw Benefits Data'!AE254</f>
        <v>53</v>
      </c>
      <c r="L254" s="86">
        <f>+'Raw Benefits Data'!L254+('Raw Benefits Data'!AF254*0.81818)</f>
        <v>130991.89832000001</v>
      </c>
      <c r="M254" s="86">
        <f>+'Raw Benefits Data'!M254+'Raw Benefits Data'!AG254</f>
        <v>0</v>
      </c>
      <c r="N254" s="86">
        <f>+'Raw Benefits Data'!N254+('Raw Benefits Data'!AH254*0.81818)</f>
        <v>0</v>
      </c>
      <c r="O254" s="86">
        <f>+'Raw Benefits Data'!O254+'Raw Benefits Data'!AI254</f>
        <v>0</v>
      </c>
      <c r="P254" s="86">
        <f>+'Raw Benefits Data'!P254+('Raw Benefits Data'!AJ254*0.81818)</f>
        <v>0</v>
      </c>
      <c r="Q254" s="86">
        <f>+'Raw Benefits Data'!Q254+'Raw Benefits Data'!AK254</f>
        <v>0</v>
      </c>
      <c r="R254" s="86">
        <f>+'Raw Benefits Data'!R254+('Raw Benefits Data'!AL254*0.81818)</f>
        <v>0</v>
      </c>
      <c r="S254" s="86">
        <f>+'Raw Benefits Data'!S254+'Raw Benefits Data'!AM254</f>
        <v>0</v>
      </c>
      <c r="T254" s="86">
        <f>+'Raw Benefits Data'!T254+('Raw Benefits Data'!AN254*0.81818)</f>
        <v>0</v>
      </c>
      <c r="U254" s="86">
        <f>+'Raw Benefits Data'!U254+'Raw Benefits Data'!AO254</f>
        <v>0</v>
      </c>
      <c r="V254" s="86">
        <f>+'Raw Benefits Data'!V254+('Raw Benefits Data'!AP254*0.81818)</f>
        <v>0</v>
      </c>
      <c r="W254" s="86">
        <f>+'Raw Benefits Data'!W254+'Raw Benefits Data'!AQ254</f>
        <v>53</v>
      </c>
      <c r="X254" s="86">
        <f>+'Raw Benefits Data'!X254+('Raw Benefits Data'!AR254*0.81818)</f>
        <v>385804.99764</v>
      </c>
    </row>
    <row r="255" spans="1:24" ht="11.25">
      <c r="A255" s="3" t="s">
        <v>138</v>
      </c>
      <c r="B255" s="32" t="s">
        <v>502</v>
      </c>
      <c r="C255" s="15">
        <v>198710</v>
      </c>
      <c r="D255" s="22">
        <v>7</v>
      </c>
      <c r="E255" s="86">
        <f>+'Raw Benefits Data'!E255+'Raw Benefits Data'!Y255</f>
        <v>48</v>
      </c>
      <c r="F255" s="86">
        <f>+'Raw Benefits Data'!F255+('Raw Benefits Data'!Z255*0.81818)</f>
        <v>144944.4217</v>
      </c>
      <c r="G255" s="86">
        <f>+'Raw Benefits Data'!G255+'Raw Benefits Data'!AA255</f>
        <v>48</v>
      </c>
      <c r="H255" s="86">
        <f>+'Raw Benefits Data'!H255+('Raw Benefits Data'!AB255*0.81818)</f>
        <v>67356.76712</v>
      </c>
      <c r="I255" s="86">
        <f>+'Raw Benefits Data'!I255+'Raw Benefits Data'!AC255</f>
        <v>0</v>
      </c>
      <c r="J255" s="86">
        <f>+'Raw Benefits Data'!J255+('Raw Benefits Data'!AD255*0.81818)</f>
        <v>0</v>
      </c>
      <c r="K255" s="86">
        <f>+'Raw Benefits Data'!K255+'Raw Benefits Data'!AE255</f>
        <v>48</v>
      </c>
      <c r="L255" s="86">
        <f>+'Raw Benefits Data'!L255+('Raw Benefits Data'!AF255*0.81818)</f>
        <v>109784.85946</v>
      </c>
      <c r="M255" s="86">
        <f>+'Raw Benefits Data'!M255+'Raw Benefits Data'!AG255</f>
        <v>48</v>
      </c>
      <c r="N255" s="86">
        <f>+'Raw Benefits Data'!N255+('Raw Benefits Data'!AH255*0.81818)</f>
        <v>17221.41824</v>
      </c>
      <c r="O255" s="86">
        <f>+'Raw Benefits Data'!O255+'Raw Benefits Data'!AI255</f>
        <v>0</v>
      </c>
      <c r="P255" s="86">
        <f>+'Raw Benefits Data'!P255+('Raw Benefits Data'!AJ255*0.81818)</f>
        <v>0</v>
      </c>
      <c r="Q255" s="86">
        <f>+'Raw Benefits Data'!Q255+'Raw Benefits Data'!AK255</f>
        <v>0</v>
      </c>
      <c r="R255" s="86">
        <f>+'Raw Benefits Data'!R255+('Raw Benefits Data'!AL255*0.81818)</f>
        <v>0</v>
      </c>
      <c r="S255" s="86">
        <f>+'Raw Benefits Data'!S255+'Raw Benefits Data'!AM255</f>
        <v>0</v>
      </c>
      <c r="T255" s="86">
        <f>+'Raw Benefits Data'!T255+('Raw Benefits Data'!AN255*0.81818)</f>
        <v>0</v>
      </c>
      <c r="U255" s="86">
        <f>+'Raw Benefits Data'!U255+'Raw Benefits Data'!AO255</f>
        <v>0</v>
      </c>
      <c r="V255" s="86">
        <f>+'Raw Benefits Data'!V255+('Raw Benefits Data'!AP255*0.81818)</f>
        <v>0</v>
      </c>
      <c r="W255" s="86">
        <f>+'Raw Benefits Data'!W255+'Raw Benefits Data'!AQ255</f>
        <v>48</v>
      </c>
      <c r="X255" s="86">
        <f>+'Raw Benefits Data'!X255+('Raw Benefits Data'!AR255*0.81818)</f>
        <v>339307.46652</v>
      </c>
    </row>
    <row r="256" spans="1:24" ht="11.25">
      <c r="A256" s="3" t="s">
        <v>138</v>
      </c>
      <c r="B256" s="32" t="s">
        <v>503</v>
      </c>
      <c r="C256" s="15">
        <v>198774</v>
      </c>
      <c r="D256" s="22">
        <v>7</v>
      </c>
      <c r="E256" s="86">
        <f>+'Raw Benefits Data'!E256+'Raw Benefits Data'!Y256</f>
        <v>114</v>
      </c>
      <c r="F256" s="86">
        <f>+'Raw Benefits Data'!F256+('Raw Benefits Data'!Z256*0.81818)</f>
        <v>379083.21154</v>
      </c>
      <c r="G256" s="86">
        <f>+'Raw Benefits Data'!G256+'Raw Benefits Data'!AA256</f>
        <v>114</v>
      </c>
      <c r="H256" s="86">
        <f>+'Raw Benefits Data'!H256+('Raw Benefits Data'!AB256*0.81818)</f>
        <v>164371.48376</v>
      </c>
      <c r="I256" s="86">
        <f>+'Raw Benefits Data'!I256+'Raw Benefits Data'!AC256</f>
        <v>0</v>
      </c>
      <c r="J256" s="86">
        <f>+'Raw Benefits Data'!J256+('Raw Benefits Data'!AD256*0.81818)</f>
        <v>0</v>
      </c>
      <c r="K256" s="86">
        <f>+'Raw Benefits Data'!K256+'Raw Benefits Data'!AE256</f>
        <v>114</v>
      </c>
      <c r="L256" s="86">
        <f>+'Raw Benefits Data'!L256+('Raw Benefits Data'!AF256*0.81818)</f>
        <v>287127.4028</v>
      </c>
      <c r="M256" s="86">
        <f>+'Raw Benefits Data'!M256+'Raw Benefits Data'!AG256</f>
        <v>0</v>
      </c>
      <c r="N256" s="86">
        <f>+'Raw Benefits Data'!N256+('Raw Benefits Data'!AH256*0.81818)</f>
        <v>0</v>
      </c>
      <c r="O256" s="86">
        <f>+'Raw Benefits Data'!O256+'Raw Benefits Data'!AI256</f>
        <v>0</v>
      </c>
      <c r="P256" s="86">
        <f>+'Raw Benefits Data'!P256+('Raw Benefits Data'!AJ256*0.81818)</f>
        <v>0</v>
      </c>
      <c r="Q256" s="86">
        <f>+'Raw Benefits Data'!Q256+'Raw Benefits Data'!AK256</f>
        <v>0</v>
      </c>
      <c r="R256" s="86">
        <f>+'Raw Benefits Data'!R256+('Raw Benefits Data'!AL256*0.81818)</f>
        <v>0</v>
      </c>
      <c r="S256" s="86">
        <f>+'Raw Benefits Data'!S256+'Raw Benefits Data'!AM256</f>
        <v>0</v>
      </c>
      <c r="T256" s="86">
        <f>+'Raw Benefits Data'!T256+('Raw Benefits Data'!AN256*0.81818)</f>
        <v>0</v>
      </c>
      <c r="U256" s="86">
        <f>+'Raw Benefits Data'!U256+'Raw Benefits Data'!AO256</f>
        <v>0</v>
      </c>
      <c r="V256" s="86">
        <f>+'Raw Benefits Data'!V256+('Raw Benefits Data'!AP256*0.81818)</f>
        <v>0</v>
      </c>
      <c r="W256" s="86">
        <f>+'Raw Benefits Data'!W256+'Raw Benefits Data'!AQ256</f>
        <v>114</v>
      </c>
      <c r="X256" s="86">
        <f>+'Raw Benefits Data'!X256+('Raw Benefits Data'!AR256*0.81818)</f>
        <v>830582.0981000001</v>
      </c>
    </row>
    <row r="257" spans="1:24" ht="11.25">
      <c r="A257" s="3" t="s">
        <v>138</v>
      </c>
      <c r="B257" s="32" t="s">
        <v>504</v>
      </c>
      <c r="C257" s="15">
        <v>198817</v>
      </c>
      <c r="D257" s="22">
        <v>7</v>
      </c>
      <c r="E257" s="86">
        <f>+'Raw Benefits Data'!E257+'Raw Benefits Data'!Y257</f>
        <v>76</v>
      </c>
      <c r="F257" s="86">
        <f>+'Raw Benefits Data'!F257+('Raw Benefits Data'!Z257*0.81818)</f>
        <v>261935.21818</v>
      </c>
      <c r="G257" s="86">
        <f>+'Raw Benefits Data'!G257+'Raw Benefits Data'!AA257</f>
        <v>76</v>
      </c>
      <c r="H257" s="86">
        <f>+'Raw Benefits Data'!H257+('Raw Benefits Data'!AB257*0.81818)</f>
        <v>118617.77660000001</v>
      </c>
      <c r="I257" s="86">
        <f>+'Raw Benefits Data'!I257+'Raw Benefits Data'!AC257</f>
        <v>0</v>
      </c>
      <c r="J257" s="86">
        <f>+'Raw Benefits Data'!J257+('Raw Benefits Data'!AD257*0.81818)</f>
        <v>0</v>
      </c>
      <c r="K257" s="86">
        <f>+'Raw Benefits Data'!K257+'Raw Benefits Data'!AE257</f>
        <v>76</v>
      </c>
      <c r="L257" s="86">
        <f>+'Raw Benefits Data'!L257+('Raw Benefits Data'!AF257*0.81818)</f>
        <v>198397.02484</v>
      </c>
      <c r="M257" s="86">
        <f>+'Raw Benefits Data'!M257+'Raw Benefits Data'!AG257</f>
        <v>0</v>
      </c>
      <c r="N257" s="86">
        <f>+'Raw Benefits Data'!N257+('Raw Benefits Data'!AH257*0.81818)</f>
        <v>0</v>
      </c>
      <c r="O257" s="86">
        <f>+'Raw Benefits Data'!O257+'Raw Benefits Data'!AI257</f>
        <v>0</v>
      </c>
      <c r="P257" s="86">
        <f>+'Raw Benefits Data'!P257+('Raw Benefits Data'!AJ257*0.81818)</f>
        <v>0</v>
      </c>
      <c r="Q257" s="86">
        <f>+'Raw Benefits Data'!Q257+'Raw Benefits Data'!AK257</f>
        <v>0</v>
      </c>
      <c r="R257" s="86">
        <f>+'Raw Benefits Data'!R257+('Raw Benefits Data'!AL257*0.81818)</f>
        <v>0</v>
      </c>
      <c r="S257" s="86">
        <f>+'Raw Benefits Data'!S257+'Raw Benefits Data'!AM257</f>
        <v>0</v>
      </c>
      <c r="T257" s="86">
        <f>+'Raw Benefits Data'!T257+('Raw Benefits Data'!AN257*0.81818)</f>
        <v>0</v>
      </c>
      <c r="U257" s="86">
        <f>+'Raw Benefits Data'!U257+'Raw Benefits Data'!AO257</f>
        <v>0</v>
      </c>
      <c r="V257" s="86">
        <f>+'Raw Benefits Data'!V257+('Raw Benefits Data'!AP257*0.81818)</f>
        <v>0</v>
      </c>
      <c r="W257" s="86">
        <f>+'Raw Benefits Data'!W257+'Raw Benefits Data'!AQ257</f>
        <v>76</v>
      </c>
      <c r="X257" s="86">
        <f>+'Raw Benefits Data'!X257+('Raw Benefits Data'!AR257*0.81818)</f>
        <v>578950.01962</v>
      </c>
    </row>
    <row r="258" spans="1:24" ht="11.25">
      <c r="A258" s="3" t="s">
        <v>138</v>
      </c>
      <c r="B258" s="32" t="s">
        <v>505</v>
      </c>
      <c r="C258" s="15">
        <v>198905</v>
      </c>
      <c r="D258" s="22">
        <v>7</v>
      </c>
      <c r="E258" s="86">
        <f>+'Raw Benefits Data'!E258+'Raw Benefits Data'!Y258</f>
        <v>28</v>
      </c>
      <c r="F258" s="86">
        <f>+'Raw Benefits Data'!F258+('Raw Benefits Data'!Z258*0.81818)</f>
        <v>77796.6453</v>
      </c>
      <c r="G258" s="86">
        <f>+'Raw Benefits Data'!G258+'Raw Benefits Data'!AA258</f>
        <v>28</v>
      </c>
      <c r="H258" s="86">
        <f>+'Raw Benefits Data'!H258+('Raw Benefits Data'!AB258*0.81818)</f>
        <v>39752.09348</v>
      </c>
      <c r="I258" s="86">
        <f>+'Raw Benefits Data'!I258+'Raw Benefits Data'!AC258</f>
        <v>0</v>
      </c>
      <c r="J258" s="86">
        <f>+'Raw Benefits Data'!J258+('Raw Benefits Data'!AD258*0.81818)</f>
        <v>0</v>
      </c>
      <c r="K258" s="86">
        <f>+'Raw Benefits Data'!K258+'Raw Benefits Data'!AE258</f>
        <v>31</v>
      </c>
      <c r="L258" s="86">
        <f>+'Raw Benefits Data'!L258+('Raw Benefits Data'!AF258*0.81818)</f>
        <v>72496.47526</v>
      </c>
      <c r="M258" s="86">
        <f>+'Raw Benefits Data'!M258+'Raw Benefits Data'!AG258</f>
        <v>0</v>
      </c>
      <c r="N258" s="86">
        <f>+'Raw Benefits Data'!N258+('Raw Benefits Data'!AH258*0.81818)</f>
        <v>0</v>
      </c>
      <c r="O258" s="86">
        <f>+'Raw Benefits Data'!O258+'Raw Benefits Data'!AI258</f>
        <v>0</v>
      </c>
      <c r="P258" s="86">
        <f>+'Raw Benefits Data'!P258+('Raw Benefits Data'!AJ258*0.81818)</f>
        <v>0</v>
      </c>
      <c r="Q258" s="86">
        <f>+'Raw Benefits Data'!Q258+'Raw Benefits Data'!AK258</f>
        <v>0</v>
      </c>
      <c r="R258" s="86">
        <f>+'Raw Benefits Data'!R258+('Raw Benefits Data'!AL258*0.81818)</f>
        <v>0</v>
      </c>
      <c r="S258" s="86">
        <f>+'Raw Benefits Data'!S258+'Raw Benefits Data'!AM258</f>
        <v>0</v>
      </c>
      <c r="T258" s="86">
        <f>+'Raw Benefits Data'!T258+('Raw Benefits Data'!AN258*0.81818)</f>
        <v>0</v>
      </c>
      <c r="U258" s="86">
        <f>+'Raw Benefits Data'!U258+'Raw Benefits Data'!AO258</f>
        <v>0</v>
      </c>
      <c r="V258" s="86">
        <f>+'Raw Benefits Data'!V258+('Raw Benefits Data'!AP258*0.81818)</f>
        <v>0</v>
      </c>
      <c r="W258" s="86">
        <f>+'Raw Benefits Data'!W258+'Raw Benefits Data'!AQ258</f>
        <v>31</v>
      </c>
      <c r="X258" s="86">
        <f>+'Raw Benefits Data'!X258+('Raw Benefits Data'!AR258*0.81818)</f>
        <v>190045.21404</v>
      </c>
    </row>
    <row r="259" spans="1:24" ht="11.25">
      <c r="A259" s="3" t="s">
        <v>138</v>
      </c>
      <c r="B259" s="32" t="s">
        <v>506</v>
      </c>
      <c r="C259" s="15">
        <v>198914</v>
      </c>
      <c r="D259" s="22">
        <v>7</v>
      </c>
      <c r="E259" s="86">
        <f>+'Raw Benefits Data'!E259+'Raw Benefits Data'!Y259</f>
        <v>27</v>
      </c>
      <c r="F259" s="86">
        <f>+'Raw Benefits Data'!F259+('Raw Benefits Data'!Z259*0.81818)</f>
        <v>80419.41348</v>
      </c>
      <c r="G259" s="86">
        <f>+'Raw Benefits Data'!G259+'Raw Benefits Data'!AA259</f>
        <v>27</v>
      </c>
      <c r="H259" s="86">
        <f>+'Raw Benefits Data'!H259+('Raw Benefits Data'!AB259*0.81818)</f>
        <v>40856.57642</v>
      </c>
      <c r="I259" s="86">
        <f>+'Raw Benefits Data'!I259+'Raw Benefits Data'!AC259</f>
        <v>0</v>
      </c>
      <c r="J259" s="86">
        <f>+'Raw Benefits Data'!J259+('Raw Benefits Data'!AD259*0.81818)</f>
        <v>0</v>
      </c>
      <c r="K259" s="86">
        <f>+'Raw Benefits Data'!K259+'Raw Benefits Data'!AE259</f>
        <v>27</v>
      </c>
      <c r="L259" s="86">
        <f>+'Raw Benefits Data'!L259+('Raw Benefits Data'!AF259*0.81818)</f>
        <v>60910.90004</v>
      </c>
      <c r="M259" s="86">
        <f>+'Raw Benefits Data'!M259+'Raw Benefits Data'!AG259</f>
        <v>0</v>
      </c>
      <c r="N259" s="86">
        <f>+'Raw Benefits Data'!N259+('Raw Benefits Data'!AH259*0.81818)</f>
        <v>0</v>
      </c>
      <c r="O259" s="86">
        <f>+'Raw Benefits Data'!O259+'Raw Benefits Data'!AI259</f>
        <v>0</v>
      </c>
      <c r="P259" s="86">
        <f>+'Raw Benefits Data'!P259+('Raw Benefits Data'!AJ259*0.81818)</f>
        <v>0</v>
      </c>
      <c r="Q259" s="86">
        <f>+'Raw Benefits Data'!Q259+'Raw Benefits Data'!AK259</f>
        <v>0</v>
      </c>
      <c r="R259" s="86">
        <f>+'Raw Benefits Data'!R259+('Raw Benefits Data'!AL259*0.81818)</f>
        <v>0</v>
      </c>
      <c r="S259" s="86">
        <f>+'Raw Benefits Data'!S259+'Raw Benefits Data'!AM259</f>
        <v>0</v>
      </c>
      <c r="T259" s="86">
        <f>+'Raw Benefits Data'!T259+('Raw Benefits Data'!AN259*0.81818)</f>
        <v>0</v>
      </c>
      <c r="U259" s="86">
        <f>+'Raw Benefits Data'!U259+'Raw Benefits Data'!AO259</f>
        <v>0</v>
      </c>
      <c r="V259" s="86">
        <f>+'Raw Benefits Data'!V259+('Raw Benefits Data'!AP259*0.81818)</f>
        <v>0</v>
      </c>
      <c r="W259" s="86">
        <f>+'Raw Benefits Data'!W259+'Raw Benefits Data'!AQ259</f>
        <v>27</v>
      </c>
      <c r="X259" s="86">
        <f>+'Raw Benefits Data'!X259+('Raw Benefits Data'!AR259*0.81818)</f>
        <v>182186.88994</v>
      </c>
    </row>
    <row r="260" spans="1:24" ht="11.25">
      <c r="A260" s="3" t="s">
        <v>138</v>
      </c>
      <c r="B260" s="32" t="s">
        <v>507</v>
      </c>
      <c r="C260" s="15">
        <v>198923</v>
      </c>
      <c r="D260" s="22">
        <v>7</v>
      </c>
      <c r="E260" s="86">
        <f>+'Raw Benefits Data'!E260+'Raw Benefits Data'!Y260</f>
        <v>44</v>
      </c>
      <c r="F260" s="86">
        <f>+'Raw Benefits Data'!F260+('Raw Benefits Data'!Z260*0.81818)</f>
        <v>127542.99518</v>
      </c>
      <c r="G260" s="86">
        <f>+'Raw Benefits Data'!G260+'Raw Benefits Data'!AA260</f>
        <v>44</v>
      </c>
      <c r="H260" s="86">
        <f>+'Raw Benefits Data'!H260+('Raw Benefits Data'!AB260*0.81818)</f>
        <v>62782.68252</v>
      </c>
      <c r="I260" s="86">
        <f>+'Raw Benefits Data'!I260+'Raw Benefits Data'!AC260</f>
        <v>0</v>
      </c>
      <c r="J260" s="86">
        <f>+'Raw Benefits Data'!J260+('Raw Benefits Data'!AD260*0.81818)</f>
        <v>0</v>
      </c>
      <c r="K260" s="86">
        <f>+'Raw Benefits Data'!K260+'Raw Benefits Data'!AE260</f>
        <v>44</v>
      </c>
      <c r="L260" s="86">
        <f>+'Raw Benefits Data'!L260+('Raw Benefits Data'!AF260*0.81818)</f>
        <v>96605.60796000001</v>
      </c>
      <c r="M260" s="86">
        <f>+'Raw Benefits Data'!M260+'Raw Benefits Data'!AG260</f>
        <v>0</v>
      </c>
      <c r="N260" s="86">
        <f>+'Raw Benefits Data'!N260+('Raw Benefits Data'!AH260*0.81818)</f>
        <v>0</v>
      </c>
      <c r="O260" s="86">
        <f>+'Raw Benefits Data'!O260+'Raw Benefits Data'!AI260</f>
        <v>0</v>
      </c>
      <c r="P260" s="86">
        <f>+'Raw Benefits Data'!P260+('Raw Benefits Data'!AJ260*0.81818)</f>
        <v>0</v>
      </c>
      <c r="Q260" s="86">
        <f>+'Raw Benefits Data'!Q260+'Raw Benefits Data'!AK260</f>
        <v>0</v>
      </c>
      <c r="R260" s="86">
        <f>+'Raw Benefits Data'!R260+('Raw Benefits Data'!AL260*0.81818)</f>
        <v>0</v>
      </c>
      <c r="S260" s="86">
        <f>+'Raw Benefits Data'!S260+'Raw Benefits Data'!AM260</f>
        <v>0</v>
      </c>
      <c r="T260" s="86">
        <f>+'Raw Benefits Data'!T260+('Raw Benefits Data'!AN260*0.81818)</f>
        <v>0</v>
      </c>
      <c r="U260" s="86">
        <f>+'Raw Benefits Data'!U260+'Raw Benefits Data'!AO260</f>
        <v>0</v>
      </c>
      <c r="V260" s="86">
        <f>+'Raw Benefits Data'!V260+('Raw Benefits Data'!AP260*0.81818)</f>
        <v>0</v>
      </c>
      <c r="W260" s="86">
        <f>+'Raw Benefits Data'!W260+'Raw Benefits Data'!AQ260</f>
        <v>44</v>
      </c>
      <c r="X260" s="86">
        <f>+'Raw Benefits Data'!X260+('Raw Benefits Data'!AR260*0.81818)</f>
        <v>286931.28566</v>
      </c>
    </row>
    <row r="261" spans="1:24" ht="11.25">
      <c r="A261" s="3" t="s">
        <v>138</v>
      </c>
      <c r="B261" s="32" t="s">
        <v>508</v>
      </c>
      <c r="C261" s="22">
        <v>198987</v>
      </c>
      <c r="D261" s="22">
        <v>7</v>
      </c>
      <c r="E261" s="86">
        <f>+'Raw Benefits Data'!E261+'Raw Benefits Data'!Y261</f>
        <v>49</v>
      </c>
      <c r="F261" s="86">
        <f>+'Raw Benefits Data'!F261+('Raw Benefits Data'!Z261*0.81818)</f>
        <v>165959.3085</v>
      </c>
      <c r="G261" s="86">
        <f>+'Raw Benefits Data'!G261+'Raw Benefits Data'!AA261</f>
        <v>49</v>
      </c>
      <c r="H261" s="86">
        <f>+'Raw Benefits Data'!H261+('Raw Benefits Data'!AB261*0.81818)</f>
        <v>71458.68252</v>
      </c>
      <c r="I261" s="86">
        <f>+'Raw Benefits Data'!I261+'Raw Benefits Data'!AC261</f>
        <v>0</v>
      </c>
      <c r="J261" s="86">
        <f>+'Raw Benefits Data'!J261+('Raw Benefits Data'!AD261*0.81818)</f>
        <v>0</v>
      </c>
      <c r="K261" s="86">
        <f>+'Raw Benefits Data'!K261+'Raw Benefits Data'!AE261</f>
        <v>49</v>
      </c>
      <c r="L261" s="86">
        <f>+'Raw Benefits Data'!L261+('Raw Benefits Data'!AF261*0.81818)</f>
        <v>125565.47894</v>
      </c>
      <c r="M261" s="86">
        <f>+'Raw Benefits Data'!M261+'Raw Benefits Data'!AG261</f>
        <v>0</v>
      </c>
      <c r="N261" s="86">
        <f>+'Raw Benefits Data'!N261+('Raw Benefits Data'!AH261*0.81818)</f>
        <v>0</v>
      </c>
      <c r="O261" s="86">
        <f>+'Raw Benefits Data'!O261+'Raw Benefits Data'!AI261</f>
        <v>0</v>
      </c>
      <c r="P261" s="86">
        <f>+'Raw Benefits Data'!P261+('Raw Benefits Data'!AJ261*0.81818)</f>
        <v>0</v>
      </c>
      <c r="Q261" s="86">
        <f>+'Raw Benefits Data'!Q261+'Raw Benefits Data'!AK261</f>
        <v>0</v>
      </c>
      <c r="R261" s="86">
        <f>+'Raw Benefits Data'!R261+('Raw Benefits Data'!AL261*0.81818)</f>
        <v>0</v>
      </c>
      <c r="S261" s="86">
        <f>+'Raw Benefits Data'!S261+'Raw Benefits Data'!AM261</f>
        <v>0</v>
      </c>
      <c r="T261" s="86">
        <f>+'Raw Benefits Data'!T261+('Raw Benefits Data'!AN261*0.81818)</f>
        <v>0</v>
      </c>
      <c r="U261" s="86">
        <f>+'Raw Benefits Data'!U261+'Raw Benefits Data'!AO261</f>
        <v>0</v>
      </c>
      <c r="V261" s="86">
        <f>+'Raw Benefits Data'!V261+('Raw Benefits Data'!AP261*0.81818)</f>
        <v>0</v>
      </c>
      <c r="W261" s="86">
        <f>+'Raw Benefits Data'!W261+'Raw Benefits Data'!AQ261</f>
        <v>49</v>
      </c>
      <c r="X261" s="86">
        <f>+'Raw Benefits Data'!X261+('Raw Benefits Data'!AR261*0.81818)</f>
        <v>362983.46996</v>
      </c>
    </row>
    <row r="262" spans="1:24" ht="11.25">
      <c r="A262" s="3" t="s">
        <v>138</v>
      </c>
      <c r="B262" s="32" t="s">
        <v>509</v>
      </c>
      <c r="C262" s="15">
        <v>199023</v>
      </c>
      <c r="D262" s="22">
        <v>7</v>
      </c>
      <c r="E262" s="86">
        <f>+'Raw Benefits Data'!E262+'Raw Benefits Data'!Y262</f>
        <v>29</v>
      </c>
      <c r="F262" s="86">
        <f>+'Raw Benefits Data'!F262+('Raw Benefits Data'!Z262*0.81818)</f>
        <v>96219.97404</v>
      </c>
      <c r="G262" s="86">
        <f>+'Raw Benefits Data'!G262+'Raw Benefits Data'!AA262</f>
        <v>29</v>
      </c>
      <c r="H262" s="86">
        <f>+'Raw Benefits Data'!H262+('Raw Benefits Data'!AB262*0.81818)</f>
        <v>41487.09348</v>
      </c>
      <c r="I262" s="86">
        <f>+'Raw Benefits Data'!I262+'Raw Benefits Data'!AC262</f>
        <v>0</v>
      </c>
      <c r="J262" s="86">
        <f>+'Raw Benefits Data'!J262+('Raw Benefits Data'!AD262*0.81818)</f>
        <v>0</v>
      </c>
      <c r="K262" s="86">
        <f>+'Raw Benefits Data'!K262+'Raw Benefits Data'!AE262</f>
        <v>29</v>
      </c>
      <c r="L262" s="86">
        <f>+'Raw Benefits Data'!L262+('Raw Benefits Data'!AF262*0.81818)</f>
        <v>72879.20626</v>
      </c>
      <c r="M262" s="86">
        <f>+'Raw Benefits Data'!M262+'Raw Benefits Data'!AG262</f>
        <v>0</v>
      </c>
      <c r="N262" s="86">
        <f>+'Raw Benefits Data'!N262+('Raw Benefits Data'!AH262*0.81818)</f>
        <v>0</v>
      </c>
      <c r="O262" s="86">
        <f>+'Raw Benefits Data'!O262+'Raw Benefits Data'!AI262</f>
        <v>0</v>
      </c>
      <c r="P262" s="86">
        <f>+'Raw Benefits Data'!P262+('Raw Benefits Data'!AJ262*0.81818)</f>
        <v>0</v>
      </c>
      <c r="Q262" s="86">
        <f>+'Raw Benefits Data'!Q262+'Raw Benefits Data'!AK262</f>
        <v>0</v>
      </c>
      <c r="R262" s="86">
        <f>+'Raw Benefits Data'!R262+('Raw Benefits Data'!AL262*0.81818)</f>
        <v>0</v>
      </c>
      <c r="S262" s="86">
        <f>+'Raw Benefits Data'!S262+'Raw Benefits Data'!AM262</f>
        <v>0</v>
      </c>
      <c r="T262" s="86">
        <f>+'Raw Benefits Data'!T262+('Raw Benefits Data'!AN262*0.81818)</f>
        <v>0</v>
      </c>
      <c r="U262" s="86">
        <f>+'Raw Benefits Data'!U262+'Raw Benefits Data'!AO262</f>
        <v>0</v>
      </c>
      <c r="V262" s="86">
        <f>+'Raw Benefits Data'!V262+('Raw Benefits Data'!AP262*0.81818)</f>
        <v>0</v>
      </c>
      <c r="W262" s="86">
        <f>+'Raw Benefits Data'!W262+'Raw Benefits Data'!AQ262</f>
        <v>29</v>
      </c>
      <c r="X262" s="86">
        <f>+'Raw Benefits Data'!X262+('Raw Benefits Data'!AR262*0.81818)</f>
        <v>210586.27378000002</v>
      </c>
    </row>
    <row r="263" spans="1:24" ht="11.25">
      <c r="A263" s="3" t="s">
        <v>138</v>
      </c>
      <c r="B263" s="32" t="s">
        <v>510</v>
      </c>
      <c r="C263" s="15">
        <v>199087</v>
      </c>
      <c r="D263" s="22">
        <v>7</v>
      </c>
      <c r="E263" s="86">
        <f>+'Raw Benefits Data'!E263+'Raw Benefits Data'!Y263</f>
        <v>54</v>
      </c>
      <c r="F263" s="86">
        <f>+'Raw Benefits Data'!F263+('Raw Benefits Data'!Z263*0.81818)</f>
        <v>192121.65916</v>
      </c>
      <c r="G263" s="86">
        <f>+'Raw Benefits Data'!G263+'Raw Benefits Data'!AA263</f>
        <v>54</v>
      </c>
      <c r="H263" s="86">
        <f>+'Raw Benefits Data'!H263+('Raw Benefits Data'!AB263*0.81818)</f>
        <v>82644.77974</v>
      </c>
      <c r="I263" s="86">
        <f>+'Raw Benefits Data'!I263+'Raw Benefits Data'!AC263</f>
        <v>54</v>
      </c>
      <c r="J263" s="86">
        <f>+'Raw Benefits Data'!J263+('Raw Benefits Data'!AD263*0.81818)</f>
        <v>9892.07336</v>
      </c>
      <c r="K263" s="86">
        <f>+'Raw Benefits Data'!K263+'Raw Benefits Data'!AE263</f>
        <v>54</v>
      </c>
      <c r="L263" s="86">
        <f>+'Raw Benefits Data'!L263+('Raw Benefits Data'!AF263*0.81818)</f>
        <v>145516.56002</v>
      </c>
      <c r="M263" s="86">
        <f>+'Raw Benefits Data'!M263+'Raw Benefits Data'!AG263</f>
        <v>54</v>
      </c>
      <c r="N263" s="86">
        <f>+'Raw Benefits Data'!N263+('Raw Benefits Data'!AH263*0.81818)</f>
        <v>15206.5211</v>
      </c>
      <c r="O263" s="86">
        <f>+'Raw Benefits Data'!O263+'Raw Benefits Data'!AI263</f>
        <v>0</v>
      </c>
      <c r="P263" s="86">
        <f>+'Raw Benefits Data'!P263+('Raw Benefits Data'!AJ263*0.81818)</f>
        <v>0</v>
      </c>
      <c r="Q263" s="86">
        <f>+'Raw Benefits Data'!Q263+'Raw Benefits Data'!AK263</f>
        <v>54</v>
      </c>
      <c r="R263" s="86">
        <f>+'Raw Benefits Data'!R263+('Raw Benefits Data'!AL263*0.81818)</f>
        <v>6086.17102</v>
      </c>
      <c r="S263" s="86">
        <f>+'Raw Benefits Data'!S263+'Raw Benefits Data'!AM263</f>
        <v>0</v>
      </c>
      <c r="T263" s="86">
        <f>+'Raw Benefits Data'!T263+('Raw Benefits Data'!AN263*0.81818)</f>
        <v>0</v>
      </c>
      <c r="U263" s="86">
        <f>+'Raw Benefits Data'!U263+'Raw Benefits Data'!AO263</f>
        <v>0</v>
      </c>
      <c r="V263" s="86">
        <f>+'Raw Benefits Data'!V263+('Raw Benefits Data'!AP263*0.81818)</f>
        <v>0</v>
      </c>
      <c r="W263" s="86">
        <f>+'Raw Benefits Data'!W263+'Raw Benefits Data'!AQ263</f>
        <v>54</v>
      </c>
      <c r="X263" s="86">
        <f>+'Raw Benefits Data'!X263+('Raw Benefits Data'!AR263*0.81818)</f>
        <v>451467.7644</v>
      </c>
    </row>
    <row r="264" spans="1:24" ht="11.25">
      <c r="A264" s="3" t="s">
        <v>138</v>
      </c>
      <c r="B264" s="32" t="s">
        <v>511</v>
      </c>
      <c r="C264" s="15">
        <v>199263</v>
      </c>
      <c r="D264" s="22">
        <v>7</v>
      </c>
      <c r="E264" s="86">
        <f>+'Raw Benefits Data'!E264+'Raw Benefits Data'!Y264</f>
        <v>22</v>
      </c>
      <c r="F264" s="86">
        <f>+'Raw Benefits Data'!F264+('Raw Benefits Data'!Z264*0.81818)</f>
        <v>51317.47778</v>
      </c>
      <c r="G264" s="86">
        <f>+'Raw Benefits Data'!G264+'Raw Benefits Data'!AA264</f>
        <v>22</v>
      </c>
      <c r="H264" s="86">
        <f>+'Raw Benefits Data'!H264+('Raw Benefits Data'!AB264*0.81818)</f>
        <v>33773.04672</v>
      </c>
      <c r="I264" s="86">
        <f>+'Raw Benefits Data'!I264+'Raw Benefits Data'!AC264</f>
        <v>22</v>
      </c>
      <c r="J264" s="86">
        <f>+'Raw Benefits Data'!J264+('Raw Benefits Data'!AD264*0.81818)</f>
        <v>3595.81344</v>
      </c>
      <c r="K264" s="86">
        <f>+'Raw Benefits Data'!K264+'Raw Benefits Data'!AE264</f>
        <v>22</v>
      </c>
      <c r="L264" s="86">
        <f>+'Raw Benefits Data'!L264+('Raw Benefits Data'!AF264*0.81818)</f>
        <v>52906.83932</v>
      </c>
      <c r="M264" s="86">
        <f>+'Raw Benefits Data'!M264+'Raw Benefits Data'!AG264</f>
        <v>22</v>
      </c>
      <c r="N264" s="86">
        <f>+'Raw Benefits Data'!N264+('Raw Benefits Data'!AH264*0.81818)</f>
        <v>2825.3599400000003</v>
      </c>
      <c r="O264" s="86">
        <f>+'Raw Benefits Data'!O264+'Raw Benefits Data'!AI264</f>
        <v>22</v>
      </c>
      <c r="P264" s="86">
        <f>+'Raw Benefits Data'!P264+('Raw Benefits Data'!AJ264*0.81818)</f>
        <v>1106.99854</v>
      </c>
      <c r="Q264" s="86">
        <f>+'Raw Benefits Data'!Q264+'Raw Benefits Data'!AK264</f>
        <v>22</v>
      </c>
      <c r="R264" s="86">
        <f>+'Raw Benefits Data'!R264+('Raw Benefits Data'!AL264*0.81818)</f>
        <v>3734.44962</v>
      </c>
      <c r="S264" s="86">
        <f>+'Raw Benefits Data'!S264+'Raw Benefits Data'!AM264</f>
        <v>0</v>
      </c>
      <c r="T264" s="86">
        <f>+'Raw Benefits Data'!T264+('Raw Benefits Data'!AN264*0.81818)</f>
        <v>0</v>
      </c>
      <c r="U264" s="86">
        <f>+'Raw Benefits Data'!U264+'Raw Benefits Data'!AO264</f>
        <v>0</v>
      </c>
      <c r="V264" s="86">
        <f>+'Raw Benefits Data'!V264+('Raw Benefits Data'!AP264*0.81818)</f>
        <v>0</v>
      </c>
      <c r="W264" s="86">
        <f>+'Raw Benefits Data'!W264+'Raw Benefits Data'!AQ264</f>
        <v>22</v>
      </c>
      <c r="X264" s="86">
        <f>+'Raw Benefits Data'!X264+('Raw Benefits Data'!AR264*0.81818)</f>
        <v>149259.98536</v>
      </c>
    </row>
    <row r="265" spans="1:24" ht="11.25">
      <c r="A265" s="3" t="s">
        <v>138</v>
      </c>
      <c r="B265" s="32" t="s">
        <v>512</v>
      </c>
      <c r="C265" s="15">
        <v>199324</v>
      </c>
      <c r="D265" s="22">
        <v>7</v>
      </c>
      <c r="E265" s="86">
        <f>+'Raw Benefits Data'!E265+'Raw Benefits Data'!Y265</f>
        <v>55</v>
      </c>
      <c r="F265" s="86">
        <f>+'Raw Benefits Data'!F265+('Raw Benefits Data'!Z265*0.81818)</f>
        <v>171329.0504</v>
      </c>
      <c r="G265" s="86">
        <f>+'Raw Benefits Data'!G265+'Raw Benefits Data'!AA265</f>
        <v>55</v>
      </c>
      <c r="H265" s="86">
        <f>+'Raw Benefits Data'!H265+('Raw Benefits Data'!AB265*0.81818)</f>
        <v>85025.62316</v>
      </c>
      <c r="I265" s="86">
        <f>+'Raw Benefits Data'!I265+'Raw Benefits Data'!AC265</f>
        <v>0</v>
      </c>
      <c r="J265" s="86">
        <f>+'Raw Benefits Data'!J265+('Raw Benefits Data'!AD265*0.81818)</f>
        <v>0</v>
      </c>
      <c r="K265" s="86">
        <f>+'Raw Benefits Data'!K265+'Raw Benefits Data'!AE265</f>
        <v>55</v>
      </c>
      <c r="L265" s="86">
        <f>+'Raw Benefits Data'!L265+('Raw Benefits Data'!AF265*0.81818)</f>
        <v>129770.01342</v>
      </c>
      <c r="M265" s="86">
        <f>+'Raw Benefits Data'!M265+'Raw Benefits Data'!AG265</f>
        <v>55</v>
      </c>
      <c r="N265" s="86">
        <f>+'Raw Benefits Data'!N265+('Raw Benefits Data'!AH265*0.81818)</f>
        <v>7409.7182</v>
      </c>
      <c r="O265" s="86">
        <f>+'Raw Benefits Data'!O265+'Raw Benefits Data'!AI265</f>
        <v>0</v>
      </c>
      <c r="P265" s="86">
        <f>+'Raw Benefits Data'!P265+('Raw Benefits Data'!AJ265*0.81818)</f>
        <v>0</v>
      </c>
      <c r="Q265" s="86">
        <f>+'Raw Benefits Data'!Q265+'Raw Benefits Data'!AK265</f>
        <v>0</v>
      </c>
      <c r="R265" s="86">
        <f>+'Raw Benefits Data'!R265+('Raw Benefits Data'!AL265*0.81818)</f>
        <v>0</v>
      </c>
      <c r="S265" s="86">
        <f>+'Raw Benefits Data'!S265+'Raw Benefits Data'!AM265</f>
        <v>0</v>
      </c>
      <c r="T265" s="86">
        <f>+'Raw Benefits Data'!T265+('Raw Benefits Data'!AN265*0.81818)</f>
        <v>0</v>
      </c>
      <c r="U265" s="86">
        <f>+'Raw Benefits Data'!U265+'Raw Benefits Data'!AO265</f>
        <v>0</v>
      </c>
      <c r="V265" s="86">
        <f>+'Raw Benefits Data'!V265+('Raw Benefits Data'!AP265*0.81818)</f>
        <v>0</v>
      </c>
      <c r="W265" s="86">
        <f>+'Raw Benefits Data'!W265+'Raw Benefits Data'!AQ265</f>
        <v>55</v>
      </c>
      <c r="X265" s="86">
        <f>+'Raw Benefits Data'!X265+('Raw Benefits Data'!AR265*0.81818)</f>
        <v>393534.40518</v>
      </c>
    </row>
    <row r="266" spans="1:24" ht="11.25">
      <c r="A266" s="3" t="s">
        <v>138</v>
      </c>
      <c r="B266" s="32" t="s">
        <v>513</v>
      </c>
      <c r="C266" s="15">
        <v>199333</v>
      </c>
      <c r="D266" s="22">
        <v>7</v>
      </c>
      <c r="E266" s="86">
        <f>+'Raw Benefits Data'!E266+'Raw Benefits Data'!Y266</f>
        <v>130</v>
      </c>
      <c r="F266" s="86">
        <f>+'Raw Benefits Data'!F266+('Raw Benefits Data'!Z266*0.81818)</f>
        <v>458176.9482</v>
      </c>
      <c r="G266" s="86">
        <f>+'Raw Benefits Data'!G266+'Raw Benefits Data'!AA266</f>
        <v>130</v>
      </c>
      <c r="H266" s="86">
        <f>+'Raw Benefits Data'!H266+('Raw Benefits Data'!AB266*0.81818)</f>
        <v>179962.7913</v>
      </c>
      <c r="I266" s="86">
        <f>+'Raw Benefits Data'!I266+'Raw Benefits Data'!AC266</f>
        <v>0</v>
      </c>
      <c r="J266" s="86">
        <f>+'Raw Benefits Data'!J266+('Raw Benefits Data'!AD266*0.81818)</f>
        <v>0</v>
      </c>
      <c r="K266" s="86">
        <f>+'Raw Benefits Data'!K266+'Raw Benefits Data'!AE266</f>
        <v>130</v>
      </c>
      <c r="L266" s="86">
        <f>+'Raw Benefits Data'!L266+('Raw Benefits Data'!AF266*0.81818)</f>
        <v>347047.5008</v>
      </c>
      <c r="M266" s="86">
        <f>+'Raw Benefits Data'!M266+'Raw Benefits Data'!AG266</f>
        <v>0</v>
      </c>
      <c r="N266" s="86">
        <f>+'Raw Benefits Data'!N266+('Raw Benefits Data'!AH266*0.81818)</f>
        <v>0</v>
      </c>
      <c r="O266" s="86">
        <f>+'Raw Benefits Data'!O266+'Raw Benefits Data'!AI266</f>
        <v>0</v>
      </c>
      <c r="P266" s="86">
        <f>+'Raw Benefits Data'!P266+('Raw Benefits Data'!AJ266*0.81818)</f>
        <v>0</v>
      </c>
      <c r="Q266" s="86">
        <f>+'Raw Benefits Data'!Q266+'Raw Benefits Data'!AK266</f>
        <v>0</v>
      </c>
      <c r="R266" s="86">
        <f>+'Raw Benefits Data'!R266+('Raw Benefits Data'!AL266*0.81818)</f>
        <v>0</v>
      </c>
      <c r="S266" s="86">
        <f>+'Raw Benefits Data'!S266+'Raw Benefits Data'!AM266</f>
        <v>0</v>
      </c>
      <c r="T266" s="86">
        <f>+'Raw Benefits Data'!T266+('Raw Benefits Data'!AN266*0.81818)</f>
        <v>0</v>
      </c>
      <c r="U266" s="86">
        <f>+'Raw Benefits Data'!U266+'Raw Benefits Data'!AO266</f>
        <v>0</v>
      </c>
      <c r="V266" s="86">
        <f>+'Raw Benefits Data'!V266+('Raw Benefits Data'!AP266*0.81818)</f>
        <v>0</v>
      </c>
      <c r="W266" s="86">
        <f>+'Raw Benefits Data'!W266+'Raw Benefits Data'!AQ266</f>
        <v>130</v>
      </c>
      <c r="X266" s="86">
        <f>+'Raw Benefits Data'!X266+('Raw Benefits Data'!AR266*0.81818)</f>
        <v>985187.2403000001</v>
      </c>
    </row>
    <row r="267" spans="1:24" ht="11.25">
      <c r="A267" s="3" t="s">
        <v>138</v>
      </c>
      <c r="B267" s="32" t="s">
        <v>514</v>
      </c>
      <c r="C267" s="15">
        <v>199421</v>
      </c>
      <c r="D267" s="22">
        <v>7</v>
      </c>
      <c r="E267" s="86">
        <f>+'Raw Benefits Data'!E267+'Raw Benefits Data'!Y267</f>
        <v>46</v>
      </c>
      <c r="F267" s="86">
        <f>+'Raw Benefits Data'!F267+('Raw Benefits Data'!Z267*0.81818)</f>
        <v>163174.44676000002</v>
      </c>
      <c r="G267" s="86">
        <f>+'Raw Benefits Data'!G267+'Raw Benefits Data'!AA267</f>
        <v>46</v>
      </c>
      <c r="H267" s="86">
        <f>+'Raw Benefits Data'!H267+('Raw Benefits Data'!AB267*0.81818)</f>
        <v>77257.78092</v>
      </c>
      <c r="I267" s="86">
        <f>+'Raw Benefits Data'!I267+'Raw Benefits Data'!AC267</f>
        <v>0</v>
      </c>
      <c r="J267" s="86">
        <f>+'Raw Benefits Data'!J267+('Raw Benefits Data'!AD267*0.81818)</f>
        <v>0</v>
      </c>
      <c r="K267" s="86">
        <f>+'Raw Benefits Data'!K267+'Raw Benefits Data'!AE267</f>
        <v>46</v>
      </c>
      <c r="L267" s="86">
        <f>+'Raw Benefits Data'!L267+('Raw Benefits Data'!AF267*0.81818)</f>
        <v>123593.87844</v>
      </c>
      <c r="M267" s="86">
        <f>+'Raw Benefits Data'!M267+'Raw Benefits Data'!AG267</f>
        <v>0</v>
      </c>
      <c r="N267" s="86">
        <f>+'Raw Benefits Data'!N267+('Raw Benefits Data'!AH267*0.81818)</f>
        <v>0</v>
      </c>
      <c r="O267" s="86">
        <f>+'Raw Benefits Data'!O267+'Raw Benefits Data'!AI267</f>
        <v>0</v>
      </c>
      <c r="P267" s="86">
        <f>+'Raw Benefits Data'!P267+('Raw Benefits Data'!AJ267*0.81818)</f>
        <v>0</v>
      </c>
      <c r="Q267" s="86">
        <f>+'Raw Benefits Data'!Q267+'Raw Benefits Data'!AK267</f>
        <v>0</v>
      </c>
      <c r="R267" s="86">
        <f>+'Raw Benefits Data'!R267+('Raw Benefits Data'!AL267*0.81818)</f>
        <v>0</v>
      </c>
      <c r="S267" s="86">
        <f>+'Raw Benefits Data'!S267+'Raw Benefits Data'!AM267</f>
        <v>0</v>
      </c>
      <c r="T267" s="86">
        <f>+'Raw Benefits Data'!T267+('Raw Benefits Data'!AN267*0.81818)</f>
        <v>0</v>
      </c>
      <c r="U267" s="86">
        <f>+'Raw Benefits Data'!U267+'Raw Benefits Data'!AO267</f>
        <v>0</v>
      </c>
      <c r="V267" s="86">
        <f>+'Raw Benefits Data'!V267+('Raw Benefits Data'!AP267*0.81818)</f>
        <v>0</v>
      </c>
      <c r="W267" s="86">
        <f>+'Raw Benefits Data'!W267+'Raw Benefits Data'!AQ267</f>
        <v>46</v>
      </c>
      <c r="X267" s="86">
        <f>+'Raw Benefits Data'!X267+('Raw Benefits Data'!AR267*0.81818)</f>
        <v>364026.10612</v>
      </c>
    </row>
    <row r="268" spans="1:24" ht="11.25">
      <c r="A268" s="3" t="s">
        <v>138</v>
      </c>
      <c r="B268" s="32" t="s">
        <v>515</v>
      </c>
      <c r="C268" s="15">
        <v>199449</v>
      </c>
      <c r="D268" s="22">
        <v>7</v>
      </c>
      <c r="E268" s="86">
        <f>+'Raw Benefits Data'!E268+'Raw Benefits Data'!Y268</f>
        <v>38</v>
      </c>
      <c r="F268" s="86">
        <f>+'Raw Benefits Data'!F268+('Raw Benefits Data'!Z268*0.81818)</f>
        <v>148675.9814</v>
      </c>
      <c r="G268" s="86">
        <f>+'Raw Benefits Data'!G268+'Raw Benefits Data'!AA268</f>
        <v>38</v>
      </c>
      <c r="H268" s="86">
        <f>+'Raw Benefits Data'!H268+('Raw Benefits Data'!AB268*0.81818)</f>
        <v>62151.14396</v>
      </c>
      <c r="I268" s="86">
        <f>+'Raw Benefits Data'!I268+'Raw Benefits Data'!AC268</f>
        <v>0</v>
      </c>
      <c r="J268" s="86">
        <f>+'Raw Benefits Data'!J268+('Raw Benefits Data'!AD268*0.81818)</f>
        <v>0</v>
      </c>
      <c r="K268" s="86">
        <f>+'Raw Benefits Data'!K268+'Raw Benefits Data'!AE268</f>
        <v>38</v>
      </c>
      <c r="L268" s="86">
        <f>+'Raw Benefits Data'!L268+('Raw Benefits Data'!AF268*0.81818)</f>
        <v>112611.3716</v>
      </c>
      <c r="M268" s="86">
        <f>+'Raw Benefits Data'!M268+'Raw Benefits Data'!AG268</f>
        <v>0</v>
      </c>
      <c r="N268" s="86">
        <f>+'Raw Benefits Data'!N268+('Raw Benefits Data'!AH268*0.81818)</f>
        <v>0</v>
      </c>
      <c r="O268" s="86">
        <f>+'Raw Benefits Data'!O268+'Raw Benefits Data'!AI268</f>
        <v>0</v>
      </c>
      <c r="P268" s="86">
        <f>+'Raw Benefits Data'!P268+('Raw Benefits Data'!AJ268*0.81818)</f>
        <v>0</v>
      </c>
      <c r="Q268" s="86">
        <f>+'Raw Benefits Data'!Q268+'Raw Benefits Data'!AK268</f>
        <v>0</v>
      </c>
      <c r="R268" s="86">
        <f>+'Raw Benefits Data'!R268+('Raw Benefits Data'!AL268*0.81818)</f>
        <v>0</v>
      </c>
      <c r="S268" s="86">
        <f>+'Raw Benefits Data'!S268+'Raw Benefits Data'!AM268</f>
        <v>0</v>
      </c>
      <c r="T268" s="86">
        <f>+'Raw Benefits Data'!T268+('Raw Benefits Data'!AN268*0.81818)</f>
        <v>0</v>
      </c>
      <c r="U268" s="86">
        <f>+'Raw Benefits Data'!U268+'Raw Benefits Data'!AO268</f>
        <v>0</v>
      </c>
      <c r="V268" s="86">
        <f>+'Raw Benefits Data'!V268+('Raw Benefits Data'!AP268*0.81818)</f>
        <v>0</v>
      </c>
      <c r="W268" s="86">
        <f>+'Raw Benefits Data'!W268+'Raw Benefits Data'!AQ268</f>
        <v>38</v>
      </c>
      <c r="X268" s="86">
        <f>+'Raw Benefits Data'!X268+('Raw Benefits Data'!AR268*0.81818)</f>
        <v>323438.49696</v>
      </c>
    </row>
    <row r="269" spans="1:24" ht="11.25">
      <c r="A269" s="3" t="s">
        <v>138</v>
      </c>
      <c r="B269" s="32" t="s">
        <v>516</v>
      </c>
      <c r="C269" s="15">
        <v>199467</v>
      </c>
      <c r="D269" s="22">
        <v>7</v>
      </c>
      <c r="E269" s="86">
        <f>+'Raw Benefits Data'!E269+'Raw Benefits Data'!Y269</f>
        <v>34</v>
      </c>
      <c r="F269" s="86">
        <f>+'Raw Benefits Data'!F269+('Raw Benefits Data'!Z269*0.81818)</f>
        <v>112507.22574000001</v>
      </c>
      <c r="G269" s="86">
        <f>+'Raw Benefits Data'!G269+'Raw Benefits Data'!AA269</f>
        <v>34</v>
      </c>
      <c r="H269" s="86">
        <f>+'Raw Benefits Data'!H269+('Raw Benefits Data'!AB269*0.81818)</f>
        <v>49215.72038</v>
      </c>
      <c r="I269" s="86">
        <f>+'Raw Benefits Data'!I269+'Raw Benefits Data'!AC269</f>
        <v>0</v>
      </c>
      <c r="J269" s="86">
        <f>+'Raw Benefits Data'!J269+('Raw Benefits Data'!AD269*0.81818)</f>
        <v>0</v>
      </c>
      <c r="K269" s="86">
        <f>+'Raw Benefits Data'!K269+'Raw Benefits Data'!AE269</f>
        <v>34</v>
      </c>
      <c r="L269" s="86">
        <f>+'Raw Benefits Data'!L269+('Raw Benefits Data'!AF269*0.81818)</f>
        <v>85215.64488</v>
      </c>
      <c r="M269" s="86">
        <f>+'Raw Benefits Data'!M269+'Raw Benefits Data'!AG269</f>
        <v>0</v>
      </c>
      <c r="N269" s="86">
        <f>+'Raw Benefits Data'!N269+('Raw Benefits Data'!AH269*0.81818)</f>
        <v>0</v>
      </c>
      <c r="O269" s="86">
        <f>+'Raw Benefits Data'!O269+'Raw Benefits Data'!AI269</f>
        <v>0</v>
      </c>
      <c r="P269" s="86">
        <f>+'Raw Benefits Data'!P269+('Raw Benefits Data'!AJ269*0.81818)</f>
        <v>0</v>
      </c>
      <c r="Q269" s="86">
        <f>+'Raw Benefits Data'!Q269+'Raw Benefits Data'!AK269</f>
        <v>0</v>
      </c>
      <c r="R269" s="86">
        <f>+'Raw Benefits Data'!R269+('Raw Benefits Data'!AL269*0.81818)</f>
        <v>0</v>
      </c>
      <c r="S269" s="86">
        <f>+'Raw Benefits Data'!S269+'Raw Benefits Data'!AM269</f>
        <v>0</v>
      </c>
      <c r="T269" s="86">
        <f>+'Raw Benefits Data'!T269+('Raw Benefits Data'!AN269*0.81818)</f>
        <v>0</v>
      </c>
      <c r="U269" s="86">
        <f>+'Raw Benefits Data'!U269+'Raw Benefits Data'!AO269</f>
        <v>0</v>
      </c>
      <c r="V269" s="86">
        <f>+'Raw Benefits Data'!V269+('Raw Benefits Data'!AP269*0.81818)</f>
        <v>0</v>
      </c>
      <c r="W269" s="86">
        <f>+'Raw Benefits Data'!W269+'Raw Benefits Data'!AQ269</f>
        <v>34</v>
      </c>
      <c r="X269" s="86">
        <f>+'Raw Benefits Data'!X269+('Raw Benefits Data'!AR269*0.81818)</f>
        <v>246938.59100000001</v>
      </c>
    </row>
    <row r="270" spans="1:24" ht="11.25">
      <c r="A270" s="3" t="s">
        <v>138</v>
      </c>
      <c r="B270" s="32" t="s">
        <v>517</v>
      </c>
      <c r="C270" s="15">
        <v>199476</v>
      </c>
      <c r="D270" s="22">
        <v>7</v>
      </c>
      <c r="E270" s="86">
        <f>+'Raw Benefits Data'!E270+'Raw Benefits Data'!Y270</f>
        <v>35</v>
      </c>
      <c r="F270" s="86">
        <f>+'Raw Benefits Data'!F270+('Raw Benefits Data'!Z270*0.81818)</f>
        <v>132721.57178</v>
      </c>
      <c r="G270" s="86">
        <f>+'Raw Benefits Data'!G270+'Raw Benefits Data'!AA270</f>
        <v>45</v>
      </c>
      <c r="H270" s="86">
        <f>+'Raw Benefits Data'!H270+('Raw Benefits Data'!AB270*0.81818)</f>
        <v>70827.5638</v>
      </c>
      <c r="I270" s="86">
        <f>+'Raw Benefits Data'!I270+'Raw Benefits Data'!AC270</f>
        <v>0</v>
      </c>
      <c r="J270" s="86">
        <f>+'Raw Benefits Data'!J270+('Raw Benefits Data'!AD270*0.81818)</f>
        <v>0</v>
      </c>
      <c r="K270" s="86">
        <f>+'Raw Benefits Data'!K270+'Raw Benefits Data'!AE270</f>
        <v>45</v>
      </c>
      <c r="L270" s="86">
        <f>+'Raw Benefits Data'!L270+('Raw Benefits Data'!AF270*0.81818)</f>
        <v>126125.04122</v>
      </c>
      <c r="M270" s="86">
        <f>+'Raw Benefits Data'!M270+'Raw Benefits Data'!AG270</f>
        <v>0</v>
      </c>
      <c r="N270" s="86">
        <f>+'Raw Benefits Data'!N270+('Raw Benefits Data'!AH270*0.81818)</f>
        <v>0</v>
      </c>
      <c r="O270" s="86">
        <f>+'Raw Benefits Data'!O270+'Raw Benefits Data'!AI270</f>
        <v>0</v>
      </c>
      <c r="P270" s="86">
        <f>+'Raw Benefits Data'!P270+('Raw Benefits Data'!AJ270*0.81818)</f>
        <v>0</v>
      </c>
      <c r="Q270" s="86">
        <f>+'Raw Benefits Data'!Q270+'Raw Benefits Data'!AK270</f>
        <v>0</v>
      </c>
      <c r="R270" s="86">
        <f>+'Raw Benefits Data'!R270+('Raw Benefits Data'!AL270*0.81818)</f>
        <v>0</v>
      </c>
      <c r="S270" s="86">
        <f>+'Raw Benefits Data'!S270+'Raw Benefits Data'!AM270</f>
        <v>0</v>
      </c>
      <c r="T270" s="86">
        <f>+'Raw Benefits Data'!T270+('Raw Benefits Data'!AN270*0.81818)</f>
        <v>0</v>
      </c>
      <c r="U270" s="86">
        <f>+'Raw Benefits Data'!U270+'Raw Benefits Data'!AO270</f>
        <v>0</v>
      </c>
      <c r="V270" s="86">
        <f>+'Raw Benefits Data'!V270+('Raw Benefits Data'!AP270*0.81818)</f>
        <v>0</v>
      </c>
      <c r="W270" s="86">
        <f>+'Raw Benefits Data'!W270+'Raw Benefits Data'!AQ270</f>
        <v>45</v>
      </c>
      <c r="X270" s="86">
        <f>+'Raw Benefits Data'!X270+('Raw Benefits Data'!AR270*0.81818)</f>
        <v>329674.1768</v>
      </c>
    </row>
    <row r="271" spans="1:24" ht="11.25">
      <c r="A271" s="3" t="s">
        <v>138</v>
      </c>
      <c r="B271" s="32" t="s">
        <v>518</v>
      </c>
      <c r="C271" s="15">
        <v>199485</v>
      </c>
      <c r="D271" s="22">
        <v>7</v>
      </c>
      <c r="E271" s="86">
        <f>+'Raw Benefits Data'!E271+'Raw Benefits Data'!Y271</f>
        <v>58</v>
      </c>
      <c r="F271" s="86">
        <f>+'Raw Benefits Data'!F271+('Raw Benefits Data'!Z271*0.81818)</f>
        <v>213926.38778</v>
      </c>
      <c r="G271" s="86">
        <f>+'Raw Benefits Data'!G271+'Raw Benefits Data'!AA271</f>
        <v>58</v>
      </c>
      <c r="H271" s="86">
        <f>+'Raw Benefits Data'!H271+('Raw Benefits Data'!AB271*0.81818)</f>
        <v>100427.6783</v>
      </c>
      <c r="I271" s="86">
        <f>+'Raw Benefits Data'!I271+'Raw Benefits Data'!AC271</f>
        <v>0</v>
      </c>
      <c r="J271" s="86">
        <f>+'Raw Benefits Data'!J271+('Raw Benefits Data'!AD271*0.81818)</f>
        <v>0</v>
      </c>
      <c r="K271" s="86">
        <f>+'Raw Benefits Data'!K271+'Raw Benefits Data'!AE271</f>
        <v>58</v>
      </c>
      <c r="L271" s="86">
        <f>+'Raw Benefits Data'!L271+('Raw Benefits Data'!AF271*0.81818)</f>
        <v>162032.74286</v>
      </c>
      <c r="M271" s="86">
        <f>+'Raw Benefits Data'!M271+'Raw Benefits Data'!AG271</f>
        <v>0</v>
      </c>
      <c r="N271" s="86">
        <f>+'Raw Benefits Data'!N271+('Raw Benefits Data'!AH271*0.81818)</f>
        <v>0</v>
      </c>
      <c r="O271" s="86">
        <f>+'Raw Benefits Data'!O271+'Raw Benefits Data'!AI271</f>
        <v>58</v>
      </c>
      <c r="P271" s="86">
        <f>+'Raw Benefits Data'!P271+('Raw Benefits Data'!AJ271*0.81818)</f>
        <v>428.36304</v>
      </c>
      <c r="Q271" s="86">
        <f>+'Raw Benefits Data'!Q271+'Raw Benefits Data'!AK271</f>
        <v>58</v>
      </c>
      <c r="R271" s="86">
        <f>+'Raw Benefits Data'!R271+('Raw Benefits Data'!AL271*0.81818)</f>
        <v>5506.991260000001</v>
      </c>
      <c r="S271" s="86">
        <f>+'Raw Benefits Data'!S271+'Raw Benefits Data'!AM271</f>
        <v>0</v>
      </c>
      <c r="T271" s="86">
        <f>+'Raw Benefits Data'!T271+('Raw Benefits Data'!AN271*0.81818)</f>
        <v>0</v>
      </c>
      <c r="U271" s="86">
        <f>+'Raw Benefits Data'!U271+'Raw Benefits Data'!AO271</f>
        <v>0</v>
      </c>
      <c r="V271" s="86">
        <f>+'Raw Benefits Data'!V271+('Raw Benefits Data'!AP271*0.81818)</f>
        <v>0</v>
      </c>
      <c r="W271" s="86">
        <f>+'Raw Benefits Data'!W271+'Raw Benefits Data'!AQ271</f>
        <v>58</v>
      </c>
      <c r="X271" s="86">
        <f>+'Raw Benefits Data'!X271+('Raw Benefits Data'!AR271*0.81818)</f>
        <v>482322.16324</v>
      </c>
    </row>
    <row r="272" spans="1:24" ht="11.25">
      <c r="A272" s="3" t="s">
        <v>138</v>
      </c>
      <c r="B272" s="32" t="s">
        <v>519</v>
      </c>
      <c r="C272" s="15">
        <v>199494</v>
      </c>
      <c r="D272" s="22">
        <v>7</v>
      </c>
      <c r="E272" s="86">
        <f>+'Raw Benefits Data'!E272+'Raw Benefits Data'!Y272</f>
        <v>78</v>
      </c>
      <c r="F272" s="86">
        <f>+'Raw Benefits Data'!F272+('Raw Benefits Data'!Z272*0.81818)</f>
        <v>303648.4668</v>
      </c>
      <c r="G272" s="86">
        <f>+'Raw Benefits Data'!G272+'Raw Benefits Data'!AA272</f>
        <v>78</v>
      </c>
      <c r="H272" s="86">
        <f>+'Raw Benefits Data'!H272+('Raw Benefits Data'!AB272*0.81818)</f>
        <v>112172.63578000001</v>
      </c>
      <c r="I272" s="86">
        <f>+'Raw Benefits Data'!I272+'Raw Benefits Data'!AC272</f>
        <v>0</v>
      </c>
      <c r="J272" s="86">
        <f>+'Raw Benefits Data'!J272+('Raw Benefits Data'!AD272*0.81818)</f>
        <v>0</v>
      </c>
      <c r="K272" s="86">
        <f>+'Raw Benefits Data'!K272+'Raw Benefits Data'!AE272</f>
        <v>78</v>
      </c>
      <c r="L272" s="86">
        <f>+'Raw Benefits Data'!L272+('Raw Benefits Data'!AF272*0.81818)</f>
        <v>229990.89362</v>
      </c>
      <c r="M272" s="86">
        <f>+'Raw Benefits Data'!M272+'Raw Benefits Data'!AG272</f>
        <v>0</v>
      </c>
      <c r="N272" s="86">
        <f>+'Raw Benefits Data'!N272+('Raw Benefits Data'!AH272*0.81818)</f>
        <v>0</v>
      </c>
      <c r="O272" s="86">
        <f>+'Raw Benefits Data'!O272+'Raw Benefits Data'!AI272</f>
        <v>0</v>
      </c>
      <c r="P272" s="86">
        <f>+'Raw Benefits Data'!P272+('Raw Benefits Data'!AJ272*0.81818)</f>
        <v>0</v>
      </c>
      <c r="Q272" s="86">
        <f>+'Raw Benefits Data'!Q272+'Raw Benefits Data'!AK272</f>
        <v>0</v>
      </c>
      <c r="R272" s="86">
        <f>+'Raw Benefits Data'!R272+('Raw Benefits Data'!AL272*0.81818)</f>
        <v>0</v>
      </c>
      <c r="S272" s="86">
        <f>+'Raw Benefits Data'!S272+'Raw Benefits Data'!AM272</f>
        <v>0</v>
      </c>
      <c r="T272" s="86">
        <f>+'Raw Benefits Data'!T272+('Raw Benefits Data'!AN272*0.81818)</f>
        <v>0</v>
      </c>
      <c r="U272" s="86">
        <f>+'Raw Benefits Data'!U272+'Raw Benefits Data'!AO272</f>
        <v>0</v>
      </c>
      <c r="V272" s="86">
        <f>+'Raw Benefits Data'!V272+('Raw Benefits Data'!AP272*0.81818)</f>
        <v>0</v>
      </c>
      <c r="W272" s="86">
        <f>+'Raw Benefits Data'!W272+'Raw Benefits Data'!AQ272</f>
        <v>78</v>
      </c>
      <c r="X272" s="86">
        <f>+'Raw Benefits Data'!X272+('Raw Benefits Data'!AR272*0.81818)</f>
        <v>645811.9961999999</v>
      </c>
    </row>
    <row r="273" spans="1:24" ht="11.25">
      <c r="A273" s="3" t="s">
        <v>138</v>
      </c>
      <c r="B273" s="25" t="s">
        <v>520</v>
      </c>
      <c r="C273" s="24">
        <v>199625</v>
      </c>
      <c r="D273" s="28">
        <v>7</v>
      </c>
      <c r="E273" s="86">
        <f>+'Raw Benefits Data'!E273+'Raw Benefits Data'!Y273</f>
        <v>48</v>
      </c>
      <c r="F273" s="86">
        <f>+'Raw Benefits Data'!F273+('Raw Benefits Data'!Z273*0.81818)</f>
        <v>165840.95868</v>
      </c>
      <c r="G273" s="86">
        <f>+'Raw Benefits Data'!G273+'Raw Benefits Data'!AA273</f>
        <v>48</v>
      </c>
      <c r="H273" s="86">
        <f>+'Raw Benefits Data'!H273+('Raw Benefits Data'!AB273*0.81818)</f>
        <v>70670.23744</v>
      </c>
      <c r="I273" s="86">
        <f>+'Raw Benefits Data'!I273+'Raw Benefits Data'!AC273</f>
        <v>0</v>
      </c>
      <c r="J273" s="86">
        <f>+'Raw Benefits Data'!J273+('Raw Benefits Data'!AD273*0.81818)</f>
        <v>0</v>
      </c>
      <c r="K273" s="86">
        <f>+'Raw Benefits Data'!K273+'Raw Benefits Data'!AE273</f>
        <v>48</v>
      </c>
      <c r="L273" s="86">
        <f>+'Raw Benefits Data'!L273+('Raw Benefits Data'!AF273*0.81818)</f>
        <v>125612.03486</v>
      </c>
      <c r="M273" s="86">
        <f>+'Raw Benefits Data'!M273+'Raw Benefits Data'!AG273</f>
        <v>0</v>
      </c>
      <c r="N273" s="86">
        <f>+'Raw Benefits Data'!N273+('Raw Benefits Data'!AH273*0.81818)</f>
        <v>0</v>
      </c>
      <c r="O273" s="86">
        <f>+'Raw Benefits Data'!O273+'Raw Benefits Data'!AI273</f>
        <v>0</v>
      </c>
      <c r="P273" s="86">
        <f>+'Raw Benefits Data'!P273+('Raw Benefits Data'!AJ273*0.81818)</f>
        <v>0</v>
      </c>
      <c r="Q273" s="86">
        <f>+'Raw Benefits Data'!Q273+'Raw Benefits Data'!AK273</f>
        <v>0</v>
      </c>
      <c r="R273" s="86">
        <f>+'Raw Benefits Data'!R273+('Raw Benefits Data'!AL273*0.81818)</f>
        <v>0</v>
      </c>
      <c r="S273" s="86">
        <f>+'Raw Benefits Data'!S273+'Raw Benefits Data'!AM273</f>
        <v>0</v>
      </c>
      <c r="T273" s="86">
        <f>+'Raw Benefits Data'!T273+('Raw Benefits Data'!AN273*0.81818)</f>
        <v>0</v>
      </c>
      <c r="U273" s="86">
        <f>+'Raw Benefits Data'!U273+'Raw Benefits Data'!AO273</f>
        <v>0</v>
      </c>
      <c r="V273" s="86">
        <f>+'Raw Benefits Data'!V273+('Raw Benefits Data'!AP273*0.81818)</f>
        <v>0</v>
      </c>
      <c r="W273" s="86">
        <f>+'Raw Benefits Data'!W273+'Raw Benefits Data'!AQ273</f>
        <v>48</v>
      </c>
      <c r="X273" s="86">
        <f>+'Raw Benefits Data'!X273+('Raw Benefits Data'!AR273*0.81818)</f>
        <v>362123.23098</v>
      </c>
    </row>
    <row r="274" spans="1:24" ht="11.25">
      <c r="A274" s="3" t="s">
        <v>138</v>
      </c>
      <c r="B274" s="25" t="s">
        <v>521</v>
      </c>
      <c r="C274" s="24">
        <v>199634</v>
      </c>
      <c r="D274" s="28">
        <v>7</v>
      </c>
      <c r="E274" s="86">
        <f>+'Raw Benefits Data'!E274+'Raw Benefits Data'!Y274</f>
        <v>93</v>
      </c>
      <c r="F274" s="86">
        <f>+'Raw Benefits Data'!F274+('Raw Benefits Data'!Z274*0.81818)</f>
        <v>362378.20852</v>
      </c>
      <c r="G274" s="86">
        <f>+'Raw Benefits Data'!G274+'Raw Benefits Data'!AA274</f>
        <v>93</v>
      </c>
      <c r="H274" s="86">
        <f>+'Raw Benefits Data'!H274+('Raw Benefits Data'!AB274*0.81818)</f>
        <v>136134.47488</v>
      </c>
      <c r="I274" s="86">
        <f>+'Raw Benefits Data'!I274+'Raw Benefits Data'!AC274</f>
        <v>0</v>
      </c>
      <c r="J274" s="86">
        <f>+'Raw Benefits Data'!J274+('Raw Benefits Data'!AD274*0.81818)</f>
        <v>0</v>
      </c>
      <c r="K274" s="86">
        <f>+'Raw Benefits Data'!K274+'Raw Benefits Data'!AE274</f>
        <v>93</v>
      </c>
      <c r="L274" s="86">
        <f>+'Raw Benefits Data'!L274+('Raw Benefits Data'!AF274*0.81818)</f>
        <v>274474.37846000004</v>
      </c>
      <c r="M274" s="86">
        <f>+'Raw Benefits Data'!M274+'Raw Benefits Data'!AG274</f>
        <v>0</v>
      </c>
      <c r="N274" s="86">
        <f>+'Raw Benefits Data'!N274+('Raw Benefits Data'!AH274*0.81818)</f>
        <v>0</v>
      </c>
      <c r="O274" s="86">
        <f>+'Raw Benefits Data'!O274+'Raw Benefits Data'!AI274</f>
        <v>0</v>
      </c>
      <c r="P274" s="86">
        <f>+'Raw Benefits Data'!P274+('Raw Benefits Data'!AJ274*0.81818)</f>
        <v>0</v>
      </c>
      <c r="Q274" s="86">
        <f>+'Raw Benefits Data'!Q274+'Raw Benefits Data'!AK274</f>
        <v>0</v>
      </c>
      <c r="R274" s="86">
        <f>+'Raw Benefits Data'!R274+('Raw Benefits Data'!AL274*0.81818)</f>
        <v>0</v>
      </c>
      <c r="S274" s="86">
        <f>+'Raw Benefits Data'!S274+'Raw Benefits Data'!AM274</f>
        <v>0</v>
      </c>
      <c r="T274" s="86">
        <f>+'Raw Benefits Data'!T274+('Raw Benefits Data'!AN274*0.81818)</f>
        <v>0</v>
      </c>
      <c r="U274" s="86">
        <f>+'Raw Benefits Data'!U274+'Raw Benefits Data'!AO274</f>
        <v>0</v>
      </c>
      <c r="V274" s="86">
        <f>+'Raw Benefits Data'!V274+('Raw Benefits Data'!AP274*0.81818)</f>
        <v>0</v>
      </c>
      <c r="W274" s="86">
        <f>+'Raw Benefits Data'!W274+'Raw Benefits Data'!AQ274</f>
        <v>93</v>
      </c>
      <c r="X274" s="86">
        <f>+'Raw Benefits Data'!X274+('Raw Benefits Data'!AR274*0.81818)</f>
        <v>772987.06186</v>
      </c>
    </row>
    <row r="275" spans="1:24" ht="11.25">
      <c r="A275" s="3" t="s">
        <v>138</v>
      </c>
      <c r="B275" s="25" t="s">
        <v>522</v>
      </c>
      <c r="C275" s="24">
        <v>199722</v>
      </c>
      <c r="D275" s="28">
        <v>7</v>
      </c>
      <c r="E275" s="86">
        <f>+'Raw Benefits Data'!E275+'Raw Benefits Data'!Y275</f>
        <v>73</v>
      </c>
      <c r="F275" s="86">
        <f>+'Raw Benefits Data'!F275+('Raw Benefits Data'!Z275*0.81818)</f>
        <v>226519.63054</v>
      </c>
      <c r="G275" s="86">
        <f>+'Raw Benefits Data'!G275+'Raw Benefits Data'!AA275</f>
        <v>73</v>
      </c>
      <c r="H275" s="86">
        <f>+'Raw Benefits Data'!H275+('Raw Benefits Data'!AB275*0.81818)</f>
        <v>104664.78862</v>
      </c>
      <c r="I275" s="86">
        <f>+'Raw Benefits Data'!I275+'Raw Benefits Data'!AC275</f>
        <v>0</v>
      </c>
      <c r="J275" s="86">
        <f>+'Raw Benefits Data'!J275+('Raw Benefits Data'!AD275*0.81818)</f>
        <v>0</v>
      </c>
      <c r="K275" s="86">
        <f>+'Raw Benefits Data'!K275+'Raw Benefits Data'!AE275</f>
        <v>73</v>
      </c>
      <c r="L275" s="86">
        <f>+'Raw Benefits Data'!L275+('Raw Benefits Data'!AF275*0.81818)</f>
        <v>171491.01512</v>
      </c>
      <c r="M275" s="86">
        <f>+'Raw Benefits Data'!M275+'Raw Benefits Data'!AG275</f>
        <v>0</v>
      </c>
      <c r="N275" s="86">
        <f>+'Raw Benefits Data'!N275+('Raw Benefits Data'!AH275*0.81818)</f>
        <v>0</v>
      </c>
      <c r="O275" s="86">
        <f>+'Raw Benefits Data'!O275+'Raw Benefits Data'!AI275</f>
        <v>0</v>
      </c>
      <c r="P275" s="86">
        <f>+'Raw Benefits Data'!P275+('Raw Benefits Data'!AJ275*0.81818)</f>
        <v>0</v>
      </c>
      <c r="Q275" s="86">
        <f>+'Raw Benefits Data'!Q275+'Raw Benefits Data'!AK275</f>
        <v>0</v>
      </c>
      <c r="R275" s="86">
        <f>+'Raw Benefits Data'!R275+('Raw Benefits Data'!AL275*0.81818)</f>
        <v>0</v>
      </c>
      <c r="S275" s="86">
        <f>+'Raw Benefits Data'!S275+'Raw Benefits Data'!AM275</f>
        <v>0</v>
      </c>
      <c r="T275" s="86">
        <f>+'Raw Benefits Data'!T275+('Raw Benefits Data'!AN275*0.81818)</f>
        <v>0</v>
      </c>
      <c r="U275" s="86">
        <f>+'Raw Benefits Data'!U275+'Raw Benefits Data'!AO275</f>
        <v>0</v>
      </c>
      <c r="V275" s="86">
        <f>+'Raw Benefits Data'!V275+('Raw Benefits Data'!AP275*0.81818)</f>
        <v>0</v>
      </c>
      <c r="W275" s="86">
        <f>+'Raw Benefits Data'!W275+'Raw Benefits Data'!AQ275</f>
        <v>73</v>
      </c>
      <c r="X275" s="86">
        <f>+'Raw Benefits Data'!X275+('Raw Benefits Data'!AR275*0.81818)</f>
        <v>502675.43428</v>
      </c>
    </row>
    <row r="276" spans="1:24" ht="11.25">
      <c r="A276" s="3" t="s">
        <v>138</v>
      </c>
      <c r="B276" s="25" t="s">
        <v>523</v>
      </c>
      <c r="C276" s="24">
        <v>199731</v>
      </c>
      <c r="D276" s="28">
        <v>7</v>
      </c>
      <c r="E276" s="86">
        <f>+'Raw Benefits Data'!E276+'Raw Benefits Data'!Y276</f>
        <v>58</v>
      </c>
      <c r="F276" s="86">
        <f>+'Raw Benefits Data'!F276+('Raw Benefits Data'!Z276*0.81818)</f>
        <v>213198.70118</v>
      </c>
      <c r="G276" s="86">
        <f>+'Raw Benefits Data'!G276+'Raw Benefits Data'!AA276</f>
        <v>0</v>
      </c>
      <c r="H276" s="86">
        <f>+'Raw Benefits Data'!H276+('Raw Benefits Data'!AB276*0.81818)</f>
        <v>0</v>
      </c>
      <c r="I276" s="86">
        <f>+'Raw Benefits Data'!I276+'Raw Benefits Data'!AC276</f>
        <v>0</v>
      </c>
      <c r="J276" s="86">
        <f>+'Raw Benefits Data'!J276+('Raw Benefits Data'!AD276*0.81818)</f>
        <v>0</v>
      </c>
      <c r="K276" s="86">
        <f>+'Raw Benefits Data'!K276+'Raw Benefits Data'!AE276</f>
        <v>58</v>
      </c>
      <c r="L276" s="86">
        <f>+'Raw Benefits Data'!L276+('Raw Benefits Data'!AF276*0.81818)</f>
        <v>161481.91138</v>
      </c>
      <c r="M276" s="86">
        <f>+'Raw Benefits Data'!M276+'Raw Benefits Data'!AG276</f>
        <v>0</v>
      </c>
      <c r="N276" s="86">
        <f>+'Raw Benefits Data'!N276+('Raw Benefits Data'!AH276*0.81818)</f>
        <v>0</v>
      </c>
      <c r="O276" s="86">
        <f>+'Raw Benefits Data'!O276+'Raw Benefits Data'!AI276</f>
        <v>58</v>
      </c>
      <c r="P276" s="86">
        <f>+'Raw Benefits Data'!P276+('Raw Benefits Data'!AJ276*0.81818)</f>
        <v>9255.26784</v>
      </c>
      <c r="Q276" s="86">
        <f>+'Raw Benefits Data'!Q276+'Raw Benefits Data'!AK276</f>
        <v>0</v>
      </c>
      <c r="R276" s="86">
        <f>+'Raw Benefits Data'!R276+('Raw Benefits Data'!AL276*0.81818)</f>
        <v>0</v>
      </c>
      <c r="S276" s="86">
        <f>+'Raw Benefits Data'!S276+'Raw Benefits Data'!AM276</f>
        <v>0</v>
      </c>
      <c r="T276" s="86">
        <f>+'Raw Benefits Data'!T276+('Raw Benefits Data'!AN276*0.81818)</f>
        <v>0</v>
      </c>
      <c r="U276" s="86">
        <f>+'Raw Benefits Data'!U276+'Raw Benefits Data'!AO276</f>
        <v>0</v>
      </c>
      <c r="V276" s="86">
        <f>+'Raw Benefits Data'!V276+('Raw Benefits Data'!AP276*0.81818)</f>
        <v>0</v>
      </c>
      <c r="W276" s="86">
        <f>+'Raw Benefits Data'!W276+'Raw Benefits Data'!AQ276</f>
        <v>58</v>
      </c>
      <c r="X276" s="86">
        <f>+'Raw Benefits Data'!X276+('Raw Benefits Data'!AR276*0.81818)</f>
        <v>383935.8804</v>
      </c>
    </row>
    <row r="277" spans="1:24" ht="11.25">
      <c r="A277" s="3" t="s">
        <v>138</v>
      </c>
      <c r="B277" s="25" t="s">
        <v>524</v>
      </c>
      <c r="C277" s="24">
        <v>199740</v>
      </c>
      <c r="D277" s="28">
        <v>7</v>
      </c>
      <c r="E277" s="86">
        <f>+'Raw Benefits Data'!E277+'Raw Benefits Data'!Y277</f>
        <v>56</v>
      </c>
      <c r="F277" s="86">
        <f>+'Raw Benefits Data'!F277+('Raw Benefits Data'!Z277*0.81818)</f>
        <v>180891.45856</v>
      </c>
      <c r="G277" s="86">
        <f>+'Raw Benefits Data'!G277+'Raw Benefits Data'!AA277</f>
        <v>56</v>
      </c>
      <c r="H277" s="86">
        <f>+'Raw Benefits Data'!H277+('Raw Benefits Data'!AB277*0.81818)</f>
        <v>95527.32010000001</v>
      </c>
      <c r="I277" s="86">
        <f>+'Raw Benefits Data'!I277+'Raw Benefits Data'!AC277</f>
        <v>0</v>
      </c>
      <c r="J277" s="86">
        <f>+'Raw Benefits Data'!J277+('Raw Benefits Data'!AD277*0.81818)</f>
        <v>0</v>
      </c>
      <c r="K277" s="86">
        <f>+'Raw Benefits Data'!K277+'Raw Benefits Data'!AE277</f>
        <v>56</v>
      </c>
      <c r="L277" s="86">
        <f>+'Raw Benefits Data'!L277+('Raw Benefits Data'!AF277*0.81818)</f>
        <v>137011.88738</v>
      </c>
      <c r="M277" s="86">
        <f>+'Raw Benefits Data'!M277+'Raw Benefits Data'!AG277</f>
        <v>0</v>
      </c>
      <c r="N277" s="86">
        <f>+'Raw Benefits Data'!N277+('Raw Benefits Data'!AH277*0.81818)</f>
        <v>0</v>
      </c>
      <c r="O277" s="86">
        <f>+'Raw Benefits Data'!O277+'Raw Benefits Data'!AI277</f>
        <v>0</v>
      </c>
      <c r="P277" s="86">
        <f>+'Raw Benefits Data'!P277+('Raw Benefits Data'!AJ277*0.81818)</f>
        <v>0</v>
      </c>
      <c r="Q277" s="86">
        <f>+'Raw Benefits Data'!Q277+'Raw Benefits Data'!AK277</f>
        <v>0</v>
      </c>
      <c r="R277" s="86">
        <f>+'Raw Benefits Data'!R277+('Raw Benefits Data'!AL277*0.81818)</f>
        <v>0</v>
      </c>
      <c r="S277" s="86">
        <f>+'Raw Benefits Data'!S277+'Raw Benefits Data'!AM277</f>
        <v>0</v>
      </c>
      <c r="T277" s="86">
        <f>+'Raw Benefits Data'!T277+('Raw Benefits Data'!AN277*0.81818)</f>
        <v>0</v>
      </c>
      <c r="U277" s="86">
        <f>+'Raw Benefits Data'!U277+'Raw Benefits Data'!AO277</f>
        <v>0</v>
      </c>
      <c r="V277" s="86">
        <f>+'Raw Benefits Data'!V277+('Raw Benefits Data'!AP277*0.81818)</f>
        <v>0</v>
      </c>
      <c r="W277" s="86">
        <f>+'Raw Benefits Data'!W277+'Raw Benefits Data'!AQ277</f>
        <v>56</v>
      </c>
      <c r="X277" s="86">
        <f>+'Raw Benefits Data'!X277+('Raw Benefits Data'!AR277*0.81818)</f>
        <v>413430.66604</v>
      </c>
    </row>
    <row r="278" spans="1:24" ht="11.25">
      <c r="A278" s="3" t="s">
        <v>138</v>
      </c>
      <c r="B278" s="25" t="s">
        <v>525</v>
      </c>
      <c r="C278" s="24">
        <v>199768</v>
      </c>
      <c r="D278" s="28">
        <v>7</v>
      </c>
      <c r="E278" s="86">
        <f>+'Raw Benefits Data'!E278+'Raw Benefits Data'!Y278</f>
        <v>84</v>
      </c>
      <c r="F278" s="86">
        <f>+'Raw Benefits Data'!F278+('Raw Benefits Data'!Z278*0.81818)</f>
        <v>302254.54442</v>
      </c>
      <c r="G278" s="86">
        <f>+'Raw Benefits Data'!G278+'Raw Benefits Data'!AA278</f>
        <v>84</v>
      </c>
      <c r="H278" s="86">
        <f>+'Raw Benefits Data'!H278+('Raw Benefits Data'!AB278*0.81818)</f>
        <v>140269.21662000002</v>
      </c>
      <c r="I278" s="86">
        <f>+'Raw Benefits Data'!I278+'Raw Benefits Data'!AC278</f>
        <v>0</v>
      </c>
      <c r="J278" s="86">
        <f>+'Raw Benefits Data'!J278+('Raw Benefits Data'!AD278*0.81818)</f>
        <v>0</v>
      </c>
      <c r="K278" s="86">
        <f>+'Raw Benefits Data'!K278+'Raw Benefits Data'!AE278</f>
        <v>84</v>
      </c>
      <c r="L278" s="86">
        <f>+'Raw Benefits Data'!L278+('Raw Benefits Data'!AF278*0.81818)</f>
        <v>228936.04062</v>
      </c>
      <c r="M278" s="86">
        <f>+'Raw Benefits Data'!M278+'Raw Benefits Data'!AG278</f>
        <v>84</v>
      </c>
      <c r="N278" s="86">
        <f>+'Raw Benefits Data'!N278+('Raw Benefits Data'!AH278*0.81818)</f>
        <v>24431.77674</v>
      </c>
      <c r="O278" s="86">
        <f>+'Raw Benefits Data'!O278+'Raw Benefits Data'!AI278</f>
        <v>84</v>
      </c>
      <c r="P278" s="86">
        <f>+'Raw Benefits Data'!P278+('Raw Benefits Data'!AJ278*0.81818)</f>
        <v>11376.34434</v>
      </c>
      <c r="Q278" s="86">
        <f>+'Raw Benefits Data'!Q278+'Raw Benefits Data'!AK278</f>
        <v>84</v>
      </c>
      <c r="R278" s="86">
        <f>+'Raw Benefits Data'!R278+('Raw Benefits Data'!AL278*0.81818)</f>
        <v>17356.7868</v>
      </c>
      <c r="S278" s="86">
        <f>+'Raw Benefits Data'!S278+'Raw Benefits Data'!AM278</f>
        <v>0</v>
      </c>
      <c r="T278" s="86">
        <f>+'Raw Benefits Data'!T278+('Raw Benefits Data'!AN278*0.81818)</f>
        <v>0</v>
      </c>
      <c r="U278" s="86">
        <f>+'Raw Benefits Data'!U278+'Raw Benefits Data'!AO278</f>
        <v>0</v>
      </c>
      <c r="V278" s="86">
        <f>+'Raw Benefits Data'!V278+('Raw Benefits Data'!AP278*0.81818)</f>
        <v>0</v>
      </c>
      <c r="W278" s="86">
        <f>+'Raw Benefits Data'!W278+'Raw Benefits Data'!AQ278</f>
        <v>84</v>
      </c>
      <c r="X278" s="86">
        <f>+'Raw Benefits Data'!X278+('Raw Benefits Data'!AR278*0.81818)</f>
        <v>724624.7095400001</v>
      </c>
    </row>
    <row r="279" spans="1:24" ht="11.25">
      <c r="A279" s="3" t="s">
        <v>138</v>
      </c>
      <c r="B279" s="25" t="s">
        <v>526</v>
      </c>
      <c r="C279" s="24">
        <v>199795</v>
      </c>
      <c r="D279" s="28">
        <v>7</v>
      </c>
      <c r="E279" s="86">
        <f>+'Raw Benefits Data'!E279+'Raw Benefits Data'!Y279</f>
        <v>26</v>
      </c>
      <c r="F279" s="86">
        <f>+'Raw Benefits Data'!F279+('Raw Benefits Data'!Z279*0.81818)</f>
        <v>87548.4793</v>
      </c>
      <c r="G279" s="86">
        <f>+'Raw Benefits Data'!G279+'Raw Benefits Data'!AA279</f>
        <v>26</v>
      </c>
      <c r="H279" s="86">
        <f>+'Raw Benefits Data'!H279+('Raw Benefits Data'!AB279*0.81818)</f>
        <v>38490.4792</v>
      </c>
      <c r="I279" s="86">
        <f>+'Raw Benefits Data'!I279+'Raw Benefits Data'!AC279</f>
        <v>0</v>
      </c>
      <c r="J279" s="86">
        <f>+'Raw Benefits Data'!J279+('Raw Benefits Data'!AD279*0.81818)</f>
        <v>0</v>
      </c>
      <c r="K279" s="86">
        <f>+'Raw Benefits Data'!K279+'Raw Benefits Data'!AE279</f>
        <v>26</v>
      </c>
      <c r="L279" s="86">
        <f>+'Raw Benefits Data'!L279+('Raw Benefits Data'!AF279*0.81818)</f>
        <v>65220.7012</v>
      </c>
      <c r="M279" s="86">
        <f>+'Raw Benefits Data'!M279+'Raw Benefits Data'!AG279</f>
        <v>0</v>
      </c>
      <c r="N279" s="86">
        <f>+'Raw Benefits Data'!N279+('Raw Benefits Data'!AH279*0.81818)</f>
        <v>0</v>
      </c>
      <c r="O279" s="86">
        <f>+'Raw Benefits Data'!O279+'Raw Benefits Data'!AI279</f>
        <v>0</v>
      </c>
      <c r="P279" s="86">
        <f>+'Raw Benefits Data'!P279+('Raw Benefits Data'!AJ279*0.81818)</f>
        <v>0</v>
      </c>
      <c r="Q279" s="86">
        <f>+'Raw Benefits Data'!Q279+'Raw Benefits Data'!AK279</f>
        <v>0</v>
      </c>
      <c r="R279" s="86">
        <f>+'Raw Benefits Data'!R279+('Raw Benefits Data'!AL279*0.81818)</f>
        <v>0</v>
      </c>
      <c r="S279" s="86">
        <f>+'Raw Benefits Data'!S279+'Raw Benefits Data'!AM279</f>
        <v>0</v>
      </c>
      <c r="T279" s="86">
        <f>+'Raw Benefits Data'!T279+('Raw Benefits Data'!AN279*0.81818)</f>
        <v>0</v>
      </c>
      <c r="U279" s="86">
        <f>+'Raw Benefits Data'!U279+'Raw Benefits Data'!AO279</f>
        <v>0</v>
      </c>
      <c r="V279" s="86">
        <f>+'Raw Benefits Data'!V279+('Raw Benefits Data'!AP279*0.81818)</f>
        <v>0</v>
      </c>
      <c r="W279" s="86">
        <f>+'Raw Benefits Data'!W279+'Raw Benefits Data'!AQ279</f>
        <v>26</v>
      </c>
      <c r="X279" s="86">
        <f>+'Raw Benefits Data'!X279+('Raw Benefits Data'!AR279*0.81818)</f>
        <v>191259.6597</v>
      </c>
    </row>
    <row r="280" spans="1:24" ht="11.25">
      <c r="A280" s="3" t="s">
        <v>138</v>
      </c>
      <c r="B280" s="25" t="s">
        <v>527</v>
      </c>
      <c r="C280" s="28">
        <v>199838</v>
      </c>
      <c r="D280" s="28">
        <v>7</v>
      </c>
      <c r="E280" s="86">
        <f>+'Raw Benefits Data'!E280+'Raw Benefits Data'!Y280</f>
        <v>86</v>
      </c>
      <c r="F280" s="86">
        <f>+'Raw Benefits Data'!F280+('Raw Benefits Data'!Z280*0.81818)</f>
        <v>294843.02334</v>
      </c>
      <c r="G280" s="86">
        <f>+'Raw Benefits Data'!G280+'Raw Benefits Data'!AA280</f>
        <v>86</v>
      </c>
      <c r="H280" s="86">
        <f>+'Raw Benefits Data'!H280+('Raw Benefits Data'!AB280*0.81818)</f>
        <v>119846.97044</v>
      </c>
      <c r="I280" s="86">
        <f>+'Raw Benefits Data'!I280+'Raw Benefits Data'!AC280</f>
        <v>0</v>
      </c>
      <c r="J280" s="86">
        <f>+'Raw Benefits Data'!J280+('Raw Benefits Data'!AD280*0.81818)</f>
        <v>0</v>
      </c>
      <c r="K280" s="86">
        <f>+'Raw Benefits Data'!K280+'Raw Benefits Data'!AE280</f>
        <v>86</v>
      </c>
      <c r="L280" s="86">
        <f>+'Raw Benefits Data'!L280+('Raw Benefits Data'!AF280*0.81818)</f>
        <v>223321.42272</v>
      </c>
      <c r="M280" s="86">
        <f>+'Raw Benefits Data'!M280+'Raw Benefits Data'!AG280</f>
        <v>0</v>
      </c>
      <c r="N280" s="86">
        <f>+'Raw Benefits Data'!N280+('Raw Benefits Data'!AH280*0.81818)</f>
        <v>0</v>
      </c>
      <c r="O280" s="86">
        <f>+'Raw Benefits Data'!O280+'Raw Benefits Data'!AI280</f>
        <v>0</v>
      </c>
      <c r="P280" s="86">
        <f>+'Raw Benefits Data'!P280+('Raw Benefits Data'!AJ280*0.81818)</f>
        <v>0</v>
      </c>
      <c r="Q280" s="86">
        <f>+'Raw Benefits Data'!Q280+'Raw Benefits Data'!AK280</f>
        <v>0</v>
      </c>
      <c r="R280" s="86">
        <f>+'Raw Benefits Data'!R280+('Raw Benefits Data'!AL280*0.81818)</f>
        <v>0</v>
      </c>
      <c r="S280" s="86">
        <f>+'Raw Benefits Data'!S280+'Raw Benefits Data'!AM280</f>
        <v>0</v>
      </c>
      <c r="T280" s="86">
        <f>+'Raw Benefits Data'!T280+('Raw Benefits Data'!AN280*0.81818)</f>
        <v>0</v>
      </c>
      <c r="U280" s="86">
        <f>+'Raw Benefits Data'!U280+'Raw Benefits Data'!AO280</f>
        <v>0</v>
      </c>
      <c r="V280" s="86">
        <f>+'Raw Benefits Data'!V280+('Raw Benefits Data'!AP280*0.81818)</f>
        <v>0</v>
      </c>
      <c r="W280" s="86">
        <f>+'Raw Benefits Data'!W280+'Raw Benefits Data'!AQ280</f>
        <v>86</v>
      </c>
      <c r="X280" s="86">
        <f>+'Raw Benefits Data'!X280+('Raw Benefits Data'!AR280*0.81818)</f>
        <v>640390.68394</v>
      </c>
    </row>
    <row r="281" spans="1:24" ht="11.25">
      <c r="A281" s="3" t="s">
        <v>138</v>
      </c>
      <c r="B281" s="25" t="s">
        <v>528</v>
      </c>
      <c r="C281" s="24">
        <v>199856</v>
      </c>
      <c r="D281" s="28">
        <v>7</v>
      </c>
      <c r="E281" s="86">
        <f>+'Raw Benefits Data'!E281+'Raw Benefits Data'!Y281</f>
        <v>227</v>
      </c>
      <c r="F281" s="86">
        <f>+'Raw Benefits Data'!F281+('Raw Benefits Data'!Z281*0.81818)</f>
        <v>731904.0954</v>
      </c>
      <c r="G281" s="86">
        <f>+'Raw Benefits Data'!G281+'Raw Benefits Data'!AA281</f>
        <v>227</v>
      </c>
      <c r="H281" s="86">
        <f>+'Raw Benefits Data'!H281+('Raw Benefits Data'!AB281*0.81818)</f>
        <v>315175.38222</v>
      </c>
      <c r="I281" s="86">
        <f>+'Raw Benefits Data'!I281+'Raw Benefits Data'!AC281</f>
        <v>0</v>
      </c>
      <c r="J281" s="86">
        <f>+'Raw Benefits Data'!J281+('Raw Benefits Data'!AD281*0.81818)</f>
        <v>0</v>
      </c>
      <c r="K281" s="86">
        <f>+'Raw Benefits Data'!K281+'Raw Benefits Data'!AE281</f>
        <v>227</v>
      </c>
      <c r="L281" s="86">
        <f>+'Raw Benefits Data'!L281+('Raw Benefits Data'!AF281*0.81818)</f>
        <v>554363.40304</v>
      </c>
      <c r="M281" s="86">
        <f>+'Raw Benefits Data'!M281+'Raw Benefits Data'!AG281</f>
        <v>0</v>
      </c>
      <c r="N281" s="86">
        <f>+'Raw Benefits Data'!N281+('Raw Benefits Data'!AH281*0.81818)</f>
        <v>0</v>
      </c>
      <c r="O281" s="86">
        <f>+'Raw Benefits Data'!O281+'Raw Benefits Data'!AI281</f>
        <v>0</v>
      </c>
      <c r="P281" s="86">
        <f>+'Raw Benefits Data'!P281+('Raw Benefits Data'!AJ281*0.81818)</f>
        <v>0</v>
      </c>
      <c r="Q281" s="86">
        <f>+'Raw Benefits Data'!Q281+'Raw Benefits Data'!AK281</f>
        <v>0</v>
      </c>
      <c r="R281" s="86">
        <f>+'Raw Benefits Data'!R281+('Raw Benefits Data'!AL281*0.81818)</f>
        <v>0</v>
      </c>
      <c r="S281" s="86">
        <f>+'Raw Benefits Data'!S281+'Raw Benefits Data'!AM281</f>
        <v>0</v>
      </c>
      <c r="T281" s="86">
        <f>+'Raw Benefits Data'!T281+('Raw Benefits Data'!AN281*0.81818)</f>
        <v>0</v>
      </c>
      <c r="U281" s="86">
        <f>+'Raw Benefits Data'!U281+'Raw Benefits Data'!AO281</f>
        <v>0</v>
      </c>
      <c r="V281" s="86">
        <f>+'Raw Benefits Data'!V281+('Raw Benefits Data'!AP281*0.81818)</f>
        <v>0</v>
      </c>
      <c r="W281" s="86">
        <f>+'Raw Benefits Data'!W281+'Raw Benefits Data'!AQ281</f>
        <v>227</v>
      </c>
      <c r="X281" s="86">
        <f>+'Raw Benefits Data'!X281+('Raw Benefits Data'!AR281*0.81818)</f>
        <v>1601442.88066</v>
      </c>
    </row>
    <row r="282" spans="1:24" ht="11.25">
      <c r="A282" s="3" t="s">
        <v>138</v>
      </c>
      <c r="B282" s="25" t="s">
        <v>529</v>
      </c>
      <c r="C282" s="24">
        <v>199892</v>
      </c>
      <c r="D282" s="28">
        <v>7</v>
      </c>
      <c r="E282" s="86">
        <f>+'Raw Benefits Data'!E282+'Raw Benefits Data'!Y282</f>
        <v>90</v>
      </c>
      <c r="F282" s="86">
        <f>+'Raw Benefits Data'!F282+('Raw Benefits Data'!Z282*0.81818)</f>
        <v>339129.17428000004</v>
      </c>
      <c r="G282" s="86">
        <f>+'Raw Benefits Data'!G282+'Raw Benefits Data'!AA282</f>
        <v>90</v>
      </c>
      <c r="H282" s="86">
        <f>+'Raw Benefits Data'!H282+('Raw Benefits Data'!AB282*0.81818)</f>
        <v>135976.34354</v>
      </c>
      <c r="I282" s="86">
        <f>+'Raw Benefits Data'!I282+'Raw Benefits Data'!AC282</f>
        <v>0</v>
      </c>
      <c r="J282" s="86">
        <f>+'Raw Benefits Data'!J282+('Raw Benefits Data'!AD282*0.81818)</f>
        <v>0</v>
      </c>
      <c r="K282" s="86">
        <f>+'Raw Benefits Data'!K282+'Raw Benefits Data'!AE282</f>
        <v>90</v>
      </c>
      <c r="L282" s="86">
        <f>+'Raw Benefits Data'!L282+('Raw Benefits Data'!AF282*0.81818)</f>
        <v>256865.49024</v>
      </c>
      <c r="M282" s="86">
        <f>+'Raw Benefits Data'!M282+'Raw Benefits Data'!AG282</f>
        <v>90</v>
      </c>
      <c r="N282" s="86">
        <f>+'Raw Benefits Data'!N282+('Raw Benefits Data'!AH282*0.81818)</f>
        <v>11848.52786</v>
      </c>
      <c r="O282" s="86">
        <f>+'Raw Benefits Data'!O282+'Raw Benefits Data'!AI282</f>
        <v>0</v>
      </c>
      <c r="P282" s="86">
        <f>+'Raw Benefits Data'!P282+('Raw Benefits Data'!AJ282*0.81818)</f>
        <v>0</v>
      </c>
      <c r="Q282" s="86">
        <f>+'Raw Benefits Data'!Q282+'Raw Benefits Data'!AK282</f>
        <v>90</v>
      </c>
      <c r="R282" s="86">
        <f>+'Raw Benefits Data'!R282+('Raw Benefits Data'!AL282*0.81818)</f>
        <v>16116.97372</v>
      </c>
      <c r="S282" s="86">
        <f>+'Raw Benefits Data'!S282+'Raw Benefits Data'!AM282</f>
        <v>0</v>
      </c>
      <c r="T282" s="86">
        <f>+'Raw Benefits Data'!T282+('Raw Benefits Data'!AN282*0.81818)</f>
        <v>0</v>
      </c>
      <c r="U282" s="86">
        <f>+'Raw Benefits Data'!U282+'Raw Benefits Data'!AO282</f>
        <v>0</v>
      </c>
      <c r="V282" s="86">
        <f>+'Raw Benefits Data'!V282+('Raw Benefits Data'!AP282*0.81818)</f>
        <v>0</v>
      </c>
      <c r="W282" s="86">
        <f>+'Raw Benefits Data'!W282+'Raw Benefits Data'!AQ282</f>
        <v>90</v>
      </c>
      <c r="X282" s="86">
        <f>+'Raw Benefits Data'!X282+('Raw Benefits Data'!AR282*0.81818)</f>
        <v>759936.5096400001</v>
      </c>
    </row>
    <row r="283" spans="1:24" ht="11.25">
      <c r="A283" s="3" t="s">
        <v>138</v>
      </c>
      <c r="B283" s="25" t="s">
        <v>530</v>
      </c>
      <c r="C283" s="24">
        <v>199908</v>
      </c>
      <c r="D283" s="28">
        <v>7</v>
      </c>
      <c r="E283" s="86">
        <f>+'Raw Benefits Data'!E283+'Raw Benefits Data'!Y283</f>
        <v>66</v>
      </c>
      <c r="F283" s="86">
        <f>+'Raw Benefits Data'!F283+('Raw Benefits Data'!Z283*0.81818)</f>
        <v>225347.22650000002</v>
      </c>
      <c r="G283" s="86">
        <f>+'Raw Benefits Data'!G283+'Raw Benefits Data'!AA283</f>
        <v>66</v>
      </c>
      <c r="H283" s="86">
        <f>+'Raw Benefits Data'!H283+('Raw Benefits Data'!AB283*0.81818)</f>
        <v>93700.42814</v>
      </c>
      <c r="I283" s="86">
        <f>+'Raw Benefits Data'!I283+'Raw Benefits Data'!AC283</f>
        <v>0</v>
      </c>
      <c r="J283" s="86">
        <f>+'Raw Benefits Data'!J283+('Raw Benefits Data'!AD283*0.81818)</f>
        <v>0</v>
      </c>
      <c r="K283" s="86">
        <f>+'Raw Benefits Data'!K283+'Raw Benefits Data'!AE283</f>
        <v>66</v>
      </c>
      <c r="L283" s="86">
        <f>+'Raw Benefits Data'!L283+('Raw Benefits Data'!AF283*0.81818)</f>
        <v>170683.80252</v>
      </c>
      <c r="M283" s="86">
        <f>+'Raw Benefits Data'!M283+'Raw Benefits Data'!AG283</f>
        <v>0</v>
      </c>
      <c r="N283" s="86">
        <f>+'Raw Benefits Data'!N283+('Raw Benefits Data'!AH283*0.81818)</f>
        <v>0</v>
      </c>
      <c r="O283" s="86">
        <f>+'Raw Benefits Data'!O283+'Raw Benefits Data'!AI283</f>
        <v>0</v>
      </c>
      <c r="P283" s="86">
        <f>+'Raw Benefits Data'!P283+('Raw Benefits Data'!AJ283*0.81818)</f>
        <v>0</v>
      </c>
      <c r="Q283" s="86">
        <f>+'Raw Benefits Data'!Q283+'Raw Benefits Data'!AK283</f>
        <v>0</v>
      </c>
      <c r="R283" s="86">
        <f>+'Raw Benefits Data'!R283+('Raw Benefits Data'!AL283*0.81818)</f>
        <v>0</v>
      </c>
      <c r="S283" s="86">
        <f>+'Raw Benefits Data'!S283+'Raw Benefits Data'!AM283</f>
        <v>0</v>
      </c>
      <c r="T283" s="86">
        <f>+'Raw Benefits Data'!T283+('Raw Benefits Data'!AN283*0.81818)</f>
        <v>0</v>
      </c>
      <c r="U283" s="86">
        <f>+'Raw Benefits Data'!U283+'Raw Benefits Data'!AO283</f>
        <v>44</v>
      </c>
      <c r="V283" s="86">
        <f>+'Raw Benefits Data'!V283+('Raw Benefits Data'!AP283*0.81818)</f>
        <v>26443.5776</v>
      </c>
      <c r="W283" s="86">
        <f>+'Raw Benefits Data'!W283+'Raw Benefits Data'!AQ283</f>
        <v>66</v>
      </c>
      <c r="X283" s="86">
        <f>+'Raw Benefits Data'!X283+('Raw Benefits Data'!AR283*0.81818)</f>
        <v>516175.03476</v>
      </c>
    </row>
    <row r="284" spans="1:24" ht="11.25">
      <c r="A284" s="3" t="s">
        <v>138</v>
      </c>
      <c r="B284" s="25" t="s">
        <v>531</v>
      </c>
      <c r="C284" s="24">
        <v>199926</v>
      </c>
      <c r="D284" s="28">
        <v>7</v>
      </c>
      <c r="E284" s="86">
        <f>+'Raw Benefits Data'!E284+'Raw Benefits Data'!Y284</f>
        <v>59</v>
      </c>
      <c r="F284" s="86">
        <f>+'Raw Benefits Data'!F284+('Raw Benefits Data'!Z284*0.81818)</f>
        <v>208694.93468</v>
      </c>
      <c r="G284" s="86">
        <f>+'Raw Benefits Data'!G284+'Raw Benefits Data'!AA284</f>
        <v>59</v>
      </c>
      <c r="H284" s="86">
        <f>+'Raw Benefits Data'!H284+('Raw Benefits Data'!AB284*0.81818)</f>
        <v>99534.12878</v>
      </c>
      <c r="I284" s="86">
        <f>+'Raw Benefits Data'!I284+'Raw Benefits Data'!AC284</f>
        <v>0</v>
      </c>
      <c r="J284" s="86">
        <f>+'Raw Benefits Data'!J284+('Raw Benefits Data'!AD284*0.81818)</f>
        <v>0</v>
      </c>
      <c r="K284" s="86">
        <f>+'Raw Benefits Data'!K284+'Raw Benefits Data'!AE284</f>
        <v>59</v>
      </c>
      <c r="L284" s="86">
        <f>+'Raw Benefits Data'!L284+('Raw Benefits Data'!AF284*0.81818)</f>
        <v>158070.1985</v>
      </c>
      <c r="M284" s="86">
        <f>+'Raw Benefits Data'!M284+'Raw Benefits Data'!AG284</f>
        <v>0</v>
      </c>
      <c r="N284" s="86">
        <f>+'Raw Benefits Data'!N284+('Raw Benefits Data'!AH284*0.81818)</f>
        <v>0</v>
      </c>
      <c r="O284" s="86">
        <f>+'Raw Benefits Data'!O284+'Raw Benefits Data'!AI284</f>
        <v>0</v>
      </c>
      <c r="P284" s="86">
        <f>+'Raw Benefits Data'!P284+('Raw Benefits Data'!AJ284*0.81818)</f>
        <v>0</v>
      </c>
      <c r="Q284" s="86">
        <f>+'Raw Benefits Data'!Q284+'Raw Benefits Data'!AK284</f>
        <v>0</v>
      </c>
      <c r="R284" s="86">
        <f>+'Raw Benefits Data'!R284+('Raw Benefits Data'!AL284*0.81818)</f>
        <v>0</v>
      </c>
      <c r="S284" s="86">
        <f>+'Raw Benefits Data'!S284+'Raw Benefits Data'!AM284</f>
        <v>0</v>
      </c>
      <c r="T284" s="86">
        <f>+'Raw Benefits Data'!T284+('Raw Benefits Data'!AN284*0.81818)</f>
        <v>0</v>
      </c>
      <c r="U284" s="86">
        <f>+'Raw Benefits Data'!U284+'Raw Benefits Data'!AO284</f>
        <v>0</v>
      </c>
      <c r="V284" s="86">
        <f>+'Raw Benefits Data'!V284+('Raw Benefits Data'!AP284*0.81818)</f>
        <v>0</v>
      </c>
      <c r="W284" s="86">
        <f>+'Raw Benefits Data'!W284+'Raw Benefits Data'!AQ284</f>
        <v>59</v>
      </c>
      <c r="X284" s="86">
        <f>+'Raw Benefits Data'!X284+('Raw Benefits Data'!AR284*0.81818)</f>
        <v>466299.26196000003</v>
      </c>
    </row>
    <row r="285" spans="1:24" ht="11.25">
      <c r="A285" s="3" t="s">
        <v>138</v>
      </c>
      <c r="B285" s="25" t="s">
        <v>532</v>
      </c>
      <c r="C285" s="24">
        <v>199953</v>
      </c>
      <c r="D285" s="28">
        <v>7</v>
      </c>
      <c r="E285" s="86">
        <f>+'Raw Benefits Data'!E285+'Raw Benefits Data'!Y285</f>
        <v>52</v>
      </c>
      <c r="F285" s="86">
        <f>+'Raw Benefits Data'!F285+('Raw Benefits Data'!Z285*0.81818)</f>
        <v>174691.83798</v>
      </c>
      <c r="G285" s="86">
        <f>+'Raw Benefits Data'!G285+'Raw Benefits Data'!AA285</f>
        <v>52</v>
      </c>
      <c r="H285" s="86">
        <f>+'Raw Benefits Data'!H285+('Raw Benefits Data'!AB285*0.81818)</f>
        <v>78335.48622</v>
      </c>
      <c r="I285" s="86">
        <f>+'Raw Benefits Data'!I285+'Raw Benefits Data'!AC285</f>
        <v>0</v>
      </c>
      <c r="J285" s="86">
        <f>+'Raw Benefits Data'!J285+('Raw Benefits Data'!AD285*0.81818)</f>
        <v>0</v>
      </c>
      <c r="K285" s="86">
        <f>+'Raw Benefits Data'!K285+'Raw Benefits Data'!AE285</f>
        <v>52</v>
      </c>
      <c r="L285" s="86">
        <f>+'Raw Benefits Data'!L285+('Raw Benefits Data'!AF285*0.81818)</f>
        <v>132685.46602</v>
      </c>
      <c r="M285" s="86">
        <f>+'Raw Benefits Data'!M285+'Raw Benefits Data'!AG285</f>
        <v>0</v>
      </c>
      <c r="N285" s="86">
        <f>+'Raw Benefits Data'!N285+('Raw Benefits Data'!AH285*0.81818)</f>
        <v>0</v>
      </c>
      <c r="O285" s="86">
        <f>+'Raw Benefits Data'!O285+'Raw Benefits Data'!AI285</f>
        <v>0</v>
      </c>
      <c r="P285" s="86">
        <f>+'Raw Benefits Data'!P285+('Raw Benefits Data'!AJ285*0.81818)</f>
        <v>0</v>
      </c>
      <c r="Q285" s="86">
        <f>+'Raw Benefits Data'!Q285+'Raw Benefits Data'!AK285</f>
        <v>0</v>
      </c>
      <c r="R285" s="86">
        <f>+'Raw Benefits Data'!R285+('Raw Benefits Data'!AL285*0.81818)</f>
        <v>0</v>
      </c>
      <c r="S285" s="86">
        <f>+'Raw Benefits Data'!S285+'Raw Benefits Data'!AM285</f>
        <v>0</v>
      </c>
      <c r="T285" s="86">
        <f>+'Raw Benefits Data'!T285+('Raw Benefits Data'!AN285*0.81818)</f>
        <v>0</v>
      </c>
      <c r="U285" s="86">
        <f>+'Raw Benefits Data'!U285+'Raw Benefits Data'!AO285</f>
        <v>0</v>
      </c>
      <c r="V285" s="86">
        <f>+'Raw Benefits Data'!V285+('Raw Benefits Data'!AP285*0.81818)</f>
        <v>0</v>
      </c>
      <c r="W285" s="86">
        <f>+'Raw Benefits Data'!W285+'Raw Benefits Data'!AQ285</f>
        <v>52</v>
      </c>
      <c r="X285" s="86">
        <f>+'Raw Benefits Data'!X285+('Raw Benefits Data'!AR285*0.81818)</f>
        <v>385712.79022</v>
      </c>
    </row>
    <row r="286" spans="1:24" ht="11.25">
      <c r="A286" s="3" t="s">
        <v>139</v>
      </c>
      <c r="B286" s="87" t="s">
        <v>123</v>
      </c>
      <c r="C286" s="88" t="s">
        <v>629</v>
      </c>
      <c r="D286" s="89">
        <v>1</v>
      </c>
      <c r="E286" s="86">
        <f>+'Raw Benefits Data'!E286+'Raw Benefits Data'!Y286</f>
        <v>697</v>
      </c>
      <c r="F286" s="86">
        <f>+'Raw Benefits Data'!F286+('Raw Benefits Data'!Z286*0.81818)</f>
        <v>6183821.78726</v>
      </c>
      <c r="G286" s="86">
        <f>+'Raw Benefits Data'!G286+'Raw Benefits Data'!AA286</f>
        <v>697</v>
      </c>
      <c r="H286" s="86">
        <f>+'Raw Benefits Data'!H286+('Raw Benefits Data'!AB286*0.81818)</f>
        <v>1371562.03172</v>
      </c>
      <c r="I286" s="86">
        <f>+'Raw Benefits Data'!I286+'Raw Benefits Data'!AC286</f>
        <v>0</v>
      </c>
      <c r="J286" s="86">
        <f>+'Raw Benefits Data'!J286+('Raw Benefits Data'!AD286*0.81818)</f>
        <v>0</v>
      </c>
      <c r="K286" s="86">
        <f>+'Raw Benefits Data'!K286+'Raw Benefits Data'!AE286</f>
        <v>697</v>
      </c>
      <c r="L286" s="86">
        <f>+'Raw Benefits Data'!L286+('Raw Benefits Data'!AF286*0.81818)</f>
        <v>2823452.41172</v>
      </c>
      <c r="M286" s="86">
        <f>+'Raw Benefits Data'!M286+'Raw Benefits Data'!AG286</f>
        <v>697</v>
      </c>
      <c r="N286" s="86">
        <f>+'Raw Benefits Data'!N286+('Raw Benefits Data'!AH286*0.81818)</f>
        <v>15545.99612</v>
      </c>
      <c r="O286" s="86">
        <f>+'Raw Benefits Data'!O286+'Raw Benefits Data'!AI286</f>
        <v>697</v>
      </c>
      <c r="P286" s="86">
        <f>+'Raw Benefits Data'!P286+('Raw Benefits Data'!AJ286*0.81818)</f>
        <v>186894.76686</v>
      </c>
      <c r="Q286" s="86">
        <f>+'Raw Benefits Data'!Q286+'Raw Benefits Data'!AK286</f>
        <v>697</v>
      </c>
      <c r="R286" s="86">
        <f>+'Raw Benefits Data'!R286+('Raw Benefits Data'!AL286*0.81818)</f>
        <v>225450.20906</v>
      </c>
      <c r="S286" s="86">
        <f>+'Raw Benefits Data'!S286+'Raw Benefits Data'!AM286</f>
        <v>0</v>
      </c>
      <c r="T286" s="86">
        <f>+'Raw Benefits Data'!T286+('Raw Benefits Data'!AN286*0.81818)</f>
        <v>0</v>
      </c>
      <c r="U286" s="86">
        <f>+'Raw Benefits Data'!U286+'Raw Benefits Data'!AO286</f>
        <v>0</v>
      </c>
      <c r="V286" s="86">
        <f>+'Raw Benefits Data'!V286+('Raw Benefits Data'!AP286*0.81818)</f>
        <v>0</v>
      </c>
      <c r="W286" s="86">
        <f>+'Raw Benefits Data'!W286+'Raw Benefits Data'!AQ286</f>
        <v>697</v>
      </c>
      <c r="X286" s="86">
        <f>+'Raw Benefits Data'!X286+('Raw Benefits Data'!AR286*0.81818)</f>
        <v>10806647.83928</v>
      </c>
    </row>
    <row r="287" spans="1:24" ht="11.25">
      <c r="A287" s="3" t="s">
        <v>139</v>
      </c>
      <c r="B287" s="87" t="s">
        <v>630</v>
      </c>
      <c r="C287" s="88" t="s">
        <v>631</v>
      </c>
      <c r="D287" s="89">
        <v>1</v>
      </c>
      <c r="E287" s="86">
        <f>+'Raw Benefits Data'!E287+'Raw Benefits Data'!Y287</f>
        <v>840</v>
      </c>
      <c r="F287" s="86">
        <f>+'Raw Benefits Data'!F287+('Raw Benefits Data'!Z287*0.81818)</f>
        <v>7127444.96834</v>
      </c>
      <c r="G287" s="86">
        <f>+'Raw Benefits Data'!G287+'Raw Benefits Data'!AA287</f>
        <v>840</v>
      </c>
      <c r="H287" s="86">
        <f>+'Raw Benefits Data'!H287+('Raw Benefits Data'!AB287*0.81818)</f>
        <v>1576630.15016</v>
      </c>
      <c r="I287" s="86">
        <f>+'Raw Benefits Data'!I287+'Raw Benefits Data'!AC287</f>
        <v>0</v>
      </c>
      <c r="J287" s="86">
        <f>+'Raw Benefits Data'!J287+('Raw Benefits Data'!AD287*0.81818)</f>
        <v>0</v>
      </c>
      <c r="K287" s="86">
        <f>+'Raw Benefits Data'!K287+'Raw Benefits Data'!AE287</f>
        <v>840</v>
      </c>
      <c r="L287" s="86">
        <f>+'Raw Benefits Data'!L287+('Raw Benefits Data'!AF287*0.81818)</f>
        <v>3272739.98752</v>
      </c>
      <c r="M287" s="86">
        <f>+'Raw Benefits Data'!M287+'Raw Benefits Data'!AG287</f>
        <v>840</v>
      </c>
      <c r="N287" s="86">
        <f>+'Raw Benefits Data'!N287+('Raw Benefits Data'!AH287*0.81818)</f>
        <v>93417.79476</v>
      </c>
      <c r="O287" s="86">
        <f>+'Raw Benefits Data'!O287+'Raw Benefits Data'!AI287</f>
        <v>840</v>
      </c>
      <c r="P287" s="86">
        <f>+'Raw Benefits Data'!P287+('Raw Benefits Data'!AJ287*0.81818)</f>
        <v>187067.02578</v>
      </c>
      <c r="Q287" s="86">
        <f>+'Raw Benefits Data'!Q287+'Raw Benefits Data'!AK287</f>
        <v>840</v>
      </c>
      <c r="R287" s="86">
        <f>+'Raw Benefits Data'!R287+('Raw Benefits Data'!AL287*0.81818)</f>
        <v>243197.64242</v>
      </c>
      <c r="S287" s="86">
        <f>+'Raw Benefits Data'!S287+'Raw Benefits Data'!AM287</f>
        <v>0</v>
      </c>
      <c r="T287" s="86">
        <f>+'Raw Benefits Data'!T287+('Raw Benefits Data'!AN287*0.81818)</f>
        <v>0</v>
      </c>
      <c r="U287" s="86">
        <f>+'Raw Benefits Data'!U287+'Raw Benefits Data'!AO287</f>
        <v>840</v>
      </c>
      <c r="V287" s="86">
        <f>+'Raw Benefits Data'!V287+('Raw Benefits Data'!AP287*0.81818)</f>
        <v>2458.36302</v>
      </c>
      <c r="W287" s="86">
        <f>+'Raw Benefits Data'!W287+'Raw Benefits Data'!AQ287</f>
        <v>840</v>
      </c>
      <c r="X287" s="86">
        <f>+'Raw Benefits Data'!X287+('Raw Benefits Data'!AR287*0.81818)</f>
        <v>12502863.47766</v>
      </c>
    </row>
    <row r="288" spans="1:24" ht="11.25">
      <c r="A288" s="3" t="s">
        <v>139</v>
      </c>
      <c r="B288" s="87" t="s">
        <v>632</v>
      </c>
      <c r="C288" s="88" t="s">
        <v>633</v>
      </c>
      <c r="D288" s="90">
        <v>3</v>
      </c>
      <c r="E288" s="86">
        <f>+'Raw Benefits Data'!E288+'Raw Benefits Data'!Y288</f>
        <v>385</v>
      </c>
      <c r="F288" s="86">
        <f>+'Raw Benefits Data'!F288+('Raw Benefits Data'!Z288*0.81818)</f>
        <v>1460305</v>
      </c>
      <c r="G288" s="86">
        <f>+'Raw Benefits Data'!G288+'Raw Benefits Data'!AA288</f>
        <v>385</v>
      </c>
      <c r="H288" s="86">
        <f>+'Raw Benefits Data'!H288+('Raw Benefits Data'!AB288*0.81818)</f>
        <v>801185</v>
      </c>
      <c r="I288" s="86">
        <f>+'Raw Benefits Data'!I288+'Raw Benefits Data'!AC288</f>
        <v>0</v>
      </c>
      <c r="J288" s="86">
        <f>+'Raw Benefits Data'!J288+('Raw Benefits Data'!AD288*0.81818)</f>
        <v>0</v>
      </c>
      <c r="K288" s="86">
        <f>+'Raw Benefits Data'!K288+'Raw Benefits Data'!AE288</f>
        <v>385</v>
      </c>
      <c r="L288" s="86">
        <f>+'Raw Benefits Data'!L288+('Raw Benefits Data'!AF288*0.81818)</f>
        <v>1408330</v>
      </c>
      <c r="M288" s="86">
        <f>+'Raw Benefits Data'!M288+'Raw Benefits Data'!AG288</f>
        <v>385</v>
      </c>
      <c r="N288" s="86">
        <f>+'Raw Benefits Data'!N288+('Raw Benefits Data'!AH288*0.81818)</f>
        <v>43890</v>
      </c>
      <c r="O288" s="86">
        <f>+'Raw Benefits Data'!O288+'Raw Benefits Data'!AI288</f>
        <v>385</v>
      </c>
      <c r="P288" s="86">
        <f>+'Raw Benefits Data'!P288+('Raw Benefits Data'!AJ288*0.81818)</f>
        <v>143990</v>
      </c>
      <c r="Q288" s="86">
        <f>+'Raw Benefits Data'!Q288+'Raw Benefits Data'!AK288</f>
        <v>385</v>
      </c>
      <c r="R288" s="86">
        <f>+'Raw Benefits Data'!R288+('Raw Benefits Data'!AL288*0.81818)</f>
        <v>108570</v>
      </c>
      <c r="S288" s="86">
        <f>+'Raw Benefits Data'!S288+'Raw Benefits Data'!AM288</f>
        <v>0</v>
      </c>
      <c r="T288" s="86">
        <f>+'Raw Benefits Data'!T288+('Raw Benefits Data'!AN288*0.81818)</f>
        <v>0</v>
      </c>
      <c r="U288" s="86">
        <f>+'Raw Benefits Data'!U288+'Raw Benefits Data'!AO288</f>
        <v>385</v>
      </c>
      <c r="V288" s="86">
        <f>+'Raw Benefits Data'!V288+('Raw Benefits Data'!AP288*0.81818)</f>
        <v>62755</v>
      </c>
      <c r="W288" s="86">
        <f>+'Raw Benefits Data'!W288+'Raw Benefits Data'!AQ288</f>
        <v>385</v>
      </c>
      <c r="X288" s="86">
        <f>+'Raw Benefits Data'!X288+('Raw Benefits Data'!AR288*0.81818)</f>
        <v>4029025</v>
      </c>
    </row>
    <row r="289" spans="1:24" ht="11.25">
      <c r="A289" s="3" t="s">
        <v>139</v>
      </c>
      <c r="B289" s="87" t="s">
        <v>634</v>
      </c>
      <c r="C289" s="88" t="s">
        <v>635</v>
      </c>
      <c r="D289" s="90">
        <v>4</v>
      </c>
      <c r="E289" s="86">
        <f>+'Raw Benefits Data'!E289+'Raw Benefits Data'!Y289</f>
        <v>268</v>
      </c>
      <c r="F289" s="86">
        <f>+'Raw Benefits Data'!F289+('Raw Benefits Data'!Z289*0.81818)</f>
        <v>1628126.8903</v>
      </c>
      <c r="G289" s="86">
        <f>+'Raw Benefits Data'!G289+'Raw Benefits Data'!AA289</f>
        <v>268</v>
      </c>
      <c r="H289" s="86">
        <f>+'Raw Benefits Data'!H289+('Raw Benefits Data'!AB289*0.81818)</f>
        <v>560085.91122</v>
      </c>
      <c r="I289" s="86">
        <f>+'Raw Benefits Data'!I289+'Raw Benefits Data'!AC289</f>
        <v>0</v>
      </c>
      <c r="J289" s="86">
        <f>+'Raw Benefits Data'!J289+('Raw Benefits Data'!AD289*0.81818)</f>
        <v>0</v>
      </c>
      <c r="K289" s="86">
        <f>+'Raw Benefits Data'!K289+'Raw Benefits Data'!AE289</f>
        <v>268</v>
      </c>
      <c r="L289" s="86">
        <f>+'Raw Benefits Data'!L289+('Raw Benefits Data'!AF289*0.81818)</f>
        <v>896418.35008</v>
      </c>
      <c r="M289" s="86">
        <f>+'Raw Benefits Data'!M289+'Raw Benefits Data'!AG289</f>
        <v>268</v>
      </c>
      <c r="N289" s="86">
        <f>+'Raw Benefits Data'!N289+('Raw Benefits Data'!AH289*0.81818)</f>
        <v>9497.45304</v>
      </c>
      <c r="O289" s="86">
        <f>+'Raw Benefits Data'!O289+'Raw Benefits Data'!AI289</f>
        <v>268</v>
      </c>
      <c r="P289" s="86">
        <f>+'Raw Benefits Data'!P289+('Raw Benefits Data'!AJ289*0.81818)</f>
        <v>90467.16208</v>
      </c>
      <c r="Q289" s="86">
        <f>+'Raw Benefits Data'!Q289+'Raw Benefits Data'!AK289</f>
        <v>268</v>
      </c>
      <c r="R289" s="86">
        <f>+'Raw Benefits Data'!R289+('Raw Benefits Data'!AL289*0.81818)</f>
        <v>112122.7095</v>
      </c>
      <c r="S289" s="86">
        <f>+'Raw Benefits Data'!S289+'Raw Benefits Data'!AM289</f>
        <v>0</v>
      </c>
      <c r="T289" s="86">
        <f>+'Raw Benefits Data'!T289+('Raw Benefits Data'!AN289*0.81818)</f>
        <v>0</v>
      </c>
      <c r="U289" s="86">
        <f>+'Raw Benefits Data'!U289+'Raw Benefits Data'!AO289</f>
        <v>268</v>
      </c>
      <c r="V289" s="86">
        <f>+'Raw Benefits Data'!V289+('Raw Benefits Data'!AP289*0.81818)</f>
        <v>40249.44568</v>
      </c>
      <c r="W289" s="86">
        <f>+'Raw Benefits Data'!W289+'Raw Benefits Data'!AQ289</f>
        <v>268</v>
      </c>
      <c r="X289" s="86">
        <f>+'Raw Benefits Data'!X289+('Raw Benefits Data'!AR289*0.81818)</f>
        <v>3344299.10376</v>
      </c>
    </row>
    <row r="290" spans="1:24" ht="11.25">
      <c r="A290" s="3" t="s">
        <v>139</v>
      </c>
      <c r="B290" s="87" t="s">
        <v>636</v>
      </c>
      <c r="C290" s="88" t="s">
        <v>637</v>
      </c>
      <c r="D290" s="89">
        <v>4</v>
      </c>
      <c r="E290" s="86">
        <f>+'Raw Benefits Data'!E290+'Raw Benefits Data'!Y290</f>
        <v>211</v>
      </c>
      <c r="F290" s="86">
        <f>+'Raw Benefits Data'!F290+('Raw Benefits Data'!Z290*0.81818)</f>
        <v>1612792.40078</v>
      </c>
      <c r="G290" s="86">
        <f>+'Raw Benefits Data'!G290+'Raw Benefits Data'!AA290</f>
        <v>211</v>
      </c>
      <c r="H290" s="86">
        <f>+'Raw Benefits Data'!H290+('Raw Benefits Data'!AB290*0.81818)</f>
        <v>453158.13048</v>
      </c>
      <c r="I290" s="86">
        <f>+'Raw Benefits Data'!I290+'Raw Benefits Data'!AC290</f>
        <v>0</v>
      </c>
      <c r="J290" s="86">
        <f>+'Raw Benefits Data'!J290+('Raw Benefits Data'!AD290*0.81818)</f>
        <v>0</v>
      </c>
      <c r="K290" s="86">
        <f>+'Raw Benefits Data'!K290+'Raw Benefits Data'!AE290</f>
        <v>211</v>
      </c>
      <c r="L290" s="86">
        <f>+'Raw Benefits Data'!L290+('Raw Benefits Data'!AF290*0.81818)</f>
        <v>697027.80554</v>
      </c>
      <c r="M290" s="86">
        <f>+'Raw Benefits Data'!M290+'Raw Benefits Data'!AG290</f>
        <v>211</v>
      </c>
      <c r="N290" s="86">
        <f>+'Raw Benefits Data'!N290+('Raw Benefits Data'!AH290*0.81818)</f>
        <v>23784.54276</v>
      </c>
      <c r="O290" s="86">
        <f>+'Raw Benefits Data'!O290+'Raw Benefits Data'!AI290</f>
        <v>211</v>
      </c>
      <c r="P290" s="86">
        <f>+'Raw Benefits Data'!P290+('Raw Benefits Data'!AJ290*0.81818)</f>
        <v>73464.53444</v>
      </c>
      <c r="Q290" s="86">
        <f>+'Raw Benefits Data'!Q290+'Raw Benefits Data'!AK290</f>
        <v>211</v>
      </c>
      <c r="R290" s="86">
        <f>+'Raw Benefits Data'!R290+('Raw Benefits Data'!AL290*0.81818)</f>
        <v>42043.90278</v>
      </c>
      <c r="S290" s="86">
        <f>+'Raw Benefits Data'!S290+'Raw Benefits Data'!AM290</f>
        <v>0</v>
      </c>
      <c r="T290" s="86">
        <f>+'Raw Benefits Data'!T290+('Raw Benefits Data'!AN290*0.81818)</f>
        <v>0</v>
      </c>
      <c r="U290" s="86">
        <f>+'Raw Benefits Data'!U290+'Raw Benefits Data'!AO290</f>
        <v>211</v>
      </c>
      <c r="V290" s="86">
        <f>+'Raw Benefits Data'!V290+('Raw Benefits Data'!AP290*0.81818)</f>
        <v>25657.35898</v>
      </c>
      <c r="W290" s="86">
        <f>+'Raw Benefits Data'!W290+'Raw Benefits Data'!AQ290</f>
        <v>211</v>
      </c>
      <c r="X290" s="86">
        <f>+'Raw Benefits Data'!X290+('Raw Benefits Data'!AR290*0.81818)</f>
        <v>2928137.3121</v>
      </c>
    </row>
    <row r="291" spans="1:24" ht="11.25">
      <c r="A291" s="3" t="s">
        <v>139</v>
      </c>
      <c r="B291" s="87" t="s">
        <v>638</v>
      </c>
      <c r="C291" s="88" t="s">
        <v>639</v>
      </c>
      <c r="D291" s="89">
        <v>5</v>
      </c>
      <c r="E291" s="86">
        <f>+'Raw Benefits Data'!E291+'Raw Benefits Data'!Y291</f>
        <v>174</v>
      </c>
      <c r="F291" s="86">
        <f>+'Raw Benefits Data'!F291+('Raw Benefits Data'!Z291*0.81818)</f>
        <v>975908.8699</v>
      </c>
      <c r="G291" s="86">
        <f>+'Raw Benefits Data'!G291+'Raw Benefits Data'!AA291</f>
        <v>174</v>
      </c>
      <c r="H291" s="86">
        <f>+'Raw Benefits Data'!H291+('Raw Benefits Data'!AB291*0.81818)</f>
        <v>352599.959</v>
      </c>
      <c r="I291" s="86">
        <f>+'Raw Benefits Data'!I291+'Raw Benefits Data'!AC291</f>
        <v>0</v>
      </c>
      <c r="J291" s="86">
        <f>+'Raw Benefits Data'!J291+('Raw Benefits Data'!AD291*0.81818)</f>
        <v>0</v>
      </c>
      <c r="K291" s="86">
        <f>+'Raw Benefits Data'!K291+'Raw Benefits Data'!AE291</f>
        <v>174</v>
      </c>
      <c r="L291" s="86">
        <f>+'Raw Benefits Data'!L291+('Raw Benefits Data'!AF291*0.81818)</f>
        <v>564814.92244</v>
      </c>
      <c r="M291" s="86">
        <f>+'Raw Benefits Data'!M291+'Raw Benefits Data'!AG291</f>
        <v>174</v>
      </c>
      <c r="N291" s="86">
        <f>+'Raw Benefits Data'!N291+('Raw Benefits Data'!AH291*0.81818)</f>
        <v>18747.99782</v>
      </c>
      <c r="O291" s="86">
        <f>+'Raw Benefits Data'!O291+'Raw Benefits Data'!AI291</f>
        <v>174</v>
      </c>
      <c r="P291" s="86">
        <f>+'Raw Benefits Data'!P291+('Raw Benefits Data'!AJ291*0.81818)</f>
        <v>87337.9892</v>
      </c>
      <c r="Q291" s="86">
        <f>+'Raw Benefits Data'!Q291+'Raw Benefits Data'!AK291</f>
        <v>174</v>
      </c>
      <c r="R291" s="86">
        <f>+'Raw Benefits Data'!R291+('Raw Benefits Data'!AL291*0.81818)</f>
        <v>40128.99486</v>
      </c>
      <c r="S291" s="86">
        <f>+'Raw Benefits Data'!S291+'Raw Benefits Data'!AM291</f>
        <v>0</v>
      </c>
      <c r="T291" s="86">
        <f>+'Raw Benefits Data'!T291+('Raw Benefits Data'!AN291*0.81818)</f>
        <v>0</v>
      </c>
      <c r="U291" s="86">
        <f>+'Raw Benefits Data'!U291+'Raw Benefits Data'!AO291</f>
        <v>174</v>
      </c>
      <c r="V291" s="86">
        <f>+'Raw Benefits Data'!V291+('Raw Benefits Data'!AP291*0.81818)</f>
        <v>30939.99572</v>
      </c>
      <c r="W291" s="86">
        <f>+'Raw Benefits Data'!W291+'Raw Benefits Data'!AQ291</f>
        <v>174</v>
      </c>
      <c r="X291" s="86">
        <f>+'Raw Benefits Data'!X291+('Raw Benefits Data'!AR291*0.81818)</f>
        <v>2070641.72894</v>
      </c>
    </row>
    <row r="292" spans="1:24" ht="11.25">
      <c r="A292" s="3" t="s">
        <v>139</v>
      </c>
      <c r="B292" s="87" t="s">
        <v>640</v>
      </c>
      <c r="C292" s="88" t="s">
        <v>641</v>
      </c>
      <c r="D292" s="90">
        <v>5</v>
      </c>
      <c r="E292" s="86">
        <f>+'Raw Benefits Data'!E292+'Raw Benefits Data'!Y292</f>
        <v>155</v>
      </c>
      <c r="F292" s="86">
        <f>+'Raw Benefits Data'!F292+('Raw Benefits Data'!Z292*0.81818)</f>
        <v>819542.4282</v>
      </c>
      <c r="G292" s="86">
        <f>+'Raw Benefits Data'!G292+'Raw Benefits Data'!AA292</f>
        <v>155</v>
      </c>
      <c r="H292" s="86">
        <f>+'Raw Benefits Data'!H292+('Raw Benefits Data'!AB292*0.81818)</f>
        <v>281747.44792</v>
      </c>
      <c r="I292" s="86">
        <f>+'Raw Benefits Data'!I292+'Raw Benefits Data'!AC292</f>
        <v>0</v>
      </c>
      <c r="J292" s="86">
        <f>+'Raw Benefits Data'!J292+('Raw Benefits Data'!AD292*0.81818)</f>
        <v>0</v>
      </c>
      <c r="K292" s="86">
        <f>+'Raw Benefits Data'!K292+'Raw Benefits Data'!AE292</f>
        <v>155</v>
      </c>
      <c r="L292" s="86">
        <f>+'Raw Benefits Data'!L292+('Raw Benefits Data'!AF292*0.81818)</f>
        <v>486726.53076</v>
      </c>
      <c r="M292" s="86">
        <f>+'Raw Benefits Data'!M292+'Raw Benefits Data'!AG292</f>
        <v>155</v>
      </c>
      <c r="N292" s="86">
        <f>+'Raw Benefits Data'!N292+('Raw Benefits Data'!AH292*0.81818)</f>
        <v>17164.63596</v>
      </c>
      <c r="O292" s="86">
        <f>+'Raw Benefits Data'!O292+'Raw Benefits Data'!AI292</f>
        <v>155</v>
      </c>
      <c r="P292" s="86">
        <f>+'Raw Benefits Data'!P292+('Raw Benefits Data'!AJ292*0.81818)</f>
        <v>47600.9986</v>
      </c>
      <c r="Q292" s="86">
        <f>+'Raw Benefits Data'!Q292+'Raw Benefits Data'!AK292</f>
        <v>155</v>
      </c>
      <c r="R292" s="86">
        <f>+'Raw Benefits Data'!R292+('Raw Benefits Data'!AL292*0.81818)</f>
        <v>32415.54448</v>
      </c>
      <c r="S292" s="86">
        <f>+'Raw Benefits Data'!S292+'Raw Benefits Data'!AM292</f>
        <v>0</v>
      </c>
      <c r="T292" s="86">
        <f>+'Raw Benefits Data'!T292+('Raw Benefits Data'!AN292*0.81818)</f>
        <v>0</v>
      </c>
      <c r="U292" s="86">
        <f>+'Raw Benefits Data'!U292+'Raw Benefits Data'!AO292</f>
        <v>155</v>
      </c>
      <c r="V292" s="86">
        <f>+'Raw Benefits Data'!V292+('Raw Benefits Data'!AP292*0.81818)</f>
        <v>21559.90844</v>
      </c>
      <c r="W292" s="86">
        <f>+'Raw Benefits Data'!W292+'Raw Benefits Data'!AQ292</f>
        <v>155</v>
      </c>
      <c r="X292" s="86">
        <f>+'Raw Benefits Data'!X292+('Raw Benefits Data'!AR292*0.81818)</f>
        <v>1706908.858</v>
      </c>
    </row>
    <row r="293" spans="1:24" ht="11.25">
      <c r="A293" s="3" t="s">
        <v>139</v>
      </c>
      <c r="B293" s="87" t="s">
        <v>642</v>
      </c>
      <c r="C293" s="88" t="s">
        <v>643</v>
      </c>
      <c r="D293" s="90">
        <v>5</v>
      </c>
      <c r="E293" s="86">
        <f>+'Raw Benefits Data'!E293+'Raw Benefits Data'!Y293</f>
        <v>74</v>
      </c>
      <c r="F293" s="86">
        <f>+'Raw Benefits Data'!F293+('Raw Benefits Data'!Z293*0.81818)</f>
        <v>396387.76752</v>
      </c>
      <c r="G293" s="86">
        <f>+'Raw Benefits Data'!G293+'Raw Benefits Data'!AA293</f>
        <v>74</v>
      </c>
      <c r="H293" s="86">
        <f>+'Raw Benefits Data'!H293+('Raw Benefits Data'!AB293*0.81818)</f>
        <v>155557.98456</v>
      </c>
      <c r="I293" s="86">
        <f>+'Raw Benefits Data'!I293+'Raw Benefits Data'!AC293</f>
        <v>0</v>
      </c>
      <c r="J293" s="86">
        <f>+'Raw Benefits Data'!J293+('Raw Benefits Data'!AD293*0.81818)</f>
        <v>0</v>
      </c>
      <c r="K293" s="86">
        <f>+'Raw Benefits Data'!K293+'Raw Benefits Data'!AE293</f>
        <v>74</v>
      </c>
      <c r="L293" s="86">
        <f>+'Raw Benefits Data'!L293+('Raw Benefits Data'!AF293*0.81818)</f>
        <v>215945.61024</v>
      </c>
      <c r="M293" s="86">
        <f>+'Raw Benefits Data'!M293+'Raw Benefits Data'!AG293</f>
        <v>74</v>
      </c>
      <c r="N293" s="86">
        <f>+'Raw Benefits Data'!N293+('Raw Benefits Data'!AH293*0.81818)</f>
        <v>8792.7264</v>
      </c>
      <c r="O293" s="86">
        <f>+'Raw Benefits Data'!O293+'Raw Benefits Data'!AI293</f>
        <v>74</v>
      </c>
      <c r="P293" s="86">
        <f>+'Raw Benefits Data'!P293+('Raw Benefits Data'!AJ293*0.81818)</f>
        <v>20429.45208</v>
      </c>
      <c r="Q293" s="86">
        <f>+'Raw Benefits Data'!Q293+'Raw Benefits Data'!AK293</f>
        <v>74</v>
      </c>
      <c r="R293" s="86">
        <f>+'Raw Benefits Data'!R293+('Raw Benefits Data'!AL293*0.81818)</f>
        <v>11178.72592</v>
      </c>
      <c r="S293" s="86">
        <f>+'Raw Benefits Data'!S293+'Raw Benefits Data'!AM293</f>
        <v>0</v>
      </c>
      <c r="T293" s="86">
        <f>+'Raw Benefits Data'!T293+('Raw Benefits Data'!AN293*0.81818)</f>
        <v>0</v>
      </c>
      <c r="U293" s="86">
        <f>+'Raw Benefits Data'!U293+'Raw Benefits Data'!AO293</f>
        <v>74</v>
      </c>
      <c r="V293" s="86">
        <f>+'Raw Benefits Data'!V293+('Raw Benefits Data'!AP293*0.81818)</f>
        <v>10585.99872</v>
      </c>
      <c r="W293" s="86">
        <f>+'Raw Benefits Data'!W293+'Raw Benefits Data'!AQ293</f>
        <v>74</v>
      </c>
      <c r="X293" s="86">
        <f>+'Raw Benefits Data'!X293+('Raw Benefits Data'!AR293*0.81818)</f>
        <v>818804.99272</v>
      </c>
    </row>
    <row r="294" spans="1:24" ht="11.25">
      <c r="A294" s="3" t="s">
        <v>139</v>
      </c>
      <c r="B294" s="87" t="s">
        <v>644</v>
      </c>
      <c r="C294" s="88" t="s">
        <v>645</v>
      </c>
      <c r="D294" s="89">
        <v>5</v>
      </c>
      <c r="E294" s="86">
        <f>+'Raw Benefits Data'!E294+'Raw Benefits Data'!Y294</f>
        <v>155</v>
      </c>
      <c r="F294" s="86">
        <f>+'Raw Benefits Data'!F294+('Raw Benefits Data'!Z294*0.81818)</f>
        <v>843380.58982</v>
      </c>
      <c r="G294" s="86">
        <f>+'Raw Benefits Data'!G294+'Raw Benefits Data'!AA294</f>
        <v>155</v>
      </c>
      <c r="H294" s="86">
        <f>+'Raw Benefits Data'!H294+('Raw Benefits Data'!AB294*0.81818)</f>
        <v>326362.97298</v>
      </c>
      <c r="I294" s="86">
        <f>+'Raw Benefits Data'!I294+'Raw Benefits Data'!AC294</f>
        <v>0</v>
      </c>
      <c r="J294" s="86">
        <f>+'Raw Benefits Data'!J294+('Raw Benefits Data'!AD294*0.81818)</f>
        <v>0</v>
      </c>
      <c r="K294" s="86">
        <f>+'Raw Benefits Data'!K294+'Raw Benefits Data'!AE294</f>
        <v>155</v>
      </c>
      <c r="L294" s="86">
        <f>+'Raw Benefits Data'!L294+('Raw Benefits Data'!AF294*0.81818)</f>
        <v>398548.78434</v>
      </c>
      <c r="M294" s="86">
        <f>+'Raw Benefits Data'!M294+'Raw Benefits Data'!AG294</f>
        <v>155</v>
      </c>
      <c r="N294" s="86">
        <f>+'Raw Benefits Data'!N294+('Raw Benefits Data'!AH294*0.81818)</f>
        <v>16756.27134</v>
      </c>
      <c r="O294" s="86">
        <f>+'Raw Benefits Data'!O294+'Raw Benefits Data'!AI294</f>
        <v>155</v>
      </c>
      <c r="P294" s="86">
        <f>+'Raw Benefits Data'!P294+('Raw Benefits Data'!AJ294*0.81818)</f>
        <v>51088.99566</v>
      </c>
      <c r="Q294" s="86">
        <f>+'Raw Benefits Data'!Q294+'Raw Benefits Data'!AK294</f>
        <v>155</v>
      </c>
      <c r="R294" s="86">
        <f>+'Raw Benefits Data'!R294+('Raw Benefits Data'!AL294*0.81818)</f>
        <v>30548.63294</v>
      </c>
      <c r="S294" s="86">
        <f>+'Raw Benefits Data'!S294+'Raw Benefits Data'!AM294</f>
        <v>0</v>
      </c>
      <c r="T294" s="86">
        <f>+'Raw Benefits Data'!T294+('Raw Benefits Data'!AN294*0.81818)</f>
        <v>0</v>
      </c>
      <c r="U294" s="86">
        <f>+'Raw Benefits Data'!U294+'Raw Benefits Data'!AO294</f>
        <v>155</v>
      </c>
      <c r="V294" s="86">
        <f>+'Raw Benefits Data'!V294+('Raw Benefits Data'!AP294*0.81818)</f>
        <v>23987.17982</v>
      </c>
      <c r="W294" s="86">
        <f>+'Raw Benefits Data'!W294+'Raw Benefits Data'!AQ294</f>
        <v>155</v>
      </c>
      <c r="X294" s="86">
        <f>+'Raw Benefits Data'!X294+('Raw Benefits Data'!AR294*0.81818)</f>
        <v>1690821.4269</v>
      </c>
    </row>
    <row r="295" spans="1:24" ht="11.25">
      <c r="A295" s="3" t="s">
        <v>139</v>
      </c>
      <c r="B295" s="87" t="s">
        <v>646</v>
      </c>
      <c r="C295" s="88" t="s">
        <v>647</v>
      </c>
      <c r="D295" s="89">
        <v>6</v>
      </c>
      <c r="E295" s="86">
        <f>+'Raw Benefits Data'!E295+'Raw Benefits Data'!Y295</f>
        <v>135</v>
      </c>
      <c r="F295" s="86">
        <f>+'Raw Benefits Data'!F295+('Raw Benefits Data'!Z295*0.81818)</f>
        <v>669530.68776</v>
      </c>
      <c r="G295" s="86">
        <f>+'Raw Benefits Data'!G295+'Raw Benefits Data'!AA295</f>
        <v>135</v>
      </c>
      <c r="H295" s="86">
        <f>+'Raw Benefits Data'!H295+('Raw Benefits Data'!AB295*0.81818)</f>
        <v>256747.70772</v>
      </c>
      <c r="I295" s="86">
        <f>+'Raw Benefits Data'!I295+'Raw Benefits Data'!AC295</f>
        <v>0</v>
      </c>
      <c r="J295" s="86">
        <f>+'Raw Benefits Data'!J295+('Raw Benefits Data'!AD295*0.81818)</f>
        <v>0</v>
      </c>
      <c r="K295" s="86">
        <f>+'Raw Benefits Data'!K295+'Raw Benefits Data'!AE295</f>
        <v>135</v>
      </c>
      <c r="L295" s="86">
        <f>+'Raw Benefits Data'!L295+('Raw Benefits Data'!AF295*0.81818)</f>
        <v>381480.21900000004</v>
      </c>
      <c r="M295" s="86">
        <f>+'Raw Benefits Data'!M295+'Raw Benefits Data'!AG295</f>
        <v>135</v>
      </c>
      <c r="N295" s="86">
        <f>+'Raw Benefits Data'!N295+('Raw Benefits Data'!AH295*0.81818)</f>
        <v>15021.806400000001</v>
      </c>
      <c r="O295" s="86">
        <f>+'Raw Benefits Data'!O295+'Raw Benefits Data'!AI295</f>
        <v>135</v>
      </c>
      <c r="P295" s="86">
        <f>+'Raw Benefits Data'!P295+('Raw Benefits Data'!AJ295*0.81818)</f>
        <v>19491.52896</v>
      </c>
      <c r="Q295" s="86">
        <f>+'Raw Benefits Data'!Q295+'Raw Benefits Data'!AK295</f>
        <v>135</v>
      </c>
      <c r="R295" s="86">
        <f>+'Raw Benefits Data'!R295+('Raw Benefits Data'!AL295*0.81818)</f>
        <v>18747.80748</v>
      </c>
      <c r="S295" s="86">
        <f>+'Raw Benefits Data'!S295+'Raw Benefits Data'!AM295</f>
        <v>0</v>
      </c>
      <c r="T295" s="86">
        <f>+'Raw Benefits Data'!T295+('Raw Benefits Data'!AN295*0.81818)</f>
        <v>0</v>
      </c>
      <c r="U295" s="86">
        <f>+'Raw Benefits Data'!U295+'Raw Benefits Data'!AO295</f>
        <v>81</v>
      </c>
      <c r="V295" s="86">
        <f>+'Raw Benefits Data'!V295+('Raw Benefits Data'!AP295*0.81818)</f>
        <v>4212</v>
      </c>
      <c r="W295" s="86">
        <f>+'Raw Benefits Data'!W295+'Raw Benefits Data'!AQ295</f>
        <v>135</v>
      </c>
      <c r="X295" s="86">
        <f>+'Raw Benefits Data'!X295+('Raw Benefits Data'!AR295*0.81818)</f>
        <v>1365106.5756</v>
      </c>
    </row>
    <row r="296" spans="1:24" ht="11.25">
      <c r="A296" s="3" t="s">
        <v>139</v>
      </c>
      <c r="B296" s="87" t="s">
        <v>648</v>
      </c>
      <c r="C296" s="88" t="s">
        <v>649</v>
      </c>
      <c r="D296" s="89">
        <v>6</v>
      </c>
      <c r="E296" s="86">
        <f>+'Raw Benefits Data'!E296+'Raw Benefits Data'!Y296</f>
        <v>48</v>
      </c>
      <c r="F296" s="86">
        <f>+'Raw Benefits Data'!F296+('Raw Benefits Data'!Z296*0.81818)</f>
        <v>138189.25224</v>
      </c>
      <c r="G296" s="86">
        <f>+'Raw Benefits Data'!G296+'Raw Benefits Data'!AA296</f>
        <v>48</v>
      </c>
      <c r="H296" s="86">
        <f>+'Raw Benefits Data'!H296+('Raw Benefits Data'!AB296*0.81818)</f>
        <v>91112.7168</v>
      </c>
      <c r="I296" s="86">
        <f>+'Raw Benefits Data'!I296+'Raw Benefits Data'!AC296</f>
        <v>0</v>
      </c>
      <c r="J296" s="86">
        <f>+'Raw Benefits Data'!J296+('Raw Benefits Data'!AD296*0.81818)</f>
        <v>0</v>
      </c>
      <c r="K296" s="86">
        <f>+'Raw Benefits Data'!K296+'Raw Benefits Data'!AE296</f>
        <v>48</v>
      </c>
      <c r="L296" s="86">
        <f>+'Raw Benefits Data'!L296+('Raw Benefits Data'!AF296*0.81818)</f>
        <v>127430.16204</v>
      </c>
      <c r="M296" s="86">
        <f>+'Raw Benefits Data'!M296+'Raw Benefits Data'!AG296</f>
        <v>48</v>
      </c>
      <c r="N296" s="86">
        <f>+'Raw Benefits Data'!N296+('Raw Benefits Data'!AH296*0.81818)</f>
        <v>17228.45196</v>
      </c>
      <c r="O296" s="86">
        <f>+'Raw Benefits Data'!O296+'Raw Benefits Data'!AI296</f>
        <v>48</v>
      </c>
      <c r="P296" s="86">
        <f>+'Raw Benefits Data'!P296+('Raw Benefits Data'!AJ296*0.81818)</f>
        <v>12193.36164</v>
      </c>
      <c r="Q296" s="86">
        <f>+'Raw Benefits Data'!Q296+'Raw Benefits Data'!AK296</f>
        <v>48</v>
      </c>
      <c r="R296" s="86">
        <f>+'Raw Benefits Data'!R296+('Raw Benefits Data'!AL296*0.81818)</f>
        <v>11389.0896</v>
      </c>
      <c r="S296" s="86">
        <f>+'Raw Benefits Data'!S296+'Raw Benefits Data'!AM296</f>
        <v>0</v>
      </c>
      <c r="T296" s="86">
        <f>+'Raw Benefits Data'!T296+('Raw Benefits Data'!AN296*0.81818)</f>
        <v>0</v>
      </c>
      <c r="U296" s="86">
        <f>+'Raw Benefits Data'!U296+'Raw Benefits Data'!AO296</f>
        <v>45</v>
      </c>
      <c r="V296" s="86">
        <f>+'Raw Benefits Data'!V296+('Raw Benefits Data'!AP296*0.81818)</f>
        <v>2610</v>
      </c>
      <c r="W296" s="86">
        <f>+'Raw Benefits Data'!W296+'Raw Benefits Data'!AQ296</f>
        <v>48</v>
      </c>
      <c r="X296" s="86">
        <f>+'Raw Benefits Data'!X296+('Raw Benefits Data'!AR296*0.81818)</f>
        <v>400195.57974</v>
      </c>
    </row>
    <row r="297" spans="1:24" ht="11.25">
      <c r="A297" s="3" t="s">
        <v>139</v>
      </c>
      <c r="B297" s="87" t="s">
        <v>652</v>
      </c>
      <c r="C297" s="88" t="s">
        <v>653</v>
      </c>
      <c r="D297" s="90">
        <v>6</v>
      </c>
      <c r="E297" s="86">
        <f>+'Raw Benefits Data'!E297+'Raw Benefits Data'!Y297</f>
        <v>72</v>
      </c>
      <c r="F297" s="86">
        <f>+'Raw Benefits Data'!F297+('Raw Benefits Data'!Z297*0.81818)</f>
        <v>224685.21600000001</v>
      </c>
      <c r="G297" s="86">
        <f>+'Raw Benefits Data'!G297+'Raw Benefits Data'!AA297</f>
        <v>72</v>
      </c>
      <c r="H297" s="86">
        <f>+'Raw Benefits Data'!H297+('Raw Benefits Data'!AB297*0.81818)</f>
        <v>158450.62050000002</v>
      </c>
      <c r="I297" s="86">
        <f>+'Raw Benefits Data'!I297+'Raw Benefits Data'!AC297</f>
        <v>0</v>
      </c>
      <c r="J297" s="86">
        <f>+'Raw Benefits Data'!J297+('Raw Benefits Data'!AD297*0.81818)</f>
        <v>0</v>
      </c>
      <c r="K297" s="86">
        <f>+'Raw Benefits Data'!K297+'Raw Benefits Data'!AE297</f>
        <v>72</v>
      </c>
      <c r="L297" s="86">
        <f>+'Raw Benefits Data'!L297+('Raw Benefits Data'!AF297*0.81818)</f>
        <v>207946.046</v>
      </c>
      <c r="M297" s="86">
        <f>+'Raw Benefits Data'!M297+'Raw Benefits Data'!AG297</f>
        <v>72</v>
      </c>
      <c r="N297" s="86">
        <f>+'Raw Benefits Data'!N297+('Raw Benefits Data'!AH297*0.81818)</f>
        <v>4721.8150000000005</v>
      </c>
      <c r="O297" s="86">
        <f>+'Raw Benefits Data'!O297+'Raw Benefits Data'!AI297</f>
        <v>72</v>
      </c>
      <c r="P297" s="86">
        <f>+'Raw Benefits Data'!P297+('Raw Benefits Data'!AJ297*0.81818)</f>
        <v>20105.3505</v>
      </c>
      <c r="Q297" s="86">
        <f>+'Raw Benefits Data'!Q297+'Raw Benefits Data'!AK297</f>
        <v>72</v>
      </c>
      <c r="R297" s="86">
        <f>+'Raw Benefits Data'!R297+('Raw Benefits Data'!AL297*0.81818)</f>
        <v>12787.628</v>
      </c>
      <c r="S297" s="86">
        <f>+'Raw Benefits Data'!S297+'Raw Benefits Data'!AM297</f>
        <v>0</v>
      </c>
      <c r="T297" s="86">
        <f>+'Raw Benefits Data'!T297+('Raw Benefits Data'!AN297*0.81818)</f>
        <v>0</v>
      </c>
      <c r="U297" s="86">
        <f>+'Raw Benefits Data'!U297+'Raw Benefits Data'!AO297</f>
        <v>72</v>
      </c>
      <c r="V297" s="86">
        <f>+'Raw Benefits Data'!V297+('Raw Benefits Data'!AP297*0.81818)</f>
        <v>14500.536</v>
      </c>
      <c r="W297" s="86">
        <f>+'Raw Benefits Data'!W297+'Raw Benefits Data'!AQ297</f>
        <v>72</v>
      </c>
      <c r="X297" s="86">
        <f>+'Raw Benefits Data'!X297+('Raw Benefits Data'!AR297*0.81818)</f>
        <v>643197.212</v>
      </c>
    </row>
    <row r="298" spans="1:24" ht="11.25">
      <c r="A298" s="3" t="s">
        <v>139</v>
      </c>
      <c r="B298" s="87" t="s">
        <v>654</v>
      </c>
      <c r="C298" s="88" t="s">
        <v>655</v>
      </c>
      <c r="D298" s="90">
        <v>7</v>
      </c>
      <c r="E298" s="86">
        <f>+'Raw Benefits Data'!E298+'Raw Benefits Data'!Y298</f>
        <v>36</v>
      </c>
      <c r="F298" s="86">
        <f>+'Raw Benefits Data'!F298+('Raw Benefits Data'!Z298*0.81818)</f>
        <v>97391.93328</v>
      </c>
      <c r="G298" s="86">
        <f>+'Raw Benefits Data'!G298+'Raw Benefits Data'!AA298</f>
        <v>36</v>
      </c>
      <c r="H298" s="86">
        <f>+'Raw Benefits Data'!H298+('Raw Benefits Data'!AB298*0.81818)</f>
        <v>77003.95032</v>
      </c>
      <c r="I298" s="86">
        <f>+'Raw Benefits Data'!I298+'Raw Benefits Data'!AC298</f>
        <v>0</v>
      </c>
      <c r="J298" s="86">
        <f>+'Raw Benefits Data'!J298+('Raw Benefits Data'!AD298*0.81818)</f>
        <v>0</v>
      </c>
      <c r="K298" s="86">
        <f>+'Raw Benefits Data'!K298+'Raw Benefits Data'!AE298</f>
        <v>36</v>
      </c>
      <c r="L298" s="86">
        <f>+'Raw Benefits Data'!L298+('Raw Benefits Data'!AF298*0.81818)</f>
        <v>92024.664</v>
      </c>
      <c r="M298" s="86">
        <f>+'Raw Benefits Data'!M298+'Raw Benefits Data'!AG298</f>
        <v>36</v>
      </c>
      <c r="N298" s="86">
        <f>+'Raw Benefits Data'!N298+('Raw Benefits Data'!AH298*0.81818)</f>
        <v>4058.1792</v>
      </c>
      <c r="O298" s="86">
        <f>+'Raw Benefits Data'!O298+'Raw Benefits Data'!AI298</f>
        <v>36</v>
      </c>
      <c r="P298" s="86">
        <f>+'Raw Benefits Data'!P298+('Raw Benefits Data'!AJ298*0.81818)</f>
        <v>13828.354080000001</v>
      </c>
      <c r="Q298" s="86">
        <f>+'Raw Benefits Data'!Q298+'Raw Benefits Data'!AK298</f>
        <v>36</v>
      </c>
      <c r="R298" s="86">
        <f>+'Raw Benefits Data'!R298+('Raw Benefits Data'!AL298*0.81818)</f>
        <v>6848.72256</v>
      </c>
      <c r="S298" s="86">
        <f>+'Raw Benefits Data'!S298+'Raw Benefits Data'!AM298</f>
        <v>0</v>
      </c>
      <c r="T298" s="86">
        <f>+'Raw Benefits Data'!T298+('Raw Benefits Data'!AN298*0.81818)</f>
        <v>0</v>
      </c>
      <c r="U298" s="86">
        <f>+'Raw Benefits Data'!U298+'Raw Benefits Data'!AO298</f>
        <v>0</v>
      </c>
      <c r="V298" s="86">
        <f>+'Raw Benefits Data'!V298+('Raw Benefits Data'!AP298*0.81818)</f>
        <v>0</v>
      </c>
      <c r="W298" s="86">
        <f>+'Raw Benefits Data'!W298+'Raw Benefits Data'!AQ298</f>
        <v>36</v>
      </c>
      <c r="X298" s="86">
        <f>+'Raw Benefits Data'!X298+('Raw Benefits Data'!AR298*0.81818)</f>
        <v>291155.80344</v>
      </c>
    </row>
    <row r="299" spans="1:24" ht="11.25">
      <c r="A299" s="3" t="s">
        <v>139</v>
      </c>
      <c r="B299" s="87" t="s">
        <v>656</v>
      </c>
      <c r="C299" s="88" t="s">
        <v>657</v>
      </c>
      <c r="D299" s="90">
        <v>7</v>
      </c>
      <c r="E299" s="86">
        <f>+'Raw Benefits Data'!E299+'Raw Benefits Data'!Y299</f>
        <v>50</v>
      </c>
      <c r="F299" s="86">
        <f>+'Raw Benefits Data'!F299+('Raw Benefits Data'!Z299*0.81818)</f>
        <v>231655.8781</v>
      </c>
      <c r="G299" s="86">
        <f>+'Raw Benefits Data'!G299+'Raw Benefits Data'!AA299</f>
        <v>50</v>
      </c>
      <c r="H299" s="86">
        <f>+'Raw Benefits Data'!H299+('Raw Benefits Data'!AB299*0.81818)</f>
        <v>100885.8899</v>
      </c>
      <c r="I299" s="86">
        <f>+'Raw Benefits Data'!I299+'Raw Benefits Data'!AC299</f>
        <v>0</v>
      </c>
      <c r="J299" s="86">
        <f>+'Raw Benefits Data'!J299+('Raw Benefits Data'!AD299*0.81818)</f>
        <v>0</v>
      </c>
      <c r="K299" s="86">
        <f>+'Raw Benefits Data'!K299+'Raw Benefits Data'!AE299</f>
        <v>50</v>
      </c>
      <c r="L299" s="86">
        <f>+'Raw Benefits Data'!L299+('Raw Benefits Data'!AF299*0.81818)</f>
        <v>132189.5131</v>
      </c>
      <c r="M299" s="86">
        <f>+'Raw Benefits Data'!M299+'Raw Benefits Data'!AG299</f>
        <v>50</v>
      </c>
      <c r="N299" s="86">
        <f>+'Raw Benefits Data'!N299+('Raw Benefits Data'!AH299*0.81818)</f>
        <v>5596.3626</v>
      </c>
      <c r="O299" s="86">
        <f>+'Raw Benefits Data'!O299+'Raw Benefits Data'!AI299</f>
        <v>50</v>
      </c>
      <c r="P299" s="86">
        <f>+'Raw Benefits Data'!P299+('Raw Benefits Data'!AJ299*0.81818)</f>
        <v>4585.9055</v>
      </c>
      <c r="Q299" s="86">
        <f>+'Raw Benefits Data'!Q299+'Raw Benefits Data'!AK299</f>
        <v>50</v>
      </c>
      <c r="R299" s="86">
        <f>+'Raw Benefits Data'!R299+('Raw Benefits Data'!AL299*0.81818)</f>
        <v>6917.7263</v>
      </c>
      <c r="S299" s="86">
        <f>+'Raw Benefits Data'!S299+'Raw Benefits Data'!AM299</f>
        <v>0</v>
      </c>
      <c r="T299" s="86">
        <f>+'Raw Benefits Data'!T299+('Raw Benefits Data'!AN299*0.81818)</f>
        <v>0</v>
      </c>
      <c r="U299" s="86">
        <f>+'Raw Benefits Data'!U299+'Raw Benefits Data'!AO299</f>
        <v>45</v>
      </c>
      <c r="V299" s="86">
        <f>+'Raw Benefits Data'!V299+('Raw Benefits Data'!AP299*0.81818)</f>
        <v>8280</v>
      </c>
      <c r="W299" s="86">
        <f>+'Raw Benefits Data'!W299+'Raw Benefits Data'!AQ299</f>
        <v>50</v>
      </c>
      <c r="X299" s="86">
        <f>+'Raw Benefits Data'!X299+('Raw Benefits Data'!AR299*0.81818)</f>
        <v>490111.2755</v>
      </c>
    </row>
    <row r="300" spans="1:24" ht="11.25">
      <c r="A300" s="3" t="s">
        <v>139</v>
      </c>
      <c r="B300" s="87" t="s">
        <v>658</v>
      </c>
      <c r="C300" s="88" t="s">
        <v>659</v>
      </c>
      <c r="D300" s="90">
        <v>7</v>
      </c>
      <c r="E300" s="86">
        <f>+'Raw Benefits Data'!E300+'Raw Benefits Data'!Y300</f>
        <v>50</v>
      </c>
      <c r="F300" s="86">
        <f>+'Raw Benefits Data'!F300+('Raw Benefits Data'!Z300*0.81818)</f>
        <v>215700</v>
      </c>
      <c r="G300" s="86">
        <f>+'Raw Benefits Data'!G300+'Raw Benefits Data'!AA300</f>
        <v>50</v>
      </c>
      <c r="H300" s="86">
        <f>+'Raw Benefits Data'!H300+('Raw Benefits Data'!AB300*0.81818)</f>
        <v>116750</v>
      </c>
      <c r="I300" s="86">
        <f>+'Raw Benefits Data'!I300+'Raw Benefits Data'!AC300</f>
        <v>0</v>
      </c>
      <c r="J300" s="86">
        <f>+'Raw Benefits Data'!J300+('Raw Benefits Data'!AD300*0.81818)</f>
        <v>0</v>
      </c>
      <c r="K300" s="86">
        <f>+'Raw Benefits Data'!K300+'Raw Benefits Data'!AE300</f>
        <v>50</v>
      </c>
      <c r="L300" s="86">
        <f>+'Raw Benefits Data'!L300+('Raw Benefits Data'!AF300*0.81818)</f>
        <v>139850</v>
      </c>
      <c r="M300" s="86">
        <f>+'Raw Benefits Data'!M300+'Raw Benefits Data'!AG300</f>
        <v>50</v>
      </c>
      <c r="N300" s="86">
        <f>+'Raw Benefits Data'!N300+('Raw Benefits Data'!AH300*0.81818)</f>
        <v>5700</v>
      </c>
      <c r="O300" s="86">
        <f>+'Raw Benefits Data'!O300+'Raw Benefits Data'!AI300</f>
        <v>50</v>
      </c>
      <c r="P300" s="86">
        <f>+'Raw Benefits Data'!P300+('Raw Benefits Data'!AJ300*0.81818)</f>
        <v>21000</v>
      </c>
      <c r="Q300" s="86">
        <f>+'Raw Benefits Data'!Q300+'Raw Benefits Data'!AK300</f>
        <v>50</v>
      </c>
      <c r="R300" s="86">
        <f>+'Raw Benefits Data'!R300+('Raw Benefits Data'!AL300*0.81818)</f>
        <v>10500</v>
      </c>
      <c r="S300" s="86">
        <f>+'Raw Benefits Data'!S300+'Raw Benefits Data'!AM300</f>
        <v>0</v>
      </c>
      <c r="T300" s="86">
        <f>+'Raw Benefits Data'!T300+('Raw Benefits Data'!AN300*0.81818)</f>
        <v>0</v>
      </c>
      <c r="U300" s="86">
        <f>+'Raw Benefits Data'!U300+'Raw Benefits Data'!AO300</f>
        <v>50</v>
      </c>
      <c r="V300" s="86">
        <f>+'Raw Benefits Data'!V300+('Raw Benefits Data'!AP300*0.81818)</f>
        <v>14500</v>
      </c>
      <c r="W300" s="86">
        <f>+'Raw Benefits Data'!W300+'Raw Benefits Data'!AQ300</f>
        <v>50</v>
      </c>
      <c r="X300" s="86">
        <f>+'Raw Benefits Data'!X300+('Raw Benefits Data'!AR300*0.81818)</f>
        <v>524000</v>
      </c>
    </row>
    <row r="301" spans="1:24" ht="11.25">
      <c r="A301" s="3" t="s">
        <v>139</v>
      </c>
      <c r="B301" s="87" t="s">
        <v>660</v>
      </c>
      <c r="C301" s="88" t="s">
        <v>661</v>
      </c>
      <c r="D301" s="90">
        <v>7</v>
      </c>
      <c r="E301" s="86">
        <f>+'Raw Benefits Data'!E301+'Raw Benefits Data'!Y301</f>
        <v>42</v>
      </c>
      <c r="F301" s="86">
        <f>+'Raw Benefits Data'!F301+('Raw Benefits Data'!Z301*0.81818)</f>
        <v>50605.628</v>
      </c>
      <c r="G301" s="86">
        <f>+'Raw Benefits Data'!G301+'Raw Benefits Data'!AA301</f>
        <v>42</v>
      </c>
      <c r="H301" s="86">
        <f>+'Raw Benefits Data'!H301+('Raw Benefits Data'!AB301*0.81818)</f>
        <v>84277.4359</v>
      </c>
      <c r="I301" s="86">
        <f>+'Raw Benefits Data'!I301+'Raw Benefits Data'!AC301</f>
        <v>0</v>
      </c>
      <c r="J301" s="86">
        <f>+'Raw Benefits Data'!J301+('Raw Benefits Data'!AD301*0.81818)</f>
        <v>0</v>
      </c>
      <c r="K301" s="86">
        <f>+'Raw Benefits Data'!K301+'Raw Benefits Data'!AE301</f>
        <v>42</v>
      </c>
      <c r="L301" s="86">
        <f>+'Raw Benefits Data'!L301+('Raw Benefits Data'!AF301*0.81818)</f>
        <v>113349.9697</v>
      </c>
      <c r="M301" s="86">
        <f>+'Raw Benefits Data'!M301+'Raw Benefits Data'!AG301</f>
        <v>42</v>
      </c>
      <c r="N301" s="86">
        <f>+'Raw Benefits Data'!N301+('Raw Benefits Data'!AH301*0.81818)</f>
        <v>4930.908</v>
      </c>
      <c r="O301" s="86">
        <f>+'Raw Benefits Data'!O301+'Raw Benefits Data'!AI301</f>
        <v>42</v>
      </c>
      <c r="P301" s="86">
        <f>+'Raw Benefits Data'!P301+('Raw Benefits Data'!AJ301*0.81818)</f>
        <v>9421.1793</v>
      </c>
      <c r="Q301" s="86">
        <f>+'Raw Benefits Data'!Q301+'Raw Benefits Data'!AK301</f>
        <v>42</v>
      </c>
      <c r="R301" s="86">
        <f>+'Raw Benefits Data'!R301+('Raw Benefits Data'!AL301*0.81818)</f>
        <v>6980.6345</v>
      </c>
      <c r="S301" s="86">
        <f>+'Raw Benefits Data'!S301+'Raw Benefits Data'!AM301</f>
        <v>0</v>
      </c>
      <c r="T301" s="86">
        <f>+'Raw Benefits Data'!T301+('Raw Benefits Data'!AN301*0.81818)</f>
        <v>0</v>
      </c>
      <c r="U301" s="86">
        <f>+'Raw Benefits Data'!U301+'Raw Benefits Data'!AO301</f>
        <v>42</v>
      </c>
      <c r="V301" s="86">
        <f>+'Raw Benefits Data'!V301+('Raw Benefits Data'!AP301*0.81818)</f>
        <v>8218.18</v>
      </c>
      <c r="W301" s="86">
        <f>+'Raw Benefits Data'!W301+'Raw Benefits Data'!AQ301</f>
        <v>42</v>
      </c>
      <c r="X301" s="86">
        <f>+'Raw Benefits Data'!X301+('Raw Benefits Data'!AR301*0.81818)</f>
        <v>277783.9354</v>
      </c>
    </row>
    <row r="302" spans="1:24" ht="11.25">
      <c r="A302" s="3" t="s">
        <v>139</v>
      </c>
      <c r="B302" s="87" t="s">
        <v>662</v>
      </c>
      <c r="C302" s="88" t="s">
        <v>663</v>
      </c>
      <c r="D302" s="90">
        <v>7</v>
      </c>
      <c r="E302" s="86">
        <f>+'Raw Benefits Data'!E302+'Raw Benefits Data'!Y302</f>
        <v>84</v>
      </c>
      <c r="F302" s="86">
        <f>+'Raw Benefits Data'!F302+('Raw Benefits Data'!Z302*0.81818)</f>
        <v>229045.06192</v>
      </c>
      <c r="G302" s="86">
        <f>+'Raw Benefits Data'!G302+'Raw Benefits Data'!AA302</f>
        <v>84</v>
      </c>
      <c r="H302" s="86">
        <f>+'Raw Benefits Data'!H302+('Raw Benefits Data'!AB302*0.81818)</f>
        <v>170792.34872</v>
      </c>
      <c r="I302" s="86">
        <f>+'Raw Benefits Data'!I302+'Raw Benefits Data'!AC302</f>
        <v>0</v>
      </c>
      <c r="J302" s="86">
        <f>+'Raw Benefits Data'!J302+('Raw Benefits Data'!AD302*0.81818)</f>
        <v>0</v>
      </c>
      <c r="K302" s="86">
        <f>+'Raw Benefits Data'!K302+'Raw Benefits Data'!AE302</f>
        <v>84</v>
      </c>
      <c r="L302" s="86">
        <f>+'Raw Benefits Data'!L302+('Raw Benefits Data'!AF302*0.81818)</f>
        <v>217420.69976</v>
      </c>
      <c r="M302" s="86">
        <f>+'Raw Benefits Data'!M302+'Raw Benefits Data'!AG302</f>
        <v>84</v>
      </c>
      <c r="N302" s="86">
        <f>+'Raw Benefits Data'!N302+('Raw Benefits Data'!AH302*0.81818)</f>
        <v>24981.816</v>
      </c>
      <c r="O302" s="86">
        <f>+'Raw Benefits Data'!O302+'Raw Benefits Data'!AI302</f>
        <v>84</v>
      </c>
      <c r="P302" s="86">
        <f>+'Raw Benefits Data'!P302+('Raw Benefits Data'!AJ302*0.81818)</f>
        <v>9077.08976</v>
      </c>
      <c r="Q302" s="86">
        <f>+'Raw Benefits Data'!Q302+'Raw Benefits Data'!AK302</f>
        <v>84</v>
      </c>
      <c r="R302" s="86">
        <f>+'Raw Benefits Data'!R302+('Raw Benefits Data'!AL302*0.81818)</f>
        <v>10014.18072</v>
      </c>
      <c r="S302" s="86">
        <f>+'Raw Benefits Data'!S302+'Raw Benefits Data'!AM302</f>
        <v>0</v>
      </c>
      <c r="T302" s="86">
        <f>+'Raw Benefits Data'!T302+('Raw Benefits Data'!AN302*0.81818)</f>
        <v>0</v>
      </c>
      <c r="U302" s="86">
        <f>+'Raw Benefits Data'!U302+'Raw Benefits Data'!AO302</f>
        <v>84</v>
      </c>
      <c r="V302" s="86">
        <f>+'Raw Benefits Data'!V302+('Raw Benefits Data'!AP302*0.81818)</f>
        <v>12809.81656</v>
      </c>
      <c r="W302" s="86">
        <f>+'Raw Benefits Data'!W302+'Raw Benefits Data'!AQ302</f>
        <v>84</v>
      </c>
      <c r="X302" s="86">
        <f>+'Raw Benefits Data'!X302+('Raw Benefits Data'!AR302*0.81818)</f>
        <v>674141.01344</v>
      </c>
    </row>
    <row r="303" spans="1:24" ht="11.25">
      <c r="A303" s="3" t="s">
        <v>139</v>
      </c>
      <c r="B303" s="87" t="s">
        <v>664</v>
      </c>
      <c r="C303" s="88" t="s">
        <v>665</v>
      </c>
      <c r="D303" s="90">
        <v>7</v>
      </c>
      <c r="E303" s="86">
        <f>+'Raw Benefits Data'!E303+'Raw Benefits Data'!Y303</f>
        <v>57</v>
      </c>
      <c r="F303" s="86">
        <f>+'Raw Benefits Data'!F303+('Raw Benefits Data'!Z303*0.81818)</f>
        <v>280318.87728</v>
      </c>
      <c r="G303" s="86">
        <f>+'Raw Benefits Data'!G303+'Raw Benefits Data'!AA303</f>
        <v>57</v>
      </c>
      <c r="H303" s="86">
        <f>+'Raw Benefits Data'!H303+('Raw Benefits Data'!AB303*0.81818)</f>
        <v>128546.98758</v>
      </c>
      <c r="I303" s="86">
        <f>+'Raw Benefits Data'!I303+'Raw Benefits Data'!AC303</f>
        <v>0</v>
      </c>
      <c r="J303" s="86">
        <f>+'Raw Benefits Data'!J303+('Raw Benefits Data'!AD303*0.81818)</f>
        <v>0</v>
      </c>
      <c r="K303" s="86">
        <f>+'Raw Benefits Data'!K303+'Raw Benefits Data'!AE303</f>
        <v>57</v>
      </c>
      <c r="L303" s="86">
        <f>+'Raw Benefits Data'!L303+('Raw Benefits Data'!AF303*0.81818)</f>
        <v>156145.89114</v>
      </c>
      <c r="M303" s="86">
        <f>+'Raw Benefits Data'!M303+'Raw Benefits Data'!AG303</f>
        <v>57</v>
      </c>
      <c r="N303" s="86">
        <f>+'Raw Benefits Data'!N303+('Raw Benefits Data'!AH303*0.81818)</f>
        <v>6605.18118</v>
      </c>
      <c r="O303" s="86">
        <f>+'Raw Benefits Data'!O303+'Raw Benefits Data'!AI303</f>
        <v>57</v>
      </c>
      <c r="P303" s="86">
        <f>+'Raw Benefits Data'!P303+('Raw Benefits Data'!AJ303*0.81818)</f>
        <v>33867.81432</v>
      </c>
      <c r="Q303" s="86">
        <f>+'Raw Benefits Data'!Q303+'Raw Benefits Data'!AK303</f>
        <v>57</v>
      </c>
      <c r="R303" s="86">
        <f>+'Raw Benefits Data'!R303+('Raw Benefits Data'!AL303*0.81818)</f>
        <v>7118.181</v>
      </c>
      <c r="S303" s="86">
        <f>+'Raw Benefits Data'!S303+'Raw Benefits Data'!AM303</f>
        <v>0</v>
      </c>
      <c r="T303" s="86">
        <f>+'Raw Benefits Data'!T303+('Raw Benefits Data'!AN303*0.81818)</f>
        <v>0</v>
      </c>
      <c r="U303" s="86">
        <f>+'Raw Benefits Data'!U303+'Raw Benefits Data'!AO303</f>
        <v>0</v>
      </c>
      <c r="V303" s="86">
        <f>+'Raw Benefits Data'!V303+('Raw Benefits Data'!AP303*0.81818)</f>
        <v>0</v>
      </c>
      <c r="W303" s="86">
        <f>+'Raw Benefits Data'!W303+'Raw Benefits Data'!AQ303</f>
        <v>57</v>
      </c>
      <c r="X303" s="86">
        <f>+'Raw Benefits Data'!X303+('Raw Benefits Data'!AR303*0.81818)</f>
        <v>612602.9325</v>
      </c>
    </row>
    <row r="304" spans="1:24" ht="11.25">
      <c r="A304" s="3" t="s">
        <v>139</v>
      </c>
      <c r="B304" s="87" t="s">
        <v>666</v>
      </c>
      <c r="C304" s="88" t="s">
        <v>667</v>
      </c>
      <c r="D304" s="90">
        <v>7</v>
      </c>
      <c r="E304" s="86">
        <f>+'Raw Benefits Data'!E304+'Raw Benefits Data'!Y304</f>
        <v>109</v>
      </c>
      <c r="F304" s="86">
        <f>+'Raw Benefits Data'!F304+('Raw Benefits Data'!Z304*0.81818)</f>
        <v>309077.6038</v>
      </c>
      <c r="G304" s="86">
        <f>+'Raw Benefits Data'!G304+'Raw Benefits Data'!AA304</f>
        <v>109</v>
      </c>
      <c r="H304" s="86">
        <f>+'Raw Benefits Data'!H304+('Raw Benefits Data'!AB304*0.81818)</f>
        <v>268601.7956</v>
      </c>
      <c r="I304" s="86">
        <f>+'Raw Benefits Data'!I304+'Raw Benefits Data'!AC304</f>
        <v>0</v>
      </c>
      <c r="J304" s="86">
        <f>+'Raw Benefits Data'!J304+('Raw Benefits Data'!AD304*0.81818)</f>
        <v>0</v>
      </c>
      <c r="K304" s="86">
        <f>+'Raw Benefits Data'!K304+'Raw Benefits Data'!AE304</f>
        <v>109</v>
      </c>
      <c r="L304" s="86">
        <f>+'Raw Benefits Data'!L304+('Raw Benefits Data'!AF304*0.81818)</f>
        <v>337791.8735</v>
      </c>
      <c r="M304" s="86">
        <f>+'Raw Benefits Data'!M304+'Raw Benefits Data'!AG304</f>
        <v>109</v>
      </c>
      <c r="N304" s="86">
        <f>+'Raw Benefits Data'!N304+('Raw Benefits Data'!AH304*0.81818)</f>
        <v>12970.908</v>
      </c>
      <c r="O304" s="86">
        <f>+'Raw Benefits Data'!O304+'Raw Benefits Data'!AI304</f>
        <v>109</v>
      </c>
      <c r="P304" s="86">
        <f>+'Raw Benefits Data'!P304+('Raw Benefits Data'!AJ304*0.81818)</f>
        <v>46296.9042</v>
      </c>
      <c r="Q304" s="86">
        <f>+'Raw Benefits Data'!Q304+'Raw Benefits Data'!AK304</f>
        <v>109</v>
      </c>
      <c r="R304" s="86">
        <f>+'Raw Benefits Data'!R304+('Raw Benefits Data'!AL304*0.81818)</f>
        <v>22055.2704</v>
      </c>
      <c r="S304" s="86">
        <f>+'Raw Benefits Data'!S304+'Raw Benefits Data'!AM304</f>
        <v>0</v>
      </c>
      <c r="T304" s="86">
        <f>+'Raw Benefits Data'!T304+('Raw Benefits Data'!AN304*0.81818)</f>
        <v>0</v>
      </c>
      <c r="U304" s="86">
        <f>+'Raw Benefits Data'!U304+'Raw Benefits Data'!AO304</f>
        <v>109</v>
      </c>
      <c r="V304" s="86">
        <f>+'Raw Benefits Data'!V304+('Raw Benefits Data'!AP304*0.81818)</f>
        <v>200210.8848</v>
      </c>
      <c r="W304" s="86">
        <f>+'Raw Benefits Data'!W304+'Raw Benefits Data'!AQ304</f>
        <v>109</v>
      </c>
      <c r="X304" s="86">
        <f>+'Raw Benefits Data'!X304+('Raw Benefits Data'!AR304*0.81818)</f>
        <v>1196897.1494</v>
      </c>
    </row>
    <row r="305" spans="1:24" ht="11.25">
      <c r="A305" s="3" t="s">
        <v>139</v>
      </c>
      <c r="B305" s="87" t="s">
        <v>668</v>
      </c>
      <c r="C305" s="88" t="s">
        <v>669</v>
      </c>
      <c r="D305" s="90">
        <v>7</v>
      </c>
      <c r="E305" s="86">
        <f>+'Raw Benefits Data'!E305+'Raw Benefits Data'!Y305</f>
        <v>60</v>
      </c>
      <c r="F305" s="86">
        <f>+'Raw Benefits Data'!F305+('Raw Benefits Data'!Z305*0.81818)</f>
        <v>345568.18554</v>
      </c>
      <c r="G305" s="86">
        <f>+'Raw Benefits Data'!G305+'Raw Benefits Data'!AA305</f>
        <v>60</v>
      </c>
      <c r="H305" s="86">
        <f>+'Raw Benefits Data'!H305+('Raw Benefits Data'!AB305*0.81818)</f>
        <v>112245.75106000001</v>
      </c>
      <c r="I305" s="86">
        <f>+'Raw Benefits Data'!I305+'Raw Benefits Data'!AC305</f>
        <v>0</v>
      </c>
      <c r="J305" s="86">
        <f>+'Raw Benefits Data'!J305+('Raw Benefits Data'!AD305*0.81818)</f>
        <v>0</v>
      </c>
      <c r="K305" s="86">
        <f>+'Raw Benefits Data'!K305+'Raw Benefits Data'!AE305</f>
        <v>60</v>
      </c>
      <c r="L305" s="86">
        <f>+'Raw Benefits Data'!L305+('Raw Benefits Data'!AF305*0.81818)</f>
        <v>162302.33222</v>
      </c>
      <c r="M305" s="86">
        <f>+'Raw Benefits Data'!M305+'Raw Benefits Data'!AG305</f>
        <v>60</v>
      </c>
      <c r="N305" s="86">
        <f>+'Raw Benefits Data'!N305+('Raw Benefits Data'!AH305*0.81818)</f>
        <v>1300.54466</v>
      </c>
      <c r="O305" s="86">
        <f>+'Raw Benefits Data'!O305+'Raw Benefits Data'!AI305</f>
        <v>60</v>
      </c>
      <c r="P305" s="86">
        <f>+'Raw Benefits Data'!P305+('Raw Benefits Data'!AJ305*0.81818)</f>
        <v>9891.1756</v>
      </c>
      <c r="Q305" s="86">
        <f>+'Raw Benefits Data'!Q305+'Raw Benefits Data'!AK305</f>
        <v>60</v>
      </c>
      <c r="R305" s="86">
        <f>+'Raw Benefits Data'!R305+('Raw Benefits Data'!AL305*0.81818)</f>
        <v>11675.17446</v>
      </c>
      <c r="S305" s="86">
        <f>+'Raw Benefits Data'!S305+'Raw Benefits Data'!AM305</f>
        <v>0</v>
      </c>
      <c r="T305" s="86">
        <f>+'Raw Benefits Data'!T305+('Raw Benefits Data'!AN305*0.81818)</f>
        <v>0</v>
      </c>
      <c r="U305" s="86">
        <f>+'Raw Benefits Data'!U305+'Raw Benefits Data'!AO305</f>
        <v>0</v>
      </c>
      <c r="V305" s="86">
        <f>+'Raw Benefits Data'!V305+('Raw Benefits Data'!AP305*0.81818)</f>
        <v>0</v>
      </c>
      <c r="W305" s="86">
        <f>+'Raw Benefits Data'!W305+'Raw Benefits Data'!AQ305</f>
        <v>60</v>
      </c>
      <c r="X305" s="86">
        <f>+'Raw Benefits Data'!X305+('Raw Benefits Data'!AR305*0.81818)</f>
        <v>642983.16354</v>
      </c>
    </row>
    <row r="306" spans="1:24" ht="11.25">
      <c r="A306" s="3" t="s">
        <v>139</v>
      </c>
      <c r="B306" s="87" t="s">
        <v>670</v>
      </c>
      <c r="C306" s="88" t="s">
        <v>671</v>
      </c>
      <c r="D306" s="90">
        <v>7</v>
      </c>
      <c r="E306" s="86">
        <f>+'Raw Benefits Data'!E306+'Raw Benefits Data'!Y306</f>
        <v>127</v>
      </c>
      <c r="F306" s="86">
        <f>+'Raw Benefits Data'!F306+('Raw Benefits Data'!Z306*0.81818)</f>
        <v>673109.2252</v>
      </c>
      <c r="G306" s="86">
        <f>+'Raw Benefits Data'!G306+'Raw Benefits Data'!AA306</f>
        <v>127</v>
      </c>
      <c r="H306" s="86">
        <f>+'Raw Benefits Data'!H306+('Raw Benefits Data'!AB306*0.81818)</f>
        <v>241085.53336</v>
      </c>
      <c r="I306" s="86">
        <f>+'Raw Benefits Data'!I306+'Raw Benefits Data'!AC306</f>
        <v>0</v>
      </c>
      <c r="J306" s="86">
        <f>+'Raw Benefits Data'!J306+('Raw Benefits Data'!AD306*0.81818)</f>
        <v>0</v>
      </c>
      <c r="K306" s="86">
        <f>+'Raw Benefits Data'!K306+'Raw Benefits Data'!AE306</f>
        <v>127</v>
      </c>
      <c r="L306" s="86">
        <f>+'Raw Benefits Data'!L306+('Raw Benefits Data'!AF306*0.81818)</f>
        <v>333491.89879999997</v>
      </c>
      <c r="M306" s="86">
        <f>+'Raw Benefits Data'!M306+'Raw Benefits Data'!AG306</f>
        <v>127</v>
      </c>
      <c r="N306" s="86">
        <f>+'Raw Benefits Data'!N306+('Raw Benefits Data'!AH306*0.81818)</f>
        <v>2703.54328</v>
      </c>
      <c r="O306" s="86">
        <f>+'Raw Benefits Data'!O306+'Raw Benefits Data'!AI306</f>
        <v>127</v>
      </c>
      <c r="P306" s="86">
        <f>+'Raw Benefits Data'!P306+('Raw Benefits Data'!AJ306*0.81818)</f>
        <v>20894.16272</v>
      </c>
      <c r="Q306" s="86">
        <f>+'Raw Benefits Data'!Q306+'Raw Benefits Data'!AK306</f>
        <v>127</v>
      </c>
      <c r="R306" s="86">
        <f>+'Raw Benefits Data'!R306+('Raw Benefits Data'!AL306*0.81818)</f>
        <v>24643.34104</v>
      </c>
      <c r="S306" s="86">
        <f>+'Raw Benefits Data'!S306+'Raw Benefits Data'!AM306</f>
        <v>0</v>
      </c>
      <c r="T306" s="86">
        <f>+'Raw Benefits Data'!T306+('Raw Benefits Data'!AN306*0.81818)</f>
        <v>0</v>
      </c>
      <c r="U306" s="86">
        <f>+'Raw Benefits Data'!U306+'Raw Benefits Data'!AO306</f>
        <v>0</v>
      </c>
      <c r="V306" s="86">
        <f>+'Raw Benefits Data'!V306+('Raw Benefits Data'!AP306*0.81818)</f>
        <v>0</v>
      </c>
      <c r="W306" s="86">
        <f>+'Raw Benefits Data'!W306+'Raw Benefits Data'!AQ306</f>
        <v>127</v>
      </c>
      <c r="X306" s="86">
        <f>+'Raw Benefits Data'!X306+('Raw Benefits Data'!AR306*0.81818)</f>
        <v>1295927.7044000002</v>
      </c>
    </row>
    <row r="307" spans="1:24" ht="11.25">
      <c r="A307" s="3" t="s">
        <v>139</v>
      </c>
      <c r="B307" s="87" t="s">
        <v>672</v>
      </c>
      <c r="C307" s="88" t="s">
        <v>673</v>
      </c>
      <c r="D307" s="90">
        <v>7</v>
      </c>
      <c r="E307" s="86">
        <f>+'Raw Benefits Data'!E307+'Raw Benefits Data'!Y307</f>
        <v>31</v>
      </c>
      <c r="F307" s="86">
        <f>+'Raw Benefits Data'!F307+('Raw Benefits Data'!Z307*0.81818)</f>
        <v>76345.8816</v>
      </c>
      <c r="G307" s="86">
        <f>+'Raw Benefits Data'!G307+'Raw Benefits Data'!AA307</f>
        <v>31</v>
      </c>
      <c r="H307" s="86">
        <f>+'Raw Benefits Data'!H307+('Raw Benefits Data'!AB307*0.81818)</f>
        <v>63496.97684</v>
      </c>
      <c r="I307" s="86">
        <f>+'Raw Benefits Data'!I307+'Raw Benefits Data'!AC307</f>
        <v>0</v>
      </c>
      <c r="J307" s="86">
        <f>+'Raw Benefits Data'!J307+('Raw Benefits Data'!AD307*0.81818)</f>
        <v>0</v>
      </c>
      <c r="K307" s="86">
        <f>+'Raw Benefits Data'!K307+'Raw Benefits Data'!AE307</f>
        <v>31</v>
      </c>
      <c r="L307" s="86">
        <f>+'Raw Benefits Data'!L307+('Raw Benefits Data'!AF307*0.81818)</f>
        <v>77941.3356</v>
      </c>
      <c r="M307" s="86">
        <f>+'Raw Benefits Data'!M307+'Raw Benefits Data'!AG307</f>
        <v>0</v>
      </c>
      <c r="N307" s="86">
        <f>+'Raw Benefits Data'!N307+('Raw Benefits Data'!AH307*0.81818)</f>
        <v>0</v>
      </c>
      <c r="O307" s="86">
        <f>+'Raw Benefits Data'!O307+'Raw Benefits Data'!AI307</f>
        <v>31</v>
      </c>
      <c r="P307" s="86">
        <f>+'Raw Benefits Data'!P307+('Raw Benefits Data'!AJ307*0.81818)</f>
        <v>3968.08948</v>
      </c>
      <c r="Q307" s="86">
        <f>+'Raw Benefits Data'!Q307+'Raw Benefits Data'!AK307</f>
        <v>0</v>
      </c>
      <c r="R307" s="86">
        <f>+'Raw Benefits Data'!R307+('Raw Benefits Data'!AL307*0.81818)</f>
        <v>0</v>
      </c>
      <c r="S307" s="86">
        <f>+'Raw Benefits Data'!S307+'Raw Benefits Data'!AM307</f>
        <v>0</v>
      </c>
      <c r="T307" s="86">
        <f>+'Raw Benefits Data'!T307+('Raw Benefits Data'!AN307*0.81818)</f>
        <v>0</v>
      </c>
      <c r="U307" s="86">
        <f>+'Raw Benefits Data'!U307+'Raw Benefits Data'!AO307</f>
        <v>31</v>
      </c>
      <c r="V307" s="86">
        <f>+'Raw Benefits Data'!V307+('Raw Benefits Data'!AP307*0.81818)</f>
        <v>4476.54384</v>
      </c>
      <c r="W307" s="86">
        <f>+'Raw Benefits Data'!W307+'Raw Benefits Data'!AQ307</f>
        <v>31</v>
      </c>
      <c r="X307" s="86">
        <f>+'Raw Benefits Data'!X307+('Raw Benefits Data'!AR307*0.81818)</f>
        <v>226228.82736</v>
      </c>
    </row>
    <row r="308" spans="1:24" ht="11.25">
      <c r="A308" s="3" t="s">
        <v>139</v>
      </c>
      <c r="B308" s="87" t="s">
        <v>650</v>
      </c>
      <c r="C308" s="88" t="s">
        <v>651</v>
      </c>
      <c r="D308" s="90">
        <v>7</v>
      </c>
      <c r="E308" s="86">
        <f>+'Raw Benefits Data'!E308+'Raw Benefits Data'!Y308</f>
        <v>46</v>
      </c>
      <c r="F308" s="86">
        <f>+'Raw Benefits Data'!F308+('Raw Benefits Data'!Z308*0.81818)</f>
        <v>411654</v>
      </c>
      <c r="G308" s="86">
        <f>+'Raw Benefits Data'!G308+'Raw Benefits Data'!AA308</f>
        <v>46</v>
      </c>
      <c r="H308" s="86">
        <f>+'Raw Benefits Data'!H308+('Raw Benefits Data'!AB308*0.81818)</f>
        <v>91080</v>
      </c>
      <c r="I308" s="86">
        <f>+'Raw Benefits Data'!I308+'Raw Benefits Data'!AC308</f>
        <v>0</v>
      </c>
      <c r="J308" s="86">
        <f>+'Raw Benefits Data'!J308+('Raw Benefits Data'!AD308*0.81818)</f>
        <v>0</v>
      </c>
      <c r="K308" s="86">
        <f>+'Raw Benefits Data'!K308+'Raw Benefits Data'!AE308</f>
        <v>46</v>
      </c>
      <c r="L308" s="86">
        <f>+'Raw Benefits Data'!L308+('Raw Benefits Data'!AF308*0.81818)</f>
        <v>121118</v>
      </c>
      <c r="M308" s="86">
        <f>+'Raw Benefits Data'!M308+'Raw Benefits Data'!AG308</f>
        <v>46</v>
      </c>
      <c r="N308" s="86">
        <f>+'Raw Benefits Data'!N308+('Raw Benefits Data'!AH308*0.81818)</f>
        <v>62928</v>
      </c>
      <c r="O308" s="86">
        <f>+'Raw Benefits Data'!O308+'Raw Benefits Data'!AI308</f>
        <v>46</v>
      </c>
      <c r="P308" s="86">
        <f>+'Raw Benefits Data'!P308+('Raw Benefits Data'!AJ308*0.81818)</f>
        <v>10304</v>
      </c>
      <c r="Q308" s="86">
        <f>+'Raw Benefits Data'!Q308+'Raw Benefits Data'!AK308</f>
        <v>46</v>
      </c>
      <c r="R308" s="86">
        <f>+'Raw Benefits Data'!R308+('Raw Benefits Data'!AL308*0.81818)</f>
        <v>7452</v>
      </c>
      <c r="S308" s="86">
        <f>+'Raw Benefits Data'!S308+'Raw Benefits Data'!AM308</f>
        <v>0</v>
      </c>
      <c r="T308" s="86">
        <f>+'Raw Benefits Data'!T308+('Raw Benefits Data'!AN308*0.81818)</f>
        <v>0</v>
      </c>
      <c r="U308" s="86">
        <f>+'Raw Benefits Data'!U308+'Raw Benefits Data'!AO308</f>
        <v>0</v>
      </c>
      <c r="V308" s="86">
        <f>+'Raw Benefits Data'!V308+('Raw Benefits Data'!AP308*0.81818)</f>
        <v>0</v>
      </c>
      <c r="W308" s="86">
        <f>+'Raw Benefits Data'!W308+'Raw Benefits Data'!AQ308</f>
        <v>46</v>
      </c>
      <c r="X308" s="86">
        <f>+'Raw Benefits Data'!X308+('Raw Benefits Data'!AR308*0.81818)</f>
        <v>704536</v>
      </c>
    </row>
    <row r="309" spans="1:24" ht="11.25">
      <c r="A309" s="3" t="s">
        <v>139</v>
      </c>
      <c r="B309" s="87" t="s">
        <v>674</v>
      </c>
      <c r="C309" s="88" t="s">
        <v>675</v>
      </c>
      <c r="D309" s="90">
        <v>7</v>
      </c>
      <c r="E309" s="86">
        <f>+'Raw Benefits Data'!E309+'Raw Benefits Data'!Y309</f>
        <v>140</v>
      </c>
      <c r="F309" s="86">
        <f>+'Raw Benefits Data'!F309+('Raw Benefits Data'!Z309*0.81818)</f>
        <v>554548.77996</v>
      </c>
      <c r="G309" s="86">
        <f>+'Raw Benefits Data'!G309+'Raw Benefits Data'!AA309</f>
        <v>140</v>
      </c>
      <c r="H309" s="86">
        <f>+'Raw Benefits Data'!H309+('Raw Benefits Data'!AB309*0.81818)</f>
        <v>335526.48332</v>
      </c>
      <c r="I309" s="86">
        <f>+'Raw Benefits Data'!I309+'Raw Benefits Data'!AC309</f>
        <v>0</v>
      </c>
      <c r="J309" s="86">
        <f>+'Raw Benefits Data'!J309+('Raw Benefits Data'!AD309*0.81818)</f>
        <v>0</v>
      </c>
      <c r="K309" s="86">
        <f>+'Raw Benefits Data'!K309+'Raw Benefits Data'!AE309</f>
        <v>140</v>
      </c>
      <c r="L309" s="86">
        <f>+'Raw Benefits Data'!L309+('Raw Benefits Data'!AF309*0.81818)</f>
        <v>423096.44692</v>
      </c>
      <c r="M309" s="86">
        <f>+'Raw Benefits Data'!M309+'Raw Benefits Data'!AG309</f>
        <v>140</v>
      </c>
      <c r="N309" s="86">
        <f>+'Raw Benefits Data'!N309+('Raw Benefits Data'!AH309*0.81818)</f>
        <v>15669.81528</v>
      </c>
      <c r="O309" s="86">
        <f>+'Raw Benefits Data'!O309+'Raw Benefits Data'!AI309</f>
        <v>140</v>
      </c>
      <c r="P309" s="86">
        <f>+'Raw Benefits Data'!P309+('Raw Benefits Data'!AJ309*0.81818)</f>
        <v>57387.25944</v>
      </c>
      <c r="Q309" s="86">
        <f>+'Raw Benefits Data'!Q309+'Raw Benefits Data'!AK309</f>
        <v>140</v>
      </c>
      <c r="R309" s="86">
        <f>+'Raw Benefits Data'!R309+('Raw Benefits Data'!AL309*0.81818)</f>
        <v>27593.99356</v>
      </c>
      <c r="S309" s="86">
        <f>+'Raw Benefits Data'!S309+'Raw Benefits Data'!AM309</f>
        <v>0</v>
      </c>
      <c r="T309" s="86">
        <f>+'Raw Benefits Data'!T309+('Raw Benefits Data'!AN309*0.81818)</f>
        <v>0</v>
      </c>
      <c r="U309" s="86">
        <f>+'Raw Benefits Data'!U309+'Raw Benefits Data'!AO309</f>
        <v>140</v>
      </c>
      <c r="V309" s="86">
        <f>+'Raw Benefits Data'!V309+('Raw Benefits Data'!AP309*0.81818)</f>
        <v>27158.72096</v>
      </c>
      <c r="W309" s="86">
        <f>+'Raw Benefits Data'!W309+'Raw Benefits Data'!AQ309</f>
        <v>140</v>
      </c>
      <c r="X309" s="86">
        <f>+'Raw Benefits Data'!X309+('Raw Benefits Data'!AR309*0.81818)</f>
        <v>1440981.49944</v>
      </c>
    </row>
    <row r="310" spans="1:24" ht="11.25">
      <c r="A310" s="3" t="s">
        <v>139</v>
      </c>
      <c r="B310" s="87" t="s">
        <v>676</v>
      </c>
      <c r="C310" s="88" t="s">
        <v>677</v>
      </c>
      <c r="D310" s="90">
        <v>7</v>
      </c>
      <c r="E310" s="86">
        <f>+'Raw Benefits Data'!E310+'Raw Benefits Data'!Y310</f>
        <v>44</v>
      </c>
      <c r="F310" s="86">
        <f>+'Raw Benefits Data'!F310+('Raw Benefits Data'!Z310*0.81818)</f>
        <v>138926.14644</v>
      </c>
      <c r="G310" s="86">
        <f>+'Raw Benefits Data'!G310+'Raw Benefits Data'!AA310</f>
        <v>44</v>
      </c>
      <c r="H310" s="86">
        <f>+'Raw Benefits Data'!H310+('Raw Benefits Data'!AB310*0.81818)</f>
        <v>92833.79572</v>
      </c>
      <c r="I310" s="86">
        <f>+'Raw Benefits Data'!I310+'Raw Benefits Data'!AC310</f>
        <v>0</v>
      </c>
      <c r="J310" s="86">
        <f>+'Raw Benefits Data'!J310+('Raw Benefits Data'!AD310*0.81818)</f>
        <v>0</v>
      </c>
      <c r="K310" s="86">
        <f>+'Raw Benefits Data'!K310+'Raw Benefits Data'!AE310</f>
        <v>44</v>
      </c>
      <c r="L310" s="86">
        <f>+'Raw Benefits Data'!L310+('Raw Benefits Data'!AF310*0.81818)</f>
        <v>113891.78456</v>
      </c>
      <c r="M310" s="86">
        <f>+'Raw Benefits Data'!M310+'Raw Benefits Data'!AG310</f>
        <v>44</v>
      </c>
      <c r="N310" s="86">
        <f>+'Raw Benefits Data'!N310+('Raw Benefits Data'!AH310*0.81818)</f>
        <v>4719.9988</v>
      </c>
      <c r="O310" s="86">
        <f>+'Raw Benefits Data'!O310+'Raw Benefits Data'!AI310</f>
        <v>44</v>
      </c>
      <c r="P310" s="86">
        <f>+'Raw Benefits Data'!P310+('Raw Benefits Data'!AJ310*0.81818)</f>
        <v>8715.6338</v>
      </c>
      <c r="Q310" s="86">
        <f>+'Raw Benefits Data'!Q310+'Raw Benefits Data'!AK310</f>
        <v>44</v>
      </c>
      <c r="R310" s="86">
        <f>+'Raw Benefits Data'!R310+('Raw Benefits Data'!AL310*0.81818)</f>
        <v>4917.45316</v>
      </c>
      <c r="S310" s="86">
        <f>+'Raw Benefits Data'!S310+'Raw Benefits Data'!AM310</f>
        <v>0</v>
      </c>
      <c r="T310" s="86">
        <f>+'Raw Benefits Data'!T310+('Raw Benefits Data'!AN310*0.81818)</f>
        <v>0</v>
      </c>
      <c r="U310" s="86">
        <f>+'Raw Benefits Data'!U310+'Raw Benefits Data'!AO310</f>
        <v>44</v>
      </c>
      <c r="V310" s="86">
        <f>+'Raw Benefits Data'!V310+('Raw Benefits Data'!AP310*0.81818)</f>
        <v>99112.69964</v>
      </c>
      <c r="W310" s="86">
        <f>+'Raw Benefits Data'!W310+'Raw Benefits Data'!AQ310</f>
        <v>44</v>
      </c>
      <c r="X310" s="86">
        <f>+'Raw Benefits Data'!X310+('Raw Benefits Data'!AR310*0.81818)</f>
        <v>463117.51211999997</v>
      </c>
    </row>
    <row r="311" spans="1:24" ht="11.25">
      <c r="A311" s="3" t="s">
        <v>139</v>
      </c>
      <c r="B311" s="87" t="s">
        <v>678</v>
      </c>
      <c r="C311" s="88" t="s">
        <v>679</v>
      </c>
      <c r="D311" s="90">
        <v>7</v>
      </c>
      <c r="E311" s="86">
        <f>+'Raw Benefits Data'!E311+'Raw Benefits Data'!Y311</f>
        <v>255</v>
      </c>
      <c r="F311" s="86">
        <f>+'Raw Benefits Data'!F311+('Raw Benefits Data'!Z311*0.81818)</f>
        <v>1107675.2976</v>
      </c>
      <c r="G311" s="86">
        <f>+'Raw Benefits Data'!G311+'Raw Benefits Data'!AA311</f>
        <v>255</v>
      </c>
      <c r="H311" s="86">
        <f>+'Raw Benefits Data'!H311+('Raw Benefits Data'!AB311*0.81818)</f>
        <v>542140.0544</v>
      </c>
      <c r="I311" s="86">
        <f>+'Raw Benefits Data'!I311+'Raw Benefits Data'!AC311</f>
        <v>0</v>
      </c>
      <c r="J311" s="86">
        <f>+'Raw Benefits Data'!J311+('Raw Benefits Data'!AD311*0.81818)</f>
        <v>0</v>
      </c>
      <c r="K311" s="86">
        <f>+'Raw Benefits Data'!K311+'Raw Benefits Data'!AE311</f>
        <v>255</v>
      </c>
      <c r="L311" s="86">
        <f>+'Raw Benefits Data'!L311+('Raw Benefits Data'!AF311*0.81818)</f>
        <v>835105.52416</v>
      </c>
      <c r="M311" s="86">
        <f>+'Raw Benefits Data'!M311+'Raw Benefits Data'!AG311</f>
        <v>0</v>
      </c>
      <c r="N311" s="86">
        <f>+'Raw Benefits Data'!N311+('Raw Benefits Data'!AH311*0.81818)</f>
        <v>0</v>
      </c>
      <c r="O311" s="86">
        <f>+'Raw Benefits Data'!O311+'Raw Benefits Data'!AI311</f>
        <v>255</v>
      </c>
      <c r="P311" s="86">
        <f>+'Raw Benefits Data'!P311+('Raw Benefits Data'!AJ311*0.81818)</f>
        <v>91422.61408</v>
      </c>
      <c r="Q311" s="86">
        <f>+'Raw Benefits Data'!Q311+'Raw Benefits Data'!AK311</f>
        <v>255</v>
      </c>
      <c r="R311" s="86">
        <f>+'Raw Benefits Data'!R311+('Raw Benefits Data'!AL311*0.81818)</f>
        <v>54583.44128</v>
      </c>
      <c r="S311" s="86">
        <f>+'Raw Benefits Data'!S311+'Raw Benefits Data'!AM311</f>
        <v>0</v>
      </c>
      <c r="T311" s="86">
        <f>+'Raw Benefits Data'!T311+('Raw Benefits Data'!AN311*0.81818)</f>
        <v>0</v>
      </c>
      <c r="U311" s="86">
        <f>+'Raw Benefits Data'!U311+'Raw Benefits Data'!AO311</f>
        <v>255</v>
      </c>
      <c r="V311" s="86">
        <f>+'Raw Benefits Data'!V311+('Raw Benefits Data'!AP311*0.81818)</f>
        <v>76812.98144</v>
      </c>
      <c r="W311" s="86">
        <f>+'Raw Benefits Data'!W311+'Raw Benefits Data'!AQ311</f>
        <v>255</v>
      </c>
      <c r="X311" s="86">
        <f>+'Raw Benefits Data'!X311+('Raw Benefits Data'!AR311*0.81818)</f>
        <v>2707293.91296</v>
      </c>
    </row>
    <row r="312" spans="1:24" ht="11.25">
      <c r="A312" s="3" t="s">
        <v>139</v>
      </c>
      <c r="B312" s="87" t="s">
        <v>680</v>
      </c>
      <c r="C312" s="88" t="s">
        <v>681</v>
      </c>
      <c r="D312" s="90">
        <v>7</v>
      </c>
      <c r="E312" s="86">
        <f>+'Raw Benefits Data'!E312+'Raw Benefits Data'!Y312</f>
        <v>41</v>
      </c>
      <c r="F312" s="86">
        <f>+'Raw Benefits Data'!F312+('Raw Benefits Data'!Z312*0.81818)</f>
        <v>31688.98258</v>
      </c>
      <c r="G312" s="86">
        <f>+'Raw Benefits Data'!G312+'Raw Benefits Data'!AA312</f>
        <v>41</v>
      </c>
      <c r="H312" s="86">
        <f>+'Raw Benefits Data'!H312+('Raw Benefits Data'!AB312*0.81818)</f>
        <v>88802.95446000001</v>
      </c>
      <c r="I312" s="86">
        <f>+'Raw Benefits Data'!I312+'Raw Benefits Data'!AC312</f>
        <v>0</v>
      </c>
      <c r="J312" s="86">
        <f>+'Raw Benefits Data'!J312+('Raw Benefits Data'!AD312*0.81818)</f>
        <v>0</v>
      </c>
      <c r="K312" s="86">
        <f>+'Raw Benefits Data'!K312+'Raw Benefits Data'!AE312</f>
        <v>41</v>
      </c>
      <c r="L312" s="86">
        <f>+'Raw Benefits Data'!L312+('Raw Benefits Data'!AF312*0.81818)</f>
        <v>103862.94266</v>
      </c>
      <c r="M312" s="86">
        <f>+'Raw Benefits Data'!M312+'Raw Benefits Data'!AG312</f>
        <v>41</v>
      </c>
      <c r="N312" s="86">
        <f>+'Raw Benefits Data'!N312+('Raw Benefits Data'!AH312*0.81818)</f>
        <v>4679.9976</v>
      </c>
      <c r="O312" s="86">
        <f>+'Raw Benefits Data'!O312+'Raw Benefits Data'!AI312</f>
        <v>41</v>
      </c>
      <c r="P312" s="86">
        <f>+'Raw Benefits Data'!P312+('Raw Benefits Data'!AJ312*0.81818)</f>
        <v>15833.99128</v>
      </c>
      <c r="Q312" s="86">
        <f>+'Raw Benefits Data'!Q312+'Raw Benefits Data'!AK312</f>
        <v>41</v>
      </c>
      <c r="R312" s="86">
        <f>+'Raw Benefits Data'!R312+('Raw Benefits Data'!AL312*0.81818)</f>
        <v>5750.99682</v>
      </c>
      <c r="S312" s="86">
        <f>+'Raw Benefits Data'!S312+'Raw Benefits Data'!AM312</f>
        <v>0</v>
      </c>
      <c r="T312" s="86">
        <f>+'Raw Benefits Data'!T312+('Raw Benefits Data'!AN312*0.81818)</f>
        <v>0</v>
      </c>
      <c r="U312" s="86">
        <f>+'Raw Benefits Data'!U312+'Raw Benefits Data'!AO312</f>
        <v>41</v>
      </c>
      <c r="V312" s="86">
        <f>+'Raw Benefits Data'!V312+('Raw Benefits Data'!AP312*0.81818)</f>
        <v>11015.99392</v>
      </c>
      <c r="W312" s="86">
        <f>+'Raw Benefits Data'!W312+'Raw Benefits Data'!AQ312</f>
        <v>41</v>
      </c>
      <c r="X312" s="86">
        <f>+'Raw Benefits Data'!X312+('Raw Benefits Data'!AR312*0.81818)</f>
        <v>261635.85932</v>
      </c>
    </row>
    <row r="313" spans="1:24" ht="11.25">
      <c r="A313" s="3" t="s">
        <v>3</v>
      </c>
      <c r="B313" s="91" t="s">
        <v>722</v>
      </c>
      <c r="C313" s="92" t="s">
        <v>723</v>
      </c>
      <c r="D313" s="93">
        <v>1</v>
      </c>
      <c r="E313" s="86">
        <f>+'Raw Benefits Data'!E313+'Raw Benefits Data'!Y313</f>
        <v>1024</v>
      </c>
      <c r="F313" s="86">
        <f>+'Raw Benefits Data'!F313+('Raw Benefits Data'!Z313*0.81818)</f>
        <v>5736559.07544</v>
      </c>
      <c r="G313" s="86">
        <f>+'Raw Benefits Data'!G313+'Raw Benefits Data'!AA313</f>
        <v>1024</v>
      </c>
      <c r="H313" s="86">
        <f>+'Raw Benefits Data'!H313+('Raw Benefits Data'!AB313*0.81818)</f>
        <v>1845539.6993800001</v>
      </c>
      <c r="I313" s="86">
        <f>+'Raw Benefits Data'!I313+'Raw Benefits Data'!AC313</f>
        <v>0</v>
      </c>
      <c r="J313" s="86">
        <f>+'Raw Benefits Data'!J313+('Raw Benefits Data'!AD313*0.81818)</f>
        <v>0</v>
      </c>
      <c r="K313" s="86">
        <f>+'Raw Benefits Data'!K313+'Raw Benefits Data'!AE313</f>
        <v>1024</v>
      </c>
      <c r="L313" s="86">
        <f>+'Raw Benefits Data'!L313+('Raw Benefits Data'!AF313*0.81818)</f>
        <v>4304381.50818</v>
      </c>
      <c r="M313" s="86">
        <f>+'Raw Benefits Data'!M313+'Raw Benefits Data'!AG313</f>
        <v>1024</v>
      </c>
      <c r="N313" s="86">
        <f>+'Raw Benefits Data'!N313+('Raw Benefits Data'!AH313*0.81818)</f>
        <v>90902.52216</v>
      </c>
      <c r="O313" s="86">
        <f>+'Raw Benefits Data'!O313+'Raw Benefits Data'!AI313</f>
        <v>1024</v>
      </c>
      <c r="P313" s="86">
        <f>+'Raw Benefits Data'!P313+('Raw Benefits Data'!AJ313*0.81818)</f>
        <v>90902.52216</v>
      </c>
      <c r="Q313" s="86">
        <f>+'Raw Benefits Data'!Q313+'Raw Benefits Data'!AK313</f>
        <v>1024</v>
      </c>
      <c r="R313" s="86">
        <f>+'Raw Benefits Data'!R313+('Raw Benefits Data'!AL313*0.81818)</f>
        <v>272707.7483</v>
      </c>
      <c r="S313" s="86">
        <f>+'Raw Benefits Data'!S313+'Raw Benefits Data'!AM313</f>
        <v>0</v>
      </c>
      <c r="T313" s="86">
        <f>+'Raw Benefits Data'!T313+('Raw Benefits Data'!AN313*0.81818)</f>
        <v>0</v>
      </c>
      <c r="U313" s="86">
        <f>+'Raw Benefits Data'!U313+'Raw Benefits Data'!AO313</f>
        <v>0</v>
      </c>
      <c r="V313" s="86">
        <f>+'Raw Benefits Data'!V313+('Raw Benefits Data'!AP313*0.81818)</f>
        <v>0</v>
      </c>
      <c r="W313" s="86">
        <f>+'Raw Benefits Data'!W313+'Raw Benefits Data'!AQ313</f>
        <v>1024</v>
      </c>
      <c r="X313" s="86">
        <f>+'Raw Benefits Data'!X313+('Raw Benefits Data'!AR313*0.81818)</f>
        <v>12340993.07562</v>
      </c>
    </row>
    <row r="314" spans="1:24" ht="11.25">
      <c r="A314" s="3" t="s">
        <v>3</v>
      </c>
      <c r="B314" s="91" t="s">
        <v>724</v>
      </c>
      <c r="C314" s="92" t="s">
        <v>725</v>
      </c>
      <c r="D314" s="93">
        <v>2</v>
      </c>
      <c r="E314" s="86">
        <f>+'Raw Benefits Data'!E314+'Raw Benefits Data'!Y314</f>
        <v>923</v>
      </c>
      <c r="F314" s="86">
        <f>+'Raw Benefits Data'!F314+('Raw Benefits Data'!Z314*0.81818)</f>
        <v>5046299.65528</v>
      </c>
      <c r="G314" s="86">
        <f>+'Raw Benefits Data'!G314+'Raw Benefits Data'!AA314</f>
        <v>923</v>
      </c>
      <c r="H314" s="86">
        <f>+'Raw Benefits Data'!H314+('Raw Benefits Data'!AB314*0.81818)</f>
        <v>2402378.11582</v>
      </c>
      <c r="I314" s="86">
        <f>+'Raw Benefits Data'!I314+'Raw Benefits Data'!AC314</f>
        <v>923</v>
      </c>
      <c r="J314" s="86">
        <f>+'Raw Benefits Data'!J314+('Raw Benefits Data'!AD314*0.81818)</f>
        <v>33375.53696</v>
      </c>
      <c r="K314" s="86">
        <f>+'Raw Benefits Data'!K314+'Raw Benefits Data'!AE314</f>
        <v>923</v>
      </c>
      <c r="L314" s="86">
        <f>+'Raw Benefits Data'!L314+('Raw Benefits Data'!AF314*0.81818)</f>
        <v>41490.62456</v>
      </c>
      <c r="M314" s="86">
        <f>+'Raw Benefits Data'!M314+'Raw Benefits Data'!AG314</f>
        <v>923</v>
      </c>
      <c r="N314" s="86">
        <f>+'Raw Benefits Data'!N314+('Raw Benefits Data'!AH314*0.81818)</f>
        <v>228197.93508</v>
      </c>
      <c r="O314" s="86">
        <f>+'Raw Benefits Data'!O314+'Raw Benefits Data'!AI314</f>
        <v>923</v>
      </c>
      <c r="P314" s="86">
        <f>+'Raw Benefits Data'!P314+('Raw Benefits Data'!AJ314*0.81818)</f>
        <v>6048.99846</v>
      </c>
      <c r="Q314" s="86">
        <f>+'Raw Benefits Data'!Q314+'Raw Benefits Data'!AK314</f>
        <v>0</v>
      </c>
      <c r="R314" s="86">
        <f>+'Raw Benefits Data'!R314+('Raw Benefits Data'!AL314*0.81818)</f>
        <v>0</v>
      </c>
      <c r="S314" s="86">
        <f>+'Raw Benefits Data'!S314+'Raw Benefits Data'!AM314</f>
        <v>0</v>
      </c>
      <c r="T314" s="86">
        <f>+'Raw Benefits Data'!T314+('Raw Benefits Data'!AN314*0.81818)</f>
        <v>0</v>
      </c>
      <c r="U314" s="86">
        <f>+'Raw Benefits Data'!U314+'Raw Benefits Data'!AO314</f>
        <v>923</v>
      </c>
      <c r="V314" s="86">
        <f>+'Raw Benefits Data'!V314+('Raw Benefits Data'!AP314*0.81818)</f>
        <v>3774730.38956</v>
      </c>
      <c r="W314" s="86">
        <f>+'Raw Benefits Data'!W314+'Raw Benefits Data'!AQ314</f>
        <v>923</v>
      </c>
      <c r="X314" s="86">
        <f>+'Raw Benefits Data'!X314+('Raw Benefits Data'!AR314*0.81818)</f>
        <v>11532521.25572</v>
      </c>
    </row>
    <row r="315" spans="1:24" ht="11.25">
      <c r="A315" s="3" t="s">
        <v>3</v>
      </c>
      <c r="B315" s="91" t="s">
        <v>726</v>
      </c>
      <c r="C315" s="92" t="s">
        <v>727</v>
      </c>
      <c r="D315" s="93">
        <v>3</v>
      </c>
      <c r="E315" s="86">
        <f>+'Raw Benefits Data'!E315+'Raw Benefits Data'!Y315</f>
        <v>242</v>
      </c>
      <c r="F315" s="86">
        <f>+'Raw Benefits Data'!F315+('Raw Benefits Data'!Z315*0.81818)</f>
        <v>1041939.86296</v>
      </c>
      <c r="G315" s="86">
        <f>+'Raw Benefits Data'!G315+'Raw Benefits Data'!AA315</f>
        <v>242</v>
      </c>
      <c r="H315" s="86">
        <f>+'Raw Benefits Data'!H315+('Raw Benefits Data'!AB315*0.81818)</f>
        <v>750785.88078</v>
      </c>
      <c r="I315" s="86">
        <f>+'Raw Benefits Data'!I315+'Raw Benefits Data'!AC315</f>
        <v>242</v>
      </c>
      <c r="J315" s="86">
        <f>+'Raw Benefits Data'!J315+('Raw Benefits Data'!AD315*0.81818)</f>
        <v>9344.72692</v>
      </c>
      <c r="K315" s="86">
        <f>+'Raw Benefits Data'!K315+'Raw Benefits Data'!AE315</f>
        <v>242</v>
      </c>
      <c r="L315" s="86">
        <f>+'Raw Benefits Data'!L315+('Raw Benefits Data'!AF315*0.81818)</f>
        <v>818396.05464</v>
      </c>
      <c r="M315" s="86">
        <f>+'Raw Benefits Data'!M315+'Raw Benefits Data'!AG315</f>
        <v>242</v>
      </c>
      <c r="N315" s="86">
        <f>+'Raw Benefits Data'!N315+('Raw Benefits Data'!AH315*0.81818)</f>
        <v>21417.08996</v>
      </c>
      <c r="O315" s="86">
        <f>+'Raw Benefits Data'!O315+'Raw Benefits Data'!AI315</f>
        <v>242</v>
      </c>
      <c r="P315" s="86">
        <f>+'Raw Benefits Data'!P315+('Raw Benefits Data'!AJ315*0.81818)</f>
        <v>1213.4545</v>
      </c>
      <c r="Q315" s="86">
        <f>+'Raw Benefits Data'!Q315+'Raw Benefits Data'!AK315</f>
        <v>242</v>
      </c>
      <c r="R315" s="86">
        <f>+'Raw Benefits Data'!R315+('Raw Benefits Data'!AL315*0.81818)</f>
        <v>74959.1785</v>
      </c>
      <c r="S315" s="86">
        <f>+'Raw Benefits Data'!S315+'Raw Benefits Data'!AM315</f>
        <v>0</v>
      </c>
      <c r="T315" s="86">
        <f>+'Raw Benefits Data'!T315+('Raw Benefits Data'!AN315*0.81818)</f>
        <v>0</v>
      </c>
      <c r="U315" s="86">
        <f>+'Raw Benefits Data'!U315+'Raw Benefits Data'!AO315</f>
        <v>0</v>
      </c>
      <c r="V315" s="86">
        <f>+'Raw Benefits Data'!V315+('Raw Benefits Data'!AP315*0.81818)</f>
        <v>0</v>
      </c>
      <c r="W315" s="86">
        <f>+'Raw Benefits Data'!W315+'Raw Benefits Data'!AQ315</f>
        <v>242</v>
      </c>
      <c r="X315" s="86">
        <f>+'Raw Benefits Data'!X315+('Raw Benefits Data'!AR315*0.81818)</f>
        <v>2718056.24826</v>
      </c>
    </row>
    <row r="316" spans="1:24" ht="11.25">
      <c r="A316" s="3" t="s">
        <v>3</v>
      </c>
      <c r="B316" s="91" t="s">
        <v>729</v>
      </c>
      <c r="C316" s="92" t="s">
        <v>730</v>
      </c>
      <c r="D316" s="93">
        <v>4</v>
      </c>
      <c r="E316" s="86">
        <f>+'Raw Benefits Data'!E316+'Raw Benefits Data'!Y316</f>
        <v>394</v>
      </c>
      <c r="F316" s="86">
        <f>+'Raw Benefits Data'!F316+('Raw Benefits Data'!Z316*0.81818)</f>
        <v>1707493.87508</v>
      </c>
      <c r="G316" s="86">
        <f>+'Raw Benefits Data'!G316+'Raw Benefits Data'!AA316</f>
        <v>394</v>
      </c>
      <c r="H316" s="86">
        <f>+'Raw Benefits Data'!H316+('Raw Benefits Data'!AB316*0.81818)</f>
        <v>957221.52012</v>
      </c>
      <c r="I316" s="86">
        <f>+'Raw Benefits Data'!I316+'Raw Benefits Data'!AC316</f>
        <v>394</v>
      </c>
      <c r="J316" s="86">
        <f>+'Raw Benefits Data'!J316+('Raw Benefits Data'!AD316*0.81818)</f>
        <v>13779.7256</v>
      </c>
      <c r="K316" s="86">
        <f>+'Raw Benefits Data'!K316+'Raw Benefits Data'!AE316</f>
        <v>394</v>
      </c>
      <c r="L316" s="86">
        <f>+'Raw Benefits Data'!L316+('Raw Benefits Data'!AF316*0.81818)</f>
        <v>1334619.68012</v>
      </c>
      <c r="M316" s="86">
        <f>+'Raw Benefits Data'!M316+'Raw Benefits Data'!AG316</f>
        <v>394</v>
      </c>
      <c r="N316" s="86">
        <f>+'Raw Benefits Data'!N316+('Raw Benefits Data'!AH316*0.81818)</f>
        <v>70195.89648</v>
      </c>
      <c r="O316" s="86">
        <f>+'Raw Benefits Data'!O316+'Raw Benefits Data'!AI316</f>
        <v>394</v>
      </c>
      <c r="P316" s="86">
        <f>+'Raw Benefits Data'!P316+('Raw Benefits Data'!AJ316*0.81818)</f>
        <v>3269.36324</v>
      </c>
      <c r="Q316" s="86">
        <f>+'Raw Benefits Data'!Q316+'Raw Benefits Data'!AK316</f>
        <v>394</v>
      </c>
      <c r="R316" s="86">
        <f>+'Raw Benefits Data'!R316+('Raw Benefits Data'!AL316*0.81818)</f>
        <v>122841.25066</v>
      </c>
      <c r="S316" s="86">
        <f>+'Raw Benefits Data'!S316+'Raw Benefits Data'!AM316</f>
        <v>0</v>
      </c>
      <c r="T316" s="86">
        <f>+'Raw Benefits Data'!T316+('Raw Benefits Data'!AN316*0.81818)</f>
        <v>0</v>
      </c>
      <c r="U316" s="86">
        <f>+'Raw Benefits Data'!U316+'Raw Benefits Data'!AO316</f>
        <v>0</v>
      </c>
      <c r="V316" s="86">
        <f>+'Raw Benefits Data'!V316+('Raw Benefits Data'!AP316*0.81818)</f>
        <v>0</v>
      </c>
      <c r="W316" s="86">
        <f>+'Raw Benefits Data'!W316+'Raw Benefits Data'!AQ316</f>
        <v>394</v>
      </c>
      <c r="X316" s="86">
        <f>+'Raw Benefits Data'!X316+('Raw Benefits Data'!AR316*0.81818)</f>
        <v>4209421.3113</v>
      </c>
    </row>
    <row r="317" spans="1:24" ht="11.25">
      <c r="A317" s="3" t="s">
        <v>3</v>
      </c>
      <c r="B317" s="91" t="s">
        <v>728</v>
      </c>
      <c r="C317" s="94">
        <v>217864</v>
      </c>
      <c r="D317" s="93">
        <v>4</v>
      </c>
      <c r="E317" s="86">
        <f>+'Raw Benefits Data'!E317+'Raw Benefits Data'!Y317</f>
        <v>147</v>
      </c>
      <c r="F317" s="86">
        <f>+'Raw Benefits Data'!F317+('Raw Benefits Data'!Z317*0.81818)</f>
        <v>683913.34972</v>
      </c>
      <c r="G317" s="86">
        <f>+'Raw Benefits Data'!G317+'Raw Benefits Data'!AA317</f>
        <v>147</v>
      </c>
      <c r="H317" s="86">
        <f>+'Raw Benefits Data'!H317+('Raw Benefits Data'!AB317*0.81818)</f>
        <v>361735.99552</v>
      </c>
      <c r="I317" s="86">
        <f>+'Raw Benefits Data'!I317+'Raw Benefits Data'!AC317</f>
        <v>0</v>
      </c>
      <c r="J317" s="86">
        <f>+'Raw Benefits Data'!J317+('Raw Benefits Data'!AD317*0.81818)</f>
        <v>0</v>
      </c>
      <c r="K317" s="86">
        <f>+'Raw Benefits Data'!K317+'Raw Benefits Data'!AE317</f>
        <v>148</v>
      </c>
      <c r="L317" s="86">
        <f>+'Raw Benefits Data'!L317+('Raw Benefits Data'!AF317*0.81818)</f>
        <v>550720.71616</v>
      </c>
      <c r="M317" s="86">
        <f>+'Raw Benefits Data'!M317+'Raw Benefits Data'!AG317</f>
        <v>148</v>
      </c>
      <c r="N317" s="86">
        <f>+'Raw Benefits Data'!N317+('Raw Benefits Data'!AH317*0.81818)</f>
        <v>7918.99984</v>
      </c>
      <c r="O317" s="86">
        <f>+'Raw Benefits Data'!O317+'Raw Benefits Data'!AI317</f>
        <v>147</v>
      </c>
      <c r="P317" s="86">
        <f>+'Raw Benefits Data'!P317+('Raw Benefits Data'!AJ317*0.81818)</f>
        <v>10708.1816</v>
      </c>
      <c r="Q317" s="86">
        <f>+'Raw Benefits Data'!Q317+'Raw Benefits Data'!AK317</f>
        <v>148</v>
      </c>
      <c r="R317" s="86">
        <f>+'Raw Benefits Data'!R317+('Raw Benefits Data'!AL317*0.81818)</f>
        <v>41609.99916</v>
      </c>
      <c r="S317" s="86">
        <f>+'Raw Benefits Data'!S317+'Raw Benefits Data'!AM317</f>
        <v>0</v>
      </c>
      <c r="T317" s="86">
        <f>+'Raw Benefits Data'!T317+('Raw Benefits Data'!AN317*0.81818)</f>
        <v>0</v>
      </c>
      <c r="U317" s="86">
        <f>+'Raw Benefits Data'!U317+'Raw Benefits Data'!AO317</f>
        <v>0</v>
      </c>
      <c r="V317" s="86">
        <f>+'Raw Benefits Data'!V317+('Raw Benefits Data'!AP317*0.81818)</f>
        <v>0</v>
      </c>
      <c r="W317" s="86">
        <f>+'Raw Benefits Data'!W317+'Raw Benefits Data'!AQ317</f>
        <v>147</v>
      </c>
      <c r="X317" s="86">
        <f>+'Raw Benefits Data'!X317+('Raw Benefits Data'!AR317*0.81818)</f>
        <v>1656607.242</v>
      </c>
    </row>
    <row r="318" spans="1:24" ht="11.25">
      <c r="A318" s="3" t="s">
        <v>3</v>
      </c>
      <c r="B318" s="91" t="s">
        <v>731</v>
      </c>
      <c r="C318" s="92" t="s">
        <v>732</v>
      </c>
      <c r="D318" s="93">
        <v>5</v>
      </c>
      <c r="E318" s="86">
        <f>+'Raw Benefits Data'!E318+'Raw Benefits Data'!Y318</f>
        <v>160</v>
      </c>
      <c r="F318" s="86">
        <f>+'Raw Benefits Data'!F318+('Raw Benefits Data'!Z318*0.81818)</f>
        <v>701635.84914</v>
      </c>
      <c r="G318" s="86">
        <f>+'Raw Benefits Data'!G318+'Raw Benefits Data'!AA318</f>
        <v>161</v>
      </c>
      <c r="H318" s="86">
        <f>+'Raw Benefits Data'!H318+('Raw Benefits Data'!AB318*0.81818)</f>
        <v>375235.97598</v>
      </c>
      <c r="I318" s="86">
        <f>+'Raw Benefits Data'!I318+'Raw Benefits Data'!AC318</f>
        <v>158</v>
      </c>
      <c r="J318" s="86">
        <f>+'Raw Benefits Data'!J318+('Raw Benefits Data'!AD318*0.81818)</f>
        <v>5824.3633</v>
      </c>
      <c r="K318" s="86">
        <f>+'Raw Benefits Data'!K318+'Raw Benefits Data'!AE318</f>
        <v>161</v>
      </c>
      <c r="L318" s="86">
        <f>+'Raw Benefits Data'!L318+('Raw Benefits Data'!AF318*0.81818)</f>
        <v>559984.22684</v>
      </c>
      <c r="M318" s="86">
        <f>+'Raw Benefits Data'!M318+'Raw Benefits Data'!AG318</f>
        <v>161</v>
      </c>
      <c r="N318" s="86">
        <f>+'Raw Benefits Data'!N318+('Raw Benefits Data'!AH318*0.81818)</f>
        <v>7485.54482</v>
      </c>
      <c r="O318" s="86">
        <f>+'Raw Benefits Data'!O318+'Raw Benefits Data'!AI318</f>
        <v>158</v>
      </c>
      <c r="P318" s="86">
        <f>+'Raw Benefits Data'!P318+('Raw Benefits Data'!AJ318*0.81818)</f>
        <v>2665.63626</v>
      </c>
      <c r="Q318" s="86">
        <f>+'Raw Benefits Data'!Q318+'Raw Benefits Data'!AK318</f>
        <v>161</v>
      </c>
      <c r="R318" s="86">
        <f>+'Raw Benefits Data'!R318+('Raw Benefits Data'!AL318*0.81818)</f>
        <v>35633.36062</v>
      </c>
      <c r="S318" s="86">
        <f>+'Raw Benefits Data'!S318+'Raw Benefits Data'!AM318</f>
        <v>3</v>
      </c>
      <c r="T318" s="86">
        <f>+'Raw Benefits Data'!T318+('Raw Benefits Data'!AN318*0.81818)</f>
        <v>300</v>
      </c>
      <c r="U318" s="86">
        <f>+'Raw Benefits Data'!U318+'Raw Benefits Data'!AO318</f>
        <v>0</v>
      </c>
      <c r="V318" s="86">
        <f>+'Raw Benefits Data'!V318+('Raw Benefits Data'!AP318*0.81818)</f>
        <v>0</v>
      </c>
      <c r="W318" s="86">
        <f>+'Raw Benefits Data'!W318+'Raw Benefits Data'!AQ318</f>
        <v>160</v>
      </c>
      <c r="X318" s="86">
        <f>+'Raw Benefits Data'!X318+('Raw Benefits Data'!AR318*0.81818)</f>
        <v>1688764.95696</v>
      </c>
    </row>
    <row r="319" spans="1:24" ht="11.25">
      <c r="A319" s="3" t="s">
        <v>3</v>
      </c>
      <c r="B319" s="91" t="s">
        <v>733</v>
      </c>
      <c r="C319" s="92" t="s">
        <v>734</v>
      </c>
      <c r="D319" s="93">
        <v>5</v>
      </c>
      <c r="E319" s="86">
        <f>+'Raw Benefits Data'!E319+'Raw Benefits Data'!Y319</f>
        <v>235</v>
      </c>
      <c r="F319" s="86">
        <f>+'Raw Benefits Data'!F319+('Raw Benefits Data'!Z319*0.81818)</f>
        <v>956647.09978</v>
      </c>
      <c r="G319" s="86">
        <f>+'Raw Benefits Data'!G319+'Raw Benefits Data'!AA319</f>
        <v>235</v>
      </c>
      <c r="H319" s="86">
        <f>+'Raw Benefits Data'!H319+('Raw Benefits Data'!AB319*0.81818)</f>
        <v>383577.58572</v>
      </c>
      <c r="I319" s="86">
        <f>+'Raw Benefits Data'!I319+'Raw Benefits Data'!AC319</f>
        <v>235</v>
      </c>
      <c r="J319" s="86">
        <f>+'Raw Benefits Data'!J319+('Raw Benefits Data'!AD319*0.81818)</f>
        <v>8022.99704</v>
      </c>
      <c r="K319" s="86">
        <f>+'Raw Benefits Data'!K319+'Raw Benefits Data'!AE319</f>
        <v>235</v>
      </c>
      <c r="L319" s="86">
        <f>+'Raw Benefits Data'!L319+('Raw Benefits Data'!AF319*0.81818)</f>
        <v>773120.18528</v>
      </c>
      <c r="M319" s="86">
        <f>+'Raw Benefits Data'!M319+'Raw Benefits Data'!AG319</f>
        <v>235</v>
      </c>
      <c r="N319" s="86">
        <f>+'Raw Benefits Data'!N319+('Raw Benefits Data'!AH319*0.81818)</f>
        <v>30317.62224</v>
      </c>
      <c r="O319" s="86">
        <f>+'Raw Benefits Data'!O319+'Raw Benefits Data'!AI319</f>
        <v>235</v>
      </c>
      <c r="P319" s="86">
        <f>+'Raw Benefits Data'!P319+('Raw Benefits Data'!AJ319*0.81818)</f>
        <v>1903.81748</v>
      </c>
      <c r="Q319" s="86">
        <f>+'Raw Benefits Data'!Q319+'Raw Benefits Data'!AK319</f>
        <v>235</v>
      </c>
      <c r="R319" s="86">
        <f>+'Raw Benefits Data'!R319+('Raw Benefits Data'!AL319*0.81818)</f>
        <v>70742.33068</v>
      </c>
      <c r="S319" s="86">
        <f>+'Raw Benefits Data'!S319+'Raw Benefits Data'!AM319</f>
        <v>0</v>
      </c>
      <c r="T319" s="86">
        <f>+'Raw Benefits Data'!T319+('Raw Benefits Data'!AN319*0.81818)</f>
        <v>0</v>
      </c>
      <c r="U319" s="86">
        <f>+'Raw Benefits Data'!U319+'Raw Benefits Data'!AO319</f>
        <v>0</v>
      </c>
      <c r="V319" s="86">
        <f>+'Raw Benefits Data'!V319+('Raw Benefits Data'!AP319*0.81818)</f>
        <v>0</v>
      </c>
      <c r="W319" s="86">
        <f>+'Raw Benefits Data'!W319+'Raw Benefits Data'!AQ319</f>
        <v>235</v>
      </c>
      <c r="X319" s="86">
        <f>+'Raw Benefits Data'!X319+('Raw Benefits Data'!AR319*0.81818)</f>
        <v>2224331.63822</v>
      </c>
    </row>
    <row r="320" spans="1:24" ht="11.25">
      <c r="A320" s="3" t="s">
        <v>3</v>
      </c>
      <c r="B320" s="91" t="s">
        <v>735</v>
      </c>
      <c r="C320" s="92" t="s">
        <v>736</v>
      </c>
      <c r="D320" s="93">
        <v>6</v>
      </c>
      <c r="E320" s="86">
        <f>+'Raw Benefits Data'!E320+'Raw Benefits Data'!Y320</f>
        <v>180</v>
      </c>
      <c r="F320" s="86">
        <f>+'Raw Benefits Data'!F320+('Raw Benefits Data'!Z320*0.81818)</f>
        <v>819852.31454</v>
      </c>
      <c r="G320" s="86">
        <f>+'Raw Benefits Data'!G320+'Raw Benefits Data'!AA320</f>
        <v>175</v>
      </c>
      <c r="H320" s="86">
        <f>+'Raw Benefits Data'!H320+('Raw Benefits Data'!AB320*0.81818)</f>
        <v>337521.4846</v>
      </c>
      <c r="I320" s="86">
        <f>+'Raw Benefits Data'!I320+'Raw Benefits Data'!AC320</f>
        <v>0</v>
      </c>
      <c r="J320" s="86">
        <f>+'Raw Benefits Data'!J320+('Raw Benefits Data'!AD320*0.81818)</f>
        <v>0</v>
      </c>
      <c r="K320" s="86">
        <f>+'Raw Benefits Data'!K320+'Raw Benefits Data'!AE320</f>
        <v>180</v>
      </c>
      <c r="L320" s="86">
        <f>+'Raw Benefits Data'!L320+('Raw Benefits Data'!AF320*0.81818)</f>
        <v>653523.70658</v>
      </c>
      <c r="M320" s="86">
        <f>+'Raw Benefits Data'!M320+'Raw Benefits Data'!AG320</f>
        <v>180</v>
      </c>
      <c r="N320" s="86">
        <f>+'Raw Benefits Data'!N320+('Raw Benefits Data'!AH320*0.81818)</f>
        <v>102513.43704</v>
      </c>
      <c r="O320" s="86">
        <f>+'Raw Benefits Data'!O320+'Raw Benefits Data'!AI320</f>
        <v>0</v>
      </c>
      <c r="P320" s="86">
        <f>+'Raw Benefits Data'!P320+('Raw Benefits Data'!AJ320*0.81818)</f>
        <v>0</v>
      </c>
      <c r="Q320" s="86">
        <f>+'Raw Benefits Data'!Q320+'Raw Benefits Data'!AK320</f>
        <v>180</v>
      </c>
      <c r="R320" s="86">
        <f>+'Raw Benefits Data'!R320+('Raw Benefits Data'!AL320*0.81818)</f>
        <v>597995.0797</v>
      </c>
      <c r="S320" s="86">
        <f>+'Raw Benefits Data'!S320+'Raw Benefits Data'!AM320</f>
        <v>0</v>
      </c>
      <c r="T320" s="86">
        <f>+'Raw Benefits Data'!T320+('Raw Benefits Data'!AN320*0.81818)</f>
        <v>0</v>
      </c>
      <c r="U320" s="86">
        <f>+'Raw Benefits Data'!U320+'Raw Benefits Data'!AO320</f>
        <v>0</v>
      </c>
      <c r="V320" s="86">
        <f>+'Raw Benefits Data'!V320+('Raw Benefits Data'!AP320*0.81818)</f>
        <v>0</v>
      </c>
      <c r="W320" s="86">
        <f>+'Raw Benefits Data'!W320+'Raw Benefits Data'!AQ320</f>
        <v>180</v>
      </c>
      <c r="X320" s="86">
        <f>+'Raw Benefits Data'!X320+('Raw Benefits Data'!AR320*0.81818)</f>
        <v>2511406.02246</v>
      </c>
    </row>
    <row r="321" spans="1:24" ht="11.25">
      <c r="A321" s="3" t="s">
        <v>3</v>
      </c>
      <c r="B321" s="91" t="s">
        <v>737</v>
      </c>
      <c r="C321" s="92" t="s">
        <v>738</v>
      </c>
      <c r="D321" s="93">
        <v>6</v>
      </c>
      <c r="E321" s="86">
        <f>+'Raw Benefits Data'!E321+'Raw Benefits Data'!Y321</f>
        <v>121</v>
      </c>
      <c r="F321" s="86">
        <f>+'Raw Benefits Data'!F321+('Raw Benefits Data'!Z321*0.81818)</f>
        <v>515720.67546</v>
      </c>
      <c r="G321" s="86">
        <f>+'Raw Benefits Data'!G321+'Raw Benefits Data'!AA321</f>
        <v>121</v>
      </c>
      <c r="H321" s="86">
        <f>+'Raw Benefits Data'!H321+('Raw Benefits Data'!AB321*0.81818)</f>
        <v>286633.70994</v>
      </c>
      <c r="I321" s="86">
        <f>+'Raw Benefits Data'!I321+'Raw Benefits Data'!AC321</f>
        <v>121</v>
      </c>
      <c r="J321" s="86">
        <f>+'Raw Benefits Data'!J321+('Raw Benefits Data'!AD321*0.81818)</f>
        <v>4258.18156</v>
      </c>
      <c r="K321" s="86">
        <f>+'Raw Benefits Data'!K321+'Raw Benefits Data'!AE321</f>
        <v>121</v>
      </c>
      <c r="L321" s="86">
        <f>+'Raw Benefits Data'!L321+('Raw Benefits Data'!AF321*0.81818)</f>
        <v>410236.32532</v>
      </c>
      <c r="M321" s="86">
        <f>+'Raw Benefits Data'!M321+'Raw Benefits Data'!AG321</f>
        <v>121</v>
      </c>
      <c r="N321" s="86">
        <f>+'Raw Benefits Data'!N321+('Raw Benefits Data'!AH321*0.81818)</f>
        <v>10766.8171</v>
      </c>
      <c r="O321" s="86">
        <f>+'Raw Benefits Data'!O321+'Raw Benefits Data'!AI321</f>
        <v>121</v>
      </c>
      <c r="P321" s="86">
        <f>+'Raw Benefits Data'!P321+('Raw Benefits Data'!AJ321*0.81818)</f>
        <v>9084.7264</v>
      </c>
      <c r="Q321" s="86">
        <f>+'Raw Benefits Data'!Q321+'Raw Benefits Data'!AK321</f>
        <v>121</v>
      </c>
      <c r="R321" s="86">
        <f>+'Raw Benefits Data'!R321+('Raw Benefits Data'!AL321*0.81818)</f>
        <v>53833.0855</v>
      </c>
      <c r="S321" s="86">
        <f>+'Raw Benefits Data'!S321+'Raw Benefits Data'!AM321</f>
        <v>0</v>
      </c>
      <c r="T321" s="86">
        <f>+'Raw Benefits Data'!T321+('Raw Benefits Data'!AN321*0.81818)</f>
        <v>0</v>
      </c>
      <c r="U321" s="86">
        <f>+'Raw Benefits Data'!U321+'Raw Benefits Data'!AO321</f>
        <v>0</v>
      </c>
      <c r="V321" s="86">
        <f>+'Raw Benefits Data'!V321+('Raw Benefits Data'!AP321*0.81818)</f>
        <v>0</v>
      </c>
      <c r="W321" s="86">
        <f>+'Raw Benefits Data'!W321+'Raw Benefits Data'!AQ321</f>
        <v>121</v>
      </c>
      <c r="X321" s="86">
        <f>+'Raw Benefits Data'!X321+('Raw Benefits Data'!AR321*0.81818)</f>
        <v>1290533.52128</v>
      </c>
    </row>
    <row r="322" spans="1:24" ht="11.25">
      <c r="A322" s="3" t="s">
        <v>3</v>
      </c>
      <c r="B322" s="91" t="s">
        <v>739</v>
      </c>
      <c r="C322" s="92" t="s">
        <v>740</v>
      </c>
      <c r="D322" s="93">
        <v>6</v>
      </c>
      <c r="E322" s="86">
        <f>+'Raw Benefits Data'!E322+'Raw Benefits Data'!Y322</f>
        <v>120</v>
      </c>
      <c r="F322" s="86">
        <f>+'Raw Benefits Data'!F322+('Raw Benefits Data'!Z322*0.81818)</f>
        <v>519758.44014</v>
      </c>
      <c r="G322" s="86">
        <f>+'Raw Benefits Data'!G322+'Raw Benefits Data'!AA322</f>
        <v>120</v>
      </c>
      <c r="H322" s="86">
        <f>+'Raw Benefits Data'!H322+('Raw Benefits Data'!AB322*0.81818)</f>
        <v>204169.2058</v>
      </c>
      <c r="I322" s="86">
        <f>+'Raw Benefits Data'!I322+'Raw Benefits Data'!AC322</f>
        <v>0</v>
      </c>
      <c r="J322" s="86">
        <f>+'Raw Benefits Data'!J322+('Raw Benefits Data'!AD322*0.81818)</f>
        <v>0</v>
      </c>
      <c r="K322" s="86">
        <f>+'Raw Benefits Data'!K322+'Raw Benefits Data'!AE322</f>
        <v>120</v>
      </c>
      <c r="L322" s="86">
        <f>+'Raw Benefits Data'!L322+('Raw Benefits Data'!AF322*0.81818)</f>
        <v>418585.38876</v>
      </c>
      <c r="M322" s="86">
        <f>+'Raw Benefits Data'!M322+'Raw Benefits Data'!AG322</f>
        <v>120</v>
      </c>
      <c r="N322" s="86">
        <f>+'Raw Benefits Data'!N322+('Raw Benefits Data'!AH322*0.81818)</f>
        <v>8236.0878</v>
      </c>
      <c r="O322" s="86">
        <f>+'Raw Benefits Data'!O322+'Raw Benefits Data'!AI322</f>
        <v>120</v>
      </c>
      <c r="P322" s="86">
        <f>+'Raw Benefits Data'!P322+('Raw Benefits Data'!AJ322*0.81818)</f>
        <v>8236.0878</v>
      </c>
      <c r="Q322" s="86">
        <f>+'Raw Benefits Data'!Q322+'Raw Benefits Data'!AK322</f>
        <v>120</v>
      </c>
      <c r="R322" s="86">
        <f>+'Raw Benefits Data'!R322+('Raw Benefits Data'!AL322*0.81818)</f>
        <v>24708.2634</v>
      </c>
      <c r="S322" s="86">
        <f>+'Raw Benefits Data'!S322+'Raw Benefits Data'!AM322</f>
        <v>0</v>
      </c>
      <c r="T322" s="86">
        <f>+'Raw Benefits Data'!T322+('Raw Benefits Data'!AN322*0.81818)</f>
        <v>0</v>
      </c>
      <c r="U322" s="86">
        <f>+'Raw Benefits Data'!U322+'Raw Benefits Data'!AO322</f>
        <v>0</v>
      </c>
      <c r="V322" s="86">
        <f>+'Raw Benefits Data'!V322+('Raw Benefits Data'!AP322*0.81818)</f>
        <v>0</v>
      </c>
      <c r="W322" s="86">
        <f>+'Raw Benefits Data'!W322+'Raw Benefits Data'!AQ322</f>
        <v>120</v>
      </c>
      <c r="X322" s="86">
        <f>+'Raw Benefits Data'!X322+('Raw Benefits Data'!AR322*0.81818)</f>
        <v>1183693.4737</v>
      </c>
    </row>
    <row r="323" spans="1:24" ht="11.25">
      <c r="A323" s="3" t="s">
        <v>3</v>
      </c>
      <c r="B323" s="91" t="s">
        <v>741</v>
      </c>
      <c r="C323" s="92" t="s">
        <v>742</v>
      </c>
      <c r="D323" s="93">
        <v>6</v>
      </c>
      <c r="E323" s="86">
        <f>+'Raw Benefits Data'!E323+'Raw Benefits Data'!Y323</f>
        <v>137</v>
      </c>
      <c r="F323" s="86">
        <f>+'Raw Benefits Data'!F323+('Raw Benefits Data'!Z323*0.81818)</f>
        <v>587241.32944</v>
      </c>
      <c r="G323" s="86">
        <f>+'Raw Benefits Data'!G323+'Raw Benefits Data'!AA323</f>
        <v>137</v>
      </c>
      <c r="H323" s="86">
        <f>+'Raw Benefits Data'!H323+('Raw Benefits Data'!AB323*0.81818)</f>
        <v>248834.6029</v>
      </c>
      <c r="I323" s="86">
        <f>+'Raw Benefits Data'!I323+'Raw Benefits Data'!AC323</f>
        <v>0</v>
      </c>
      <c r="J323" s="86">
        <f>+'Raw Benefits Data'!J323+('Raw Benefits Data'!AD323*0.81818)</f>
        <v>0</v>
      </c>
      <c r="K323" s="86">
        <f>+'Raw Benefits Data'!K323+'Raw Benefits Data'!AE323</f>
        <v>137</v>
      </c>
      <c r="L323" s="86">
        <f>+'Raw Benefits Data'!L323+('Raw Benefits Data'!AF323*0.81818)</f>
        <v>470903.26916</v>
      </c>
      <c r="M323" s="86">
        <f>+'Raw Benefits Data'!M323+'Raw Benefits Data'!AG323</f>
        <v>137</v>
      </c>
      <c r="N323" s="86">
        <f>+'Raw Benefits Data'!N323+('Raw Benefits Data'!AH323*0.81818)</f>
        <v>9304.8162</v>
      </c>
      <c r="O323" s="86">
        <f>+'Raw Benefits Data'!O323+'Raw Benefits Data'!AI323</f>
        <v>137</v>
      </c>
      <c r="P323" s="86">
        <f>+'Raw Benefits Data'!P323+('Raw Benefits Data'!AJ323*0.81818)</f>
        <v>9304.8162</v>
      </c>
      <c r="Q323" s="86">
        <f>+'Raw Benefits Data'!Q323+'Raw Benefits Data'!AK323</f>
        <v>137</v>
      </c>
      <c r="R323" s="86">
        <f>+'Raw Benefits Data'!R323+('Raw Benefits Data'!AL323*0.81818)</f>
        <v>27916.266779999998</v>
      </c>
      <c r="S323" s="86">
        <f>+'Raw Benefits Data'!S323+'Raw Benefits Data'!AM323</f>
        <v>0</v>
      </c>
      <c r="T323" s="86">
        <f>+'Raw Benefits Data'!T323+('Raw Benefits Data'!AN323*0.81818)</f>
        <v>0</v>
      </c>
      <c r="U323" s="86">
        <f>+'Raw Benefits Data'!U323+'Raw Benefits Data'!AO323</f>
        <v>0</v>
      </c>
      <c r="V323" s="86">
        <f>+'Raw Benefits Data'!V323+('Raw Benefits Data'!AP323*0.81818)</f>
        <v>0</v>
      </c>
      <c r="W323" s="86">
        <f>+'Raw Benefits Data'!W323+'Raw Benefits Data'!AQ323</f>
        <v>137</v>
      </c>
      <c r="X323" s="86">
        <f>+'Raw Benefits Data'!X323+('Raw Benefits Data'!AR323*0.81818)</f>
        <v>1353505.10068</v>
      </c>
    </row>
    <row r="324" spans="1:24" ht="11.25">
      <c r="A324" s="3" t="s">
        <v>3</v>
      </c>
      <c r="B324" s="91" t="s">
        <v>743</v>
      </c>
      <c r="C324" s="92" t="s">
        <v>744</v>
      </c>
      <c r="D324" s="95">
        <v>7</v>
      </c>
      <c r="E324" s="86">
        <f>+'Raw Benefits Data'!E324+'Raw Benefits Data'!Y324</f>
        <v>80</v>
      </c>
      <c r="F324" s="86">
        <f>+'Raw Benefits Data'!F324+('Raw Benefits Data'!Z324*0.81818)</f>
        <v>258985</v>
      </c>
      <c r="G324" s="86">
        <f>+'Raw Benefits Data'!G324+'Raw Benefits Data'!AA324</f>
        <v>80</v>
      </c>
      <c r="H324" s="86">
        <f>+'Raw Benefits Data'!H324+('Raw Benefits Data'!AB324*0.81818)</f>
        <v>188450</v>
      </c>
      <c r="I324" s="86">
        <f>+'Raw Benefits Data'!I324+'Raw Benefits Data'!AC324</f>
        <v>78</v>
      </c>
      <c r="J324" s="86">
        <f>+'Raw Benefits Data'!J324+('Raw Benefits Data'!AD324*0.81818)</f>
        <v>2925</v>
      </c>
      <c r="K324" s="86">
        <f>+'Raw Benefits Data'!K324+'Raw Benefits Data'!AE324</f>
        <v>80</v>
      </c>
      <c r="L324" s="86">
        <f>+'Raw Benefits Data'!L324+('Raw Benefits Data'!AF324*0.81818)</f>
        <v>206809</v>
      </c>
      <c r="M324" s="86">
        <f>+'Raw Benefits Data'!M324+'Raw Benefits Data'!AG324</f>
        <v>80</v>
      </c>
      <c r="N324" s="86">
        <f>+'Raw Benefits Data'!N324+('Raw Benefits Data'!AH324*0.81818)</f>
        <v>5407</v>
      </c>
      <c r="O324" s="86">
        <f>+'Raw Benefits Data'!O324+'Raw Benefits Data'!AI324</f>
        <v>80</v>
      </c>
      <c r="P324" s="86">
        <f>+'Raw Benefits Data'!P324+('Raw Benefits Data'!AJ324*0.81818)</f>
        <v>4055</v>
      </c>
      <c r="Q324" s="86">
        <f>+'Raw Benefits Data'!Q324+'Raw Benefits Data'!AK324</f>
        <v>80</v>
      </c>
      <c r="R324" s="86">
        <f>+'Raw Benefits Data'!R324+('Raw Benefits Data'!AL324*0.81818)</f>
        <v>8110</v>
      </c>
      <c r="S324" s="86">
        <f>+'Raw Benefits Data'!S324+'Raw Benefits Data'!AM324</f>
        <v>0</v>
      </c>
      <c r="T324" s="86">
        <f>+'Raw Benefits Data'!T324+('Raw Benefits Data'!AN324*0.81818)</f>
        <v>0</v>
      </c>
      <c r="U324" s="86">
        <f>+'Raw Benefits Data'!U324+'Raw Benefits Data'!AO324</f>
        <v>0</v>
      </c>
      <c r="V324" s="86">
        <f>+'Raw Benefits Data'!V324+('Raw Benefits Data'!AP324*0.81818)</f>
        <v>0</v>
      </c>
      <c r="W324" s="86">
        <f>+'Raw Benefits Data'!W324+'Raw Benefits Data'!AQ324</f>
        <v>80</v>
      </c>
      <c r="X324" s="86">
        <f>+'Raw Benefits Data'!X324+('Raw Benefits Data'!AR324*0.81818)</f>
        <v>674741</v>
      </c>
    </row>
    <row r="325" spans="1:24" ht="11.25">
      <c r="A325" s="3" t="s">
        <v>3</v>
      </c>
      <c r="B325" s="91" t="s">
        <v>745</v>
      </c>
      <c r="C325" s="92" t="s">
        <v>746</v>
      </c>
      <c r="D325" s="95">
        <v>7</v>
      </c>
      <c r="E325" s="86">
        <f>+'Raw Benefits Data'!E325+'Raw Benefits Data'!Y325</f>
        <v>24</v>
      </c>
      <c r="F325" s="86">
        <f>+'Raw Benefits Data'!F325+('Raw Benefits Data'!Z325*0.81818)</f>
        <v>98810</v>
      </c>
      <c r="G325" s="86">
        <f>+'Raw Benefits Data'!G325+'Raw Benefits Data'!AA325</f>
        <v>10</v>
      </c>
      <c r="H325" s="86">
        <f>+'Raw Benefits Data'!H325+('Raw Benefits Data'!AB325*0.81818)</f>
        <v>27912</v>
      </c>
      <c r="I325" s="86">
        <f>+'Raw Benefits Data'!I325+'Raw Benefits Data'!AC325</f>
        <v>0</v>
      </c>
      <c r="J325" s="86">
        <f>+'Raw Benefits Data'!J325+('Raw Benefits Data'!AD325*0.81818)</f>
        <v>0</v>
      </c>
      <c r="K325" s="86">
        <f>+'Raw Benefits Data'!K325+'Raw Benefits Data'!AE325</f>
        <v>24</v>
      </c>
      <c r="L325" s="86">
        <f>+'Raw Benefits Data'!L325+('Raw Benefits Data'!AF325*0.81818)</f>
        <v>77687</v>
      </c>
      <c r="M325" s="86">
        <f>+'Raw Benefits Data'!M325+'Raw Benefits Data'!AG325</f>
        <v>1</v>
      </c>
      <c r="N325" s="86">
        <f>+'Raw Benefits Data'!N325+('Raw Benefits Data'!AH325*0.81818)</f>
        <v>72</v>
      </c>
      <c r="O325" s="86">
        <f>+'Raw Benefits Data'!O325+'Raw Benefits Data'!AI325</f>
        <v>24</v>
      </c>
      <c r="P325" s="86">
        <f>+'Raw Benefits Data'!P325+('Raw Benefits Data'!AJ325*0.81818)</f>
        <v>202</v>
      </c>
      <c r="Q325" s="86">
        <f>+'Raw Benefits Data'!Q325+'Raw Benefits Data'!AK325</f>
        <v>1</v>
      </c>
      <c r="R325" s="86">
        <f>+'Raw Benefits Data'!R325+('Raw Benefits Data'!AL325*0.81818)</f>
        <v>108</v>
      </c>
      <c r="S325" s="86">
        <f>+'Raw Benefits Data'!S325+'Raw Benefits Data'!AM325</f>
        <v>0</v>
      </c>
      <c r="T325" s="86">
        <f>+'Raw Benefits Data'!T325+('Raw Benefits Data'!AN325*0.81818)</f>
        <v>0</v>
      </c>
      <c r="U325" s="86">
        <f>+'Raw Benefits Data'!U325+'Raw Benefits Data'!AO325</f>
        <v>14</v>
      </c>
      <c r="V325" s="86">
        <f>+'Raw Benefits Data'!V325+('Raw Benefits Data'!AP325*0.81818)</f>
        <v>49130</v>
      </c>
      <c r="W325" s="86">
        <f>+'Raw Benefits Data'!W325+'Raw Benefits Data'!AQ325</f>
        <v>24</v>
      </c>
      <c r="X325" s="86">
        <f>+'Raw Benefits Data'!X325+('Raw Benefits Data'!AR325*0.81818)</f>
        <v>253921</v>
      </c>
    </row>
    <row r="326" spans="1:24" ht="11.25">
      <c r="A326" s="3" t="s">
        <v>3</v>
      </c>
      <c r="B326" s="91" t="s">
        <v>756</v>
      </c>
      <c r="C326" s="92" t="s">
        <v>757</v>
      </c>
      <c r="D326" s="93">
        <v>7</v>
      </c>
      <c r="E326" s="86">
        <f>+'Raw Benefits Data'!E326+'Raw Benefits Data'!Y326</f>
        <v>9</v>
      </c>
      <c r="F326" s="86">
        <f>+'Raw Benefits Data'!F326+('Raw Benefits Data'!Z326*0.81818)</f>
        <v>9895</v>
      </c>
      <c r="G326" s="86">
        <f>+'Raw Benefits Data'!G326+'Raw Benefits Data'!AA326</f>
        <v>29</v>
      </c>
      <c r="H326" s="86">
        <f>+'Raw Benefits Data'!H326+('Raw Benefits Data'!AB326*0.81818)</f>
        <v>39877</v>
      </c>
      <c r="I326" s="86">
        <f>+'Raw Benefits Data'!I326+'Raw Benefits Data'!AC326</f>
        <v>9</v>
      </c>
      <c r="J326" s="86">
        <f>+'Raw Benefits Data'!J326+('Raw Benefits Data'!AD326*0.81818)</f>
        <v>770</v>
      </c>
      <c r="K326" s="86">
        <f>+'Raw Benefits Data'!K326+'Raw Benefits Data'!AE326</f>
        <v>29</v>
      </c>
      <c r="L326" s="86">
        <f>+'Raw Benefits Data'!L326+('Raw Benefits Data'!AF326*0.81818)</f>
        <v>65449</v>
      </c>
      <c r="M326" s="86">
        <f>+'Raw Benefits Data'!M326+'Raw Benefits Data'!AG326</f>
        <v>29</v>
      </c>
      <c r="N326" s="86">
        <f>+'Raw Benefits Data'!N326+('Raw Benefits Data'!AH326*0.81818)</f>
        <v>1283</v>
      </c>
      <c r="O326" s="86">
        <f>+'Raw Benefits Data'!O326+'Raw Benefits Data'!AI326</f>
        <v>29</v>
      </c>
      <c r="P326" s="86">
        <f>+'Raw Benefits Data'!P326+('Raw Benefits Data'!AJ326*0.81818)</f>
        <v>1283</v>
      </c>
      <c r="Q326" s="86">
        <f>+'Raw Benefits Data'!Q326+'Raw Benefits Data'!AK326</f>
        <v>29</v>
      </c>
      <c r="R326" s="86">
        <f>+'Raw Benefits Data'!R326+('Raw Benefits Data'!AL326*0.81818)</f>
        <v>7272</v>
      </c>
      <c r="S326" s="86">
        <f>+'Raw Benefits Data'!S326+'Raw Benefits Data'!AM326</f>
        <v>0</v>
      </c>
      <c r="T326" s="86">
        <f>+'Raw Benefits Data'!T326+('Raw Benefits Data'!AN326*0.81818)</f>
        <v>0</v>
      </c>
      <c r="U326" s="86">
        <f>+'Raw Benefits Data'!U326+'Raw Benefits Data'!AO326</f>
        <v>0</v>
      </c>
      <c r="V326" s="86">
        <f>+'Raw Benefits Data'!V326+('Raw Benefits Data'!AP326*0.81818)</f>
        <v>0</v>
      </c>
      <c r="W326" s="86">
        <f>+'Raw Benefits Data'!W326+'Raw Benefits Data'!AQ326</f>
        <v>9</v>
      </c>
      <c r="X326" s="86">
        <f>+'Raw Benefits Data'!X326+('Raw Benefits Data'!AR326*0.81818)</f>
        <v>125829</v>
      </c>
    </row>
    <row r="327" spans="1:24" ht="11.25">
      <c r="A327" s="3" t="s">
        <v>3</v>
      </c>
      <c r="B327" s="91" t="s">
        <v>758</v>
      </c>
      <c r="C327" s="92" t="s">
        <v>759</v>
      </c>
      <c r="D327" s="95">
        <v>7</v>
      </c>
      <c r="E327" s="86">
        <f>+'Raw Benefits Data'!E327+'Raw Benefits Data'!Y327</f>
        <v>98</v>
      </c>
      <c r="F327" s="86">
        <f>+'Raw Benefits Data'!F327+('Raw Benefits Data'!Z327*0.81818)</f>
        <v>330407</v>
      </c>
      <c r="G327" s="86">
        <f>+'Raw Benefits Data'!G327+'Raw Benefits Data'!AA327</f>
        <v>98</v>
      </c>
      <c r="H327" s="86">
        <f>+'Raw Benefits Data'!H327+('Raw Benefits Data'!AB327*0.81818)</f>
        <v>240668</v>
      </c>
      <c r="I327" s="86">
        <f>+'Raw Benefits Data'!I327+'Raw Benefits Data'!AC327</f>
        <v>98</v>
      </c>
      <c r="J327" s="86">
        <f>+'Raw Benefits Data'!J327+('Raw Benefits Data'!AD327*0.81818)</f>
        <v>3470</v>
      </c>
      <c r="K327" s="86">
        <f>+'Raw Benefits Data'!K327+'Raw Benefits Data'!AE327</f>
        <v>98</v>
      </c>
      <c r="L327" s="86">
        <f>+'Raw Benefits Data'!L327+('Raw Benefits Data'!AF327*0.81818)</f>
        <v>261306</v>
      </c>
      <c r="M327" s="86">
        <f>+'Raw Benefits Data'!M327+'Raw Benefits Data'!AG327</f>
        <v>98</v>
      </c>
      <c r="N327" s="86">
        <f>+'Raw Benefits Data'!N327+('Raw Benefits Data'!AH327*0.81818)</f>
        <v>7685</v>
      </c>
      <c r="O327" s="86">
        <f>+'Raw Benefits Data'!O327+'Raw Benefits Data'!AI327</f>
        <v>98</v>
      </c>
      <c r="P327" s="86">
        <f>+'Raw Benefits Data'!P327+('Raw Benefits Data'!AJ327*0.81818)</f>
        <v>17052</v>
      </c>
      <c r="Q327" s="86">
        <f>+'Raw Benefits Data'!Q327+'Raw Benefits Data'!AK327</f>
        <v>98</v>
      </c>
      <c r="R327" s="86">
        <f>+'Raw Benefits Data'!R327+('Raw Benefits Data'!AL327*0.81818)</f>
        <v>14346</v>
      </c>
      <c r="S327" s="86">
        <f>+'Raw Benefits Data'!S327+'Raw Benefits Data'!AM327</f>
        <v>0</v>
      </c>
      <c r="T327" s="86">
        <f>+'Raw Benefits Data'!T327+('Raw Benefits Data'!AN327*0.81818)</f>
        <v>0</v>
      </c>
      <c r="U327" s="86">
        <f>+'Raw Benefits Data'!U327+'Raw Benefits Data'!AO327</f>
        <v>0</v>
      </c>
      <c r="V327" s="86">
        <f>+'Raw Benefits Data'!V327+('Raw Benefits Data'!AP327*0.81818)</f>
        <v>0</v>
      </c>
      <c r="W327" s="86">
        <f>+'Raw Benefits Data'!W327+'Raw Benefits Data'!AQ327</f>
        <v>98</v>
      </c>
      <c r="X327" s="86">
        <f>+'Raw Benefits Data'!X327+('Raw Benefits Data'!AR327*0.81818)</f>
        <v>874934</v>
      </c>
    </row>
    <row r="328" spans="1:24" ht="11.25">
      <c r="A328" s="3" t="s">
        <v>3</v>
      </c>
      <c r="B328" s="91" t="s">
        <v>760</v>
      </c>
      <c r="C328" s="92" t="s">
        <v>761</v>
      </c>
      <c r="D328" s="95">
        <v>7</v>
      </c>
      <c r="E328" s="86">
        <f>+'Raw Benefits Data'!E328+'Raw Benefits Data'!Y328</f>
        <v>240</v>
      </c>
      <c r="F328" s="86">
        <f>+'Raw Benefits Data'!F328+('Raw Benefits Data'!Z328*0.81818)</f>
        <v>789984</v>
      </c>
      <c r="G328" s="86">
        <f>+'Raw Benefits Data'!G328+'Raw Benefits Data'!AA328</f>
        <v>240</v>
      </c>
      <c r="H328" s="86">
        <f>+'Raw Benefits Data'!H328+('Raw Benefits Data'!AB328*0.81818)</f>
        <v>623520</v>
      </c>
      <c r="I328" s="86">
        <f>+'Raw Benefits Data'!I328+'Raw Benefits Data'!AC328</f>
        <v>240</v>
      </c>
      <c r="J328" s="86">
        <f>+'Raw Benefits Data'!J328+('Raw Benefits Data'!AD328*0.81818)</f>
        <v>8496</v>
      </c>
      <c r="K328" s="86">
        <f>+'Raw Benefits Data'!K328+'Raw Benefits Data'!AE328</f>
        <v>240</v>
      </c>
      <c r="L328" s="86">
        <f>+'Raw Benefits Data'!L328+('Raw Benefits Data'!AF328*0.81818)</f>
        <v>621107</v>
      </c>
      <c r="M328" s="86">
        <f>+'Raw Benefits Data'!M328+'Raw Benefits Data'!AG328</f>
        <v>240</v>
      </c>
      <c r="N328" s="86">
        <f>+'Raw Benefits Data'!N328+('Raw Benefits Data'!AH328*0.81818)</f>
        <v>16238</v>
      </c>
      <c r="O328" s="86">
        <f>+'Raw Benefits Data'!O328+'Raw Benefits Data'!AI328</f>
        <v>240</v>
      </c>
      <c r="P328" s="86">
        <f>+'Raw Benefits Data'!P328+('Raw Benefits Data'!AJ328*0.81818)</f>
        <v>2016</v>
      </c>
      <c r="Q328" s="86">
        <f>+'Raw Benefits Data'!Q328+'Raw Benefits Data'!AK328</f>
        <v>240</v>
      </c>
      <c r="R328" s="86">
        <f>+'Raw Benefits Data'!R328+('Raw Benefits Data'!AL328*0.81818)</f>
        <v>24357</v>
      </c>
      <c r="S328" s="86">
        <f>+'Raw Benefits Data'!S328+'Raw Benefits Data'!AM328</f>
        <v>0</v>
      </c>
      <c r="T328" s="86">
        <f>+'Raw Benefits Data'!T328+('Raw Benefits Data'!AN328*0.81818)</f>
        <v>0</v>
      </c>
      <c r="U328" s="86">
        <f>+'Raw Benefits Data'!U328+'Raw Benefits Data'!AO328</f>
        <v>0</v>
      </c>
      <c r="V328" s="86">
        <f>+'Raw Benefits Data'!V328+('Raw Benefits Data'!AP328*0.81818)</f>
        <v>0</v>
      </c>
      <c r="W328" s="86">
        <f>+'Raw Benefits Data'!W328+'Raw Benefits Data'!AQ328</f>
        <v>240</v>
      </c>
      <c r="X328" s="86">
        <f>+'Raw Benefits Data'!X328+('Raw Benefits Data'!AR328*0.81818)</f>
        <v>2085718</v>
      </c>
    </row>
    <row r="329" spans="1:24" ht="11.25">
      <c r="A329" s="3" t="s">
        <v>3</v>
      </c>
      <c r="B329" s="91" t="s">
        <v>762</v>
      </c>
      <c r="C329" s="92" t="s">
        <v>763</v>
      </c>
      <c r="D329" s="93">
        <v>7</v>
      </c>
      <c r="E329" s="86">
        <f>+'Raw Benefits Data'!E329+'Raw Benefits Data'!Y329</f>
        <v>98</v>
      </c>
      <c r="F329" s="86">
        <f>+'Raw Benefits Data'!F329+('Raw Benefits Data'!Z329*0.81818)</f>
        <v>346647</v>
      </c>
      <c r="G329" s="86">
        <f>+'Raw Benefits Data'!G329+'Raw Benefits Data'!AA329</f>
        <v>98</v>
      </c>
      <c r="H329" s="86">
        <f>+'Raw Benefits Data'!H329+('Raw Benefits Data'!AB329*0.81818)</f>
        <v>240668</v>
      </c>
      <c r="I329" s="86">
        <f>+'Raw Benefits Data'!I329+'Raw Benefits Data'!AC329</f>
        <v>98</v>
      </c>
      <c r="J329" s="86">
        <f>+'Raw Benefits Data'!J329+('Raw Benefits Data'!AD329*0.81818)</f>
        <v>3469</v>
      </c>
      <c r="K329" s="86">
        <f>+'Raw Benefits Data'!K329+'Raw Benefits Data'!AE329</f>
        <v>98</v>
      </c>
      <c r="L329" s="86">
        <f>+'Raw Benefits Data'!L329+('Raw Benefits Data'!AF329*0.81818)</f>
        <v>276812</v>
      </c>
      <c r="M329" s="86">
        <f>+'Raw Benefits Data'!M329+'Raw Benefits Data'!AG329</f>
        <v>98</v>
      </c>
      <c r="N329" s="86">
        <f>+'Raw Benefits Data'!N329+('Raw Benefits Data'!AH329*0.81818)</f>
        <v>7237</v>
      </c>
      <c r="O329" s="86">
        <f>+'Raw Benefits Data'!O329+'Raw Benefits Data'!AI329</f>
        <v>98</v>
      </c>
      <c r="P329" s="86">
        <f>+'Raw Benefits Data'!P329+('Raw Benefits Data'!AJ329*0.81818)</f>
        <v>6251</v>
      </c>
      <c r="Q329" s="86">
        <f>+'Raw Benefits Data'!Q329+'Raw Benefits Data'!AK329</f>
        <v>98</v>
      </c>
      <c r="R329" s="86">
        <f>+'Raw Benefits Data'!R329+('Raw Benefits Data'!AL329*0.81818)</f>
        <v>10855</v>
      </c>
      <c r="S329" s="86">
        <f>+'Raw Benefits Data'!S329+'Raw Benefits Data'!AM329</f>
        <v>0</v>
      </c>
      <c r="T329" s="86">
        <f>+'Raw Benefits Data'!T329+('Raw Benefits Data'!AN329*0.81818)</f>
        <v>0</v>
      </c>
      <c r="U329" s="86">
        <f>+'Raw Benefits Data'!U329+'Raw Benefits Data'!AO329</f>
        <v>0</v>
      </c>
      <c r="V329" s="86">
        <f>+'Raw Benefits Data'!V329+('Raw Benefits Data'!AP329*0.81818)</f>
        <v>0</v>
      </c>
      <c r="W329" s="86">
        <f>+'Raw Benefits Data'!W329+'Raw Benefits Data'!AQ329</f>
        <v>98</v>
      </c>
      <c r="X329" s="86">
        <f>+'Raw Benefits Data'!X329+('Raw Benefits Data'!AR329*0.81818)</f>
        <v>891939</v>
      </c>
    </row>
    <row r="330" spans="1:24" ht="11.25">
      <c r="A330" s="3" t="s">
        <v>3</v>
      </c>
      <c r="B330" s="91" t="s">
        <v>764</v>
      </c>
      <c r="C330" s="92" t="s">
        <v>765</v>
      </c>
      <c r="D330" s="93">
        <v>7</v>
      </c>
      <c r="E330" s="86">
        <f>+'Raw Benefits Data'!E330+'Raw Benefits Data'!Y330</f>
        <v>210</v>
      </c>
      <c r="F330" s="86">
        <f>+'Raw Benefits Data'!F330+('Raw Benefits Data'!Z330*0.81818)</f>
        <v>718962</v>
      </c>
      <c r="G330" s="86">
        <f>+'Raw Benefits Data'!G330+'Raw Benefits Data'!AA330</f>
        <v>210</v>
      </c>
      <c r="H330" s="86">
        <f>+'Raw Benefits Data'!H330+('Raw Benefits Data'!AB330*0.81818)</f>
        <v>546000</v>
      </c>
      <c r="I330" s="86">
        <f>+'Raw Benefits Data'!I330+'Raw Benefits Data'!AC330</f>
        <v>210</v>
      </c>
      <c r="J330" s="86">
        <f>+'Raw Benefits Data'!J330+('Raw Benefits Data'!AD330*0.81818)</f>
        <v>767</v>
      </c>
      <c r="K330" s="86">
        <f>+'Raw Benefits Data'!K330+'Raw Benefits Data'!AE330</f>
        <v>210</v>
      </c>
      <c r="L330" s="86">
        <f>+'Raw Benefits Data'!L330+('Raw Benefits Data'!AF330*0.81818)</f>
        <v>574119</v>
      </c>
      <c r="M330" s="86">
        <f>+'Raw Benefits Data'!M330+'Raw Benefits Data'!AG330</f>
        <v>210</v>
      </c>
      <c r="N330" s="86">
        <f>+'Raw Benefits Data'!N330+('Raw Benefits Data'!AH330*0.81818)</f>
        <v>15010</v>
      </c>
      <c r="O330" s="86">
        <f>+'Raw Benefits Data'!O330+'Raw Benefits Data'!AI330</f>
        <v>210</v>
      </c>
      <c r="P330" s="86">
        <f>+'Raw Benefits Data'!P330+('Raw Benefits Data'!AJ330*0.81818)</f>
        <v>672</v>
      </c>
      <c r="Q330" s="86">
        <f>+'Raw Benefits Data'!Q330+'Raw Benefits Data'!AK330</f>
        <v>210</v>
      </c>
      <c r="R330" s="86">
        <f>+'Raw Benefits Data'!R330+('Raw Benefits Data'!AL330*0.81818)</f>
        <v>22514</v>
      </c>
      <c r="S330" s="86">
        <f>+'Raw Benefits Data'!S330+'Raw Benefits Data'!AM330</f>
        <v>0</v>
      </c>
      <c r="T330" s="86">
        <f>+'Raw Benefits Data'!T330+('Raw Benefits Data'!AN330*0.81818)</f>
        <v>0</v>
      </c>
      <c r="U330" s="86">
        <f>+'Raw Benefits Data'!U330+'Raw Benefits Data'!AO330</f>
        <v>0</v>
      </c>
      <c r="V330" s="86">
        <f>+'Raw Benefits Data'!V330+('Raw Benefits Data'!AP330*0.81818)</f>
        <v>0</v>
      </c>
      <c r="W330" s="86">
        <f>+'Raw Benefits Data'!W330+'Raw Benefits Data'!AQ330</f>
        <v>210</v>
      </c>
      <c r="X330" s="86">
        <f>+'Raw Benefits Data'!X330+('Raw Benefits Data'!AR330*0.81818)</f>
        <v>1878044</v>
      </c>
    </row>
    <row r="331" spans="1:24" ht="11.25">
      <c r="A331" s="3" t="s">
        <v>3</v>
      </c>
      <c r="B331" s="91" t="s">
        <v>766</v>
      </c>
      <c r="C331" s="92" t="s">
        <v>767</v>
      </c>
      <c r="D331" s="93">
        <v>7</v>
      </c>
      <c r="E331" s="86">
        <f>+'Raw Benefits Data'!E331+'Raw Benefits Data'!Y331</f>
        <v>75</v>
      </c>
      <c r="F331" s="86">
        <f>+'Raw Benefits Data'!F331+('Raw Benefits Data'!Z331*0.81818)</f>
        <v>223345</v>
      </c>
      <c r="G331" s="86">
        <f>+'Raw Benefits Data'!G331+'Raw Benefits Data'!AA331</f>
        <v>72</v>
      </c>
      <c r="H331" s="86">
        <f>+'Raw Benefits Data'!H331+('Raw Benefits Data'!AB331*0.81818)</f>
        <v>158461</v>
      </c>
      <c r="I331" s="86">
        <f>+'Raw Benefits Data'!I331+'Raw Benefits Data'!AC331</f>
        <v>75</v>
      </c>
      <c r="J331" s="86">
        <f>+'Raw Benefits Data'!J331+('Raw Benefits Data'!AD331*0.81818)</f>
        <v>2907</v>
      </c>
      <c r="K331" s="86">
        <f>+'Raw Benefits Data'!K331+'Raw Benefits Data'!AE331</f>
        <v>75</v>
      </c>
      <c r="L331" s="86">
        <f>+'Raw Benefits Data'!L331+('Raw Benefits Data'!AF331*0.81818)</f>
        <v>175600</v>
      </c>
      <c r="M331" s="86">
        <f>+'Raw Benefits Data'!M331+'Raw Benefits Data'!AG331</f>
        <v>75</v>
      </c>
      <c r="N331" s="86">
        <f>+'Raw Benefits Data'!N331+('Raw Benefits Data'!AH331*0.81818)</f>
        <v>4591</v>
      </c>
      <c r="O331" s="86">
        <f>+'Raw Benefits Data'!O331+'Raw Benefits Data'!AI331</f>
        <v>75</v>
      </c>
      <c r="P331" s="86">
        <f>+'Raw Benefits Data'!P331+('Raw Benefits Data'!AJ331*0.81818)</f>
        <v>378</v>
      </c>
      <c r="Q331" s="86">
        <f>+'Raw Benefits Data'!Q331+'Raw Benefits Data'!AK331</f>
        <v>75</v>
      </c>
      <c r="R331" s="86">
        <f>+'Raw Benefits Data'!R331+('Raw Benefits Data'!AL331*0.81818)</f>
        <v>6886</v>
      </c>
      <c r="S331" s="86">
        <f>+'Raw Benefits Data'!S331+'Raw Benefits Data'!AM331</f>
        <v>0</v>
      </c>
      <c r="T331" s="86">
        <f>+'Raw Benefits Data'!T331+('Raw Benefits Data'!AN331*0.81818)</f>
        <v>0</v>
      </c>
      <c r="U331" s="86">
        <f>+'Raw Benefits Data'!U331+'Raw Benefits Data'!AO331</f>
        <v>0</v>
      </c>
      <c r="V331" s="86">
        <f>+'Raw Benefits Data'!V331+('Raw Benefits Data'!AP331*0.81818)</f>
        <v>0</v>
      </c>
      <c r="W331" s="86">
        <f>+'Raw Benefits Data'!W331+'Raw Benefits Data'!AQ331</f>
        <v>75</v>
      </c>
      <c r="X331" s="86">
        <f>+'Raw Benefits Data'!X331+('Raw Benefits Data'!AR331*0.81818)</f>
        <v>572168</v>
      </c>
    </row>
    <row r="332" spans="1:24" ht="11.25">
      <c r="A332" s="3" t="s">
        <v>3</v>
      </c>
      <c r="B332" s="91" t="s">
        <v>768</v>
      </c>
      <c r="C332" s="92" t="s">
        <v>769</v>
      </c>
      <c r="D332" s="93">
        <v>7</v>
      </c>
      <c r="E332" s="86">
        <f>+'Raw Benefits Data'!E332+'Raw Benefits Data'!Y332</f>
        <v>90</v>
      </c>
      <c r="F332" s="86">
        <f>+'Raw Benefits Data'!F332+('Raw Benefits Data'!Z332*0.81818)</f>
        <v>284202</v>
      </c>
      <c r="G332" s="86">
        <f>+'Raw Benefits Data'!G332+'Raw Benefits Data'!AA332</f>
        <v>90</v>
      </c>
      <c r="H332" s="86">
        <f>+'Raw Benefits Data'!H332+('Raw Benefits Data'!AB332*0.81818)</f>
        <v>143029</v>
      </c>
      <c r="I332" s="86">
        <f>+'Raw Benefits Data'!I332+'Raw Benefits Data'!AC332</f>
        <v>89</v>
      </c>
      <c r="J332" s="86">
        <f>+'Raw Benefits Data'!J332+('Raw Benefits Data'!AD332*0.81818)</f>
        <v>2363</v>
      </c>
      <c r="K332" s="86">
        <f>+'Raw Benefits Data'!K332+'Raw Benefits Data'!AE332</f>
        <v>90</v>
      </c>
      <c r="L332" s="86">
        <f>+'Raw Benefits Data'!L332+('Raw Benefits Data'!AF332*0.81818)</f>
        <v>223448</v>
      </c>
      <c r="M332" s="86">
        <f>+'Raw Benefits Data'!M332+'Raw Benefits Data'!AG332</f>
        <v>90</v>
      </c>
      <c r="N332" s="86">
        <f>+'Raw Benefits Data'!N332+('Raw Benefits Data'!AH332*0.81818)</f>
        <v>5842</v>
      </c>
      <c r="O332" s="86">
        <f>+'Raw Benefits Data'!O332+'Raw Benefits Data'!AI332</f>
        <v>89</v>
      </c>
      <c r="P332" s="86">
        <f>+'Raw Benefits Data'!P332+('Raw Benefits Data'!AJ332*0.81818)</f>
        <v>561</v>
      </c>
      <c r="Q332" s="86">
        <f>+'Raw Benefits Data'!Q332+'Raw Benefits Data'!AK332</f>
        <v>90</v>
      </c>
      <c r="R332" s="86">
        <f>+'Raw Benefits Data'!R332+('Raw Benefits Data'!AL332*0.81818)</f>
        <v>8763</v>
      </c>
      <c r="S332" s="86">
        <f>+'Raw Benefits Data'!S332+'Raw Benefits Data'!AM332</f>
        <v>0</v>
      </c>
      <c r="T332" s="86">
        <f>+'Raw Benefits Data'!T332+('Raw Benefits Data'!AN332*0.81818)</f>
        <v>0</v>
      </c>
      <c r="U332" s="86">
        <f>+'Raw Benefits Data'!U332+'Raw Benefits Data'!AO332</f>
        <v>0</v>
      </c>
      <c r="V332" s="86">
        <f>+'Raw Benefits Data'!V332+('Raw Benefits Data'!AP332*0.81818)</f>
        <v>0</v>
      </c>
      <c r="W332" s="86">
        <f>+'Raw Benefits Data'!W332+'Raw Benefits Data'!AQ332</f>
        <v>90</v>
      </c>
      <c r="X332" s="86">
        <f>+'Raw Benefits Data'!X332+('Raw Benefits Data'!AR332*0.81818)</f>
        <v>668208</v>
      </c>
    </row>
    <row r="333" spans="1:24" ht="11.25">
      <c r="A333" s="3" t="s">
        <v>3</v>
      </c>
      <c r="B333" s="91" t="s">
        <v>770</v>
      </c>
      <c r="C333" s="92" t="s">
        <v>771</v>
      </c>
      <c r="D333" s="93">
        <v>7</v>
      </c>
      <c r="E333" s="86">
        <f>+'Raw Benefits Data'!E333+'Raw Benefits Data'!Y333</f>
        <v>95</v>
      </c>
      <c r="F333" s="86">
        <f>+'Raw Benefits Data'!F333+('Raw Benefits Data'!Z333*0.81818)</f>
        <v>242322</v>
      </c>
      <c r="G333" s="86">
        <f>+'Raw Benefits Data'!G333+'Raw Benefits Data'!AA333</f>
        <v>95</v>
      </c>
      <c r="H333" s="86">
        <f>+'Raw Benefits Data'!H333+('Raw Benefits Data'!AB333*0.81818)</f>
        <v>233301</v>
      </c>
      <c r="I333" s="86">
        <f>+'Raw Benefits Data'!I333+'Raw Benefits Data'!AC333</f>
        <v>95</v>
      </c>
      <c r="J333" s="86">
        <f>+'Raw Benefits Data'!J333+('Raw Benefits Data'!AD333*0.81818)</f>
        <v>3363</v>
      </c>
      <c r="K333" s="86">
        <f>+'Raw Benefits Data'!K333+'Raw Benefits Data'!AE333</f>
        <v>95</v>
      </c>
      <c r="L333" s="86">
        <f>+'Raw Benefits Data'!L333+('Raw Benefits Data'!AF333*0.81818)</f>
        <v>240749</v>
      </c>
      <c r="M333" s="86">
        <f>+'Raw Benefits Data'!M333+'Raw Benefits Data'!AG333</f>
        <v>95</v>
      </c>
      <c r="N333" s="86">
        <f>+'Raw Benefits Data'!N333+('Raw Benefits Data'!AH333*0.81818)</f>
        <v>6294</v>
      </c>
      <c r="O333" s="86">
        <f>+'Raw Benefits Data'!O333+'Raw Benefits Data'!AI333</f>
        <v>95</v>
      </c>
      <c r="P333" s="86">
        <f>+'Raw Benefits Data'!P333+('Raw Benefits Data'!AJ333*0.81818)</f>
        <v>798</v>
      </c>
      <c r="Q333" s="86">
        <f>+'Raw Benefits Data'!Q333+'Raw Benefits Data'!AK333</f>
        <v>95</v>
      </c>
      <c r="R333" s="86">
        <f>+'Raw Benefits Data'!R333+('Raw Benefits Data'!AL333*0.81818)</f>
        <v>9441</v>
      </c>
      <c r="S333" s="86">
        <f>+'Raw Benefits Data'!S333+'Raw Benefits Data'!AM333</f>
        <v>0</v>
      </c>
      <c r="T333" s="86">
        <f>+'Raw Benefits Data'!T333+('Raw Benefits Data'!AN333*0.81818)</f>
        <v>0</v>
      </c>
      <c r="U333" s="86">
        <f>+'Raw Benefits Data'!U333+'Raw Benefits Data'!AO333</f>
        <v>0</v>
      </c>
      <c r="V333" s="86">
        <f>+'Raw Benefits Data'!V333+('Raw Benefits Data'!AP333*0.81818)</f>
        <v>0</v>
      </c>
      <c r="W333" s="86">
        <f>+'Raw Benefits Data'!W333+'Raw Benefits Data'!AQ333</f>
        <v>95</v>
      </c>
      <c r="X333" s="86">
        <f>+'Raw Benefits Data'!X333+('Raw Benefits Data'!AR333*0.81818)</f>
        <v>736268</v>
      </c>
    </row>
    <row r="334" spans="1:24" ht="11.25">
      <c r="A334" s="3" t="s">
        <v>3</v>
      </c>
      <c r="B334" s="91" t="s">
        <v>772</v>
      </c>
      <c r="C334" s="92" t="s">
        <v>773</v>
      </c>
      <c r="D334" s="93">
        <v>7</v>
      </c>
      <c r="E334" s="86">
        <f>+'Raw Benefits Data'!E334+'Raw Benefits Data'!Y334</f>
        <v>35</v>
      </c>
      <c r="F334" s="86">
        <f>+'Raw Benefits Data'!F334+('Raw Benefits Data'!Z334*0.81818)</f>
        <v>112059</v>
      </c>
      <c r="G334" s="86">
        <f>+'Raw Benefits Data'!G334+'Raw Benefits Data'!AA334</f>
        <v>0</v>
      </c>
      <c r="H334" s="86">
        <f>+'Raw Benefits Data'!H334+('Raw Benefits Data'!AB334*0.81818)</f>
        <v>0</v>
      </c>
      <c r="I334" s="86">
        <f>+'Raw Benefits Data'!I334+'Raw Benefits Data'!AC334</f>
        <v>35</v>
      </c>
      <c r="J334" s="86">
        <f>+'Raw Benefits Data'!J334+('Raw Benefits Data'!AD334*0.81818)</f>
        <v>929</v>
      </c>
      <c r="K334" s="86">
        <f>+'Raw Benefits Data'!K334+'Raw Benefits Data'!AE334</f>
        <v>35</v>
      </c>
      <c r="L334" s="86">
        <f>+'Raw Benefits Data'!L334+('Raw Benefits Data'!AF334*0.81818)</f>
        <v>88104</v>
      </c>
      <c r="M334" s="86">
        <f>+'Raw Benefits Data'!M334+'Raw Benefits Data'!AG334</f>
        <v>35</v>
      </c>
      <c r="N334" s="86">
        <f>+'Raw Benefits Data'!N334+('Raw Benefits Data'!AH334*0.81818)</f>
        <v>2303</v>
      </c>
      <c r="O334" s="86">
        <f>+'Raw Benefits Data'!O334+'Raw Benefits Data'!AI334</f>
        <v>35</v>
      </c>
      <c r="P334" s="86">
        <f>+'Raw Benefits Data'!P334+('Raw Benefits Data'!AJ334*0.81818)</f>
        <v>220</v>
      </c>
      <c r="Q334" s="86">
        <f>+'Raw Benefits Data'!Q334+'Raw Benefits Data'!AK334</f>
        <v>35</v>
      </c>
      <c r="R334" s="86">
        <f>+'Raw Benefits Data'!R334+('Raw Benefits Data'!AL334*0.81818)</f>
        <v>3455</v>
      </c>
      <c r="S334" s="86">
        <f>+'Raw Benefits Data'!S334+'Raw Benefits Data'!AM334</f>
        <v>0</v>
      </c>
      <c r="T334" s="86">
        <f>+'Raw Benefits Data'!T334+('Raw Benefits Data'!AN334*0.81818)</f>
        <v>0</v>
      </c>
      <c r="U334" s="86">
        <f>+'Raw Benefits Data'!U334+'Raw Benefits Data'!AO334</f>
        <v>35</v>
      </c>
      <c r="V334" s="86">
        <f>+'Raw Benefits Data'!V334+('Raw Benefits Data'!AP334*0.81818)</f>
        <v>55854</v>
      </c>
      <c r="W334" s="86">
        <f>+'Raw Benefits Data'!W334+'Raw Benefits Data'!AQ334</f>
        <v>35</v>
      </c>
      <c r="X334" s="86">
        <f>+'Raw Benefits Data'!X334+('Raw Benefits Data'!AR334*0.81818)</f>
        <v>262924</v>
      </c>
    </row>
    <row r="335" spans="1:24" ht="11.25">
      <c r="A335" s="3" t="s">
        <v>3</v>
      </c>
      <c r="B335" s="91" t="s">
        <v>774</v>
      </c>
      <c r="C335" s="92" t="s">
        <v>775</v>
      </c>
      <c r="D335" s="93">
        <v>7</v>
      </c>
      <c r="E335" s="86">
        <f>+'Raw Benefits Data'!E335+'Raw Benefits Data'!Y335</f>
        <v>88</v>
      </c>
      <c r="F335" s="86">
        <f>+'Raw Benefits Data'!F335+('Raw Benefits Data'!Z335*0.81818)</f>
        <v>293222</v>
      </c>
      <c r="G335" s="86">
        <f>+'Raw Benefits Data'!G335+'Raw Benefits Data'!AA335</f>
        <v>88</v>
      </c>
      <c r="H335" s="86">
        <f>+'Raw Benefits Data'!H335+('Raw Benefits Data'!AB335*0.81818)</f>
        <v>188490</v>
      </c>
      <c r="I335" s="86">
        <f>+'Raw Benefits Data'!I335+'Raw Benefits Data'!AC335</f>
        <v>0</v>
      </c>
      <c r="J335" s="86">
        <f>+'Raw Benefits Data'!J335+('Raw Benefits Data'!AD335*0.81818)</f>
        <v>0</v>
      </c>
      <c r="K335" s="86">
        <f>+'Raw Benefits Data'!K335+'Raw Benefits Data'!AE335</f>
        <v>88</v>
      </c>
      <c r="L335" s="86">
        <f>+'Raw Benefits Data'!L335+('Raw Benefits Data'!AF335*0.81818)</f>
        <v>229830</v>
      </c>
      <c r="M335" s="86">
        <f>+'Raw Benefits Data'!M335+'Raw Benefits Data'!AG335</f>
        <v>88</v>
      </c>
      <c r="N335" s="86">
        <f>+'Raw Benefits Data'!N335+('Raw Benefits Data'!AH335*0.81818)</f>
        <v>6009</v>
      </c>
      <c r="O335" s="86">
        <f>+'Raw Benefits Data'!O335+'Raw Benefits Data'!AI335</f>
        <v>88</v>
      </c>
      <c r="P335" s="86">
        <f>+'Raw Benefits Data'!P335+('Raw Benefits Data'!AJ335*0.81818)</f>
        <v>4506</v>
      </c>
      <c r="Q335" s="86">
        <f>+'Raw Benefits Data'!Q335+'Raw Benefits Data'!AK335</f>
        <v>88</v>
      </c>
      <c r="R335" s="86">
        <f>+'Raw Benefits Data'!R335+('Raw Benefits Data'!AL335*0.81818)</f>
        <v>9013</v>
      </c>
      <c r="S335" s="86">
        <f>+'Raw Benefits Data'!S335+'Raw Benefits Data'!AM335</f>
        <v>0</v>
      </c>
      <c r="T335" s="86">
        <f>+'Raw Benefits Data'!T335+('Raw Benefits Data'!AN335*0.81818)</f>
        <v>0</v>
      </c>
      <c r="U335" s="86">
        <f>+'Raw Benefits Data'!U335+'Raw Benefits Data'!AO335</f>
        <v>0</v>
      </c>
      <c r="V335" s="86">
        <f>+'Raw Benefits Data'!V335+('Raw Benefits Data'!AP335*0.81818)</f>
        <v>0</v>
      </c>
      <c r="W335" s="86">
        <f>+'Raw Benefits Data'!W335+'Raw Benefits Data'!AQ335</f>
        <v>88</v>
      </c>
      <c r="X335" s="86">
        <f>+'Raw Benefits Data'!X335+('Raw Benefits Data'!AR335*0.81818)</f>
        <v>731070</v>
      </c>
    </row>
    <row r="336" spans="1:24" ht="11.25">
      <c r="A336" s="3" t="s">
        <v>3</v>
      </c>
      <c r="B336" s="91" t="s">
        <v>776</v>
      </c>
      <c r="C336" s="92" t="s">
        <v>777</v>
      </c>
      <c r="D336" s="93">
        <v>7</v>
      </c>
      <c r="E336" s="86">
        <f>+'Raw Benefits Data'!E336+'Raw Benefits Data'!Y336</f>
        <v>221</v>
      </c>
      <c r="F336" s="86">
        <f>+'Raw Benefits Data'!F336+('Raw Benefits Data'!Z336*0.81818)</f>
        <v>793557</v>
      </c>
      <c r="G336" s="86">
        <f>+'Raw Benefits Data'!G336+'Raw Benefits Data'!AA336</f>
        <v>213.5</v>
      </c>
      <c r="H336" s="86">
        <f>+'Raw Benefits Data'!H336+('Raw Benefits Data'!AB336*0.81818)</f>
        <v>351692</v>
      </c>
      <c r="I336" s="86">
        <f>+'Raw Benefits Data'!I336+'Raw Benefits Data'!AC336</f>
        <v>206</v>
      </c>
      <c r="J336" s="86">
        <f>+'Raw Benefits Data'!J336+('Raw Benefits Data'!AD336*0.81818)</f>
        <v>5469</v>
      </c>
      <c r="K336" s="86">
        <f>+'Raw Benefits Data'!K336+'Raw Benefits Data'!AE336</f>
        <v>221</v>
      </c>
      <c r="L336" s="86">
        <f>+'Raw Benefits Data'!L336+('Raw Benefits Data'!AF336*0.81818)</f>
        <v>623917</v>
      </c>
      <c r="M336" s="86">
        <f>+'Raw Benefits Data'!M336+'Raw Benefits Data'!AG336</f>
        <v>39</v>
      </c>
      <c r="N336" s="86">
        <f>+'Raw Benefits Data'!N336+('Raw Benefits Data'!AH336*0.81818)</f>
        <v>2654</v>
      </c>
      <c r="O336" s="86">
        <f>+'Raw Benefits Data'!O336+'Raw Benefits Data'!AI336</f>
        <v>206</v>
      </c>
      <c r="P336" s="86">
        <f>+'Raw Benefits Data'!P336+('Raw Benefits Data'!AJ336*0.81818)</f>
        <v>1298</v>
      </c>
      <c r="Q336" s="86">
        <f>+'Raw Benefits Data'!Q336+'Raw Benefits Data'!AK336</f>
        <v>39</v>
      </c>
      <c r="R336" s="86">
        <f>+'Raw Benefits Data'!R336+('Raw Benefits Data'!AL336*0.81818)</f>
        <v>3981</v>
      </c>
      <c r="S336" s="86">
        <f>+'Raw Benefits Data'!S336+'Raw Benefits Data'!AM336</f>
        <v>0</v>
      </c>
      <c r="T336" s="86">
        <f>+'Raw Benefits Data'!T336+('Raw Benefits Data'!AN336*0.81818)</f>
        <v>0</v>
      </c>
      <c r="U336" s="86">
        <f>+'Raw Benefits Data'!U336+'Raw Benefits Data'!AO336</f>
        <v>0</v>
      </c>
      <c r="V336" s="86">
        <f>+'Raw Benefits Data'!V336+('Raw Benefits Data'!AP336*0.81818)</f>
        <v>0</v>
      </c>
      <c r="W336" s="86">
        <f>+'Raw Benefits Data'!W336+'Raw Benefits Data'!AQ336</f>
        <v>221</v>
      </c>
      <c r="X336" s="86">
        <f>+'Raw Benefits Data'!X336+('Raw Benefits Data'!AR336*0.81818)</f>
        <v>1782568</v>
      </c>
    </row>
    <row r="337" spans="1:24" ht="11.25">
      <c r="A337" s="3" t="s">
        <v>3</v>
      </c>
      <c r="B337" s="91" t="s">
        <v>778</v>
      </c>
      <c r="C337" s="92" t="s">
        <v>779</v>
      </c>
      <c r="D337" s="93">
        <v>7</v>
      </c>
      <c r="E337" s="86">
        <f>+'Raw Benefits Data'!E337+'Raw Benefits Data'!Y337</f>
        <v>24</v>
      </c>
      <c r="F337" s="86">
        <f>+'Raw Benefits Data'!F337+('Raw Benefits Data'!Z337*0.81818)</f>
        <v>91944.7024</v>
      </c>
      <c r="G337" s="86">
        <f>+'Raw Benefits Data'!G337+'Raw Benefits Data'!AA337</f>
        <v>24</v>
      </c>
      <c r="H337" s="86">
        <f>+'Raw Benefits Data'!H337+('Raw Benefits Data'!AB337*0.81818)</f>
        <v>43168.98996</v>
      </c>
      <c r="I337" s="86">
        <f>+'Raw Benefits Data'!I337+'Raw Benefits Data'!AC337</f>
        <v>0</v>
      </c>
      <c r="J337" s="86">
        <f>+'Raw Benefits Data'!J337+('Raw Benefits Data'!AD337*0.81818)</f>
        <v>0</v>
      </c>
      <c r="K337" s="86">
        <f>+'Raw Benefits Data'!K337+'Raw Benefits Data'!AE337</f>
        <v>24</v>
      </c>
      <c r="L337" s="86">
        <f>+'Raw Benefits Data'!L337+('Raw Benefits Data'!AF337*0.81818)</f>
        <v>74305.79808000001</v>
      </c>
      <c r="M337" s="86">
        <f>+'Raw Benefits Data'!M337+'Raw Benefits Data'!AG337</f>
        <v>24</v>
      </c>
      <c r="N337" s="86">
        <f>+'Raw Benefits Data'!N337+('Raw Benefits Data'!AH337*0.81818)</f>
        <v>1457.54506</v>
      </c>
      <c r="O337" s="86">
        <f>+'Raw Benefits Data'!O337+'Raw Benefits Data'!AI337</f>
        <v>24</v>
      </c>
      <c r="P337" s="86">
        <f>+'Raw Benefits Data'!P337+('Raw Benefits Data'!AJ337*0.81818)</f>
        <v>1457.54506</v>
      </c>
      <c r="Q337" s="86">
        <f>+'Raw Benefits Data'!Q337+'Raw Benefits Data'!AK337</f>
        <v>24</v>
      </c>
      <c r="R337" s="86">
        <f>+'Raw Benefits Data'!R337+('Raw Benefits Data'!AL337*0.81818)</f>
        <v>4370.817</v>
      </c>
      <c r="S337" s="86">
        <f>+'Raw Benefits Data'!S337+'Raw Benefits Data'!AM337</f>
        <v>0</v>
      </c>
      <c r="T337" s="86">
        <f>+'Raw Benefits Data'!T337+('Raw Benefits Data'!AN337*0.81818)</f>
        <v>0</v>
      </c>
      <c r="U337" s="86">
        <f>+'Raw Benefits Data'!U337+'Raw Benefits Data'!AO337</f>
        <v>0</v>
      </c>
      <c r="V337" s="86">
        <f>+'Raw Benefits Data'!V337+('Raw Benefits Data'!AP337*0.81818)</f>
        <v>0</v>
      </c>
      <c r="W337" s="86">
        <f>+'Raw Benefits Data'!W337+'Raw Benefits Data'!AQ337</f>
        <v>24</v>
      </c>
      <c r="X337" s="86">
        <f>+'Raw Benefits Data'!X337+('Raw Benefits Data'!AR337*0.81818)</f>
        <v>216705.39756</v>
      </c>
    </row>
    <row r="338" spans="1:24" ht="11.25">
      <c r="A338" s="3" t="s">
        <v>3</v>
      </c>
      <c r="B338" s="91" t="s">
        <v>780</v>
      </c>
      <c r="C338" s="92" t="s">
        <v>781</v>
      </c>
      <c r="D338" s="93">
        <v>7</v>
      </c>
      <c r="E338" s="86">
        <f>+'Raw Benefits Data'!E338+'Raw Benefits Data'!Y338</f>
        <v>24</v>
      </c>
      <c r="F338" s="86">
        <f>+'Raw Benefits Data'!F338+('Raw Benefits Data'!Z338*0.81818)</f>
        <v>101968.68844</v>
      </c>
      <c r="G338" s="86">
        <f>+'Raw Benefits Data'!G338+'Raw Benefits Data'!AA338</f>
        <v>24</v>
      </c>
      <c r="H338" s="86">
        <f>+'Raw Benefits Data'!H338+('Raw Benefits Data'!AB338*0.81818)</f>
        <v>42833.44116</v>
      </c>
      <c r="I338" s="86">
        <f>+'Raw Benefits Data'!I338+'Raw Benefits Data'!AC338</f>
        <v>0</v>
      </c>
      <c r="J338" s="86">
        <f>+'Raw Benefits Data'!J338+('Raw Benefits Data'!AD338*0.81818)</f>
        <v>0</v>
      </c>
      <c r="K338" s="86">
        <f>+'Raw Benefits Data'!K338+'Raw Benefits Data'!AE338</f>
        <v>24</v>
      </c>
      <c r="L338" s="86">
        <f>+'Raw Benefits Data'!L338+('Raw Benefits Data'!AF338*0.81818)</f>
        <v>82406.60498</v>
      </c>
      <c r="M338" s="86">
        <f>+'Raw Benefits Data'!M338+'Raw Benefits Data'!AG338</f>
        <v>24</v>
      </c>
      <c r="N338" s="86">
        <f>+'Raw Benefits Data'!N338+('Raw Benefits Data'!AH338*0.81818)</f>
        <v>1615.54484</v>
      </c>
      <c r="O338" s="86">
        <f>+'Raw Benefits Data'!O338+'Raw Benefits Data'!AI338</f>
        <v>24</v>
      </c>
      <c r="P338" s="86">
        <f>+'Raw Benefits Data'!P338+('Raw Benefits Data'!AJ338*0.81818)</f>
        <v>1615.54484</v>
      </c>
      <c r="Q338" s="86">
        <f>+'Raw Benefits Data'!Q338+'Raw Benefits Data'!AK338</f>
        <v>24</v>
      </c>
      <c r="R338" s="86">
        <f>+'Raw Benefits Data'!R338+('Raw Benefits Data'!AL338*0.81818)</f>
        <v>4847.4527</v>
      </c>
      <c r="S338" s="86">
        <f>+'Raw Benefits Data'!S338+'Raw Benefits Data'!AM338</f>
        <v>0</v>
      </c>
      <c r="T338" s="86">
        <f>+'Raw Benefits Data'!T338+('Raw Benefits Data'!AN338*0.81818)</f>
        <v>0</v>
      </c>
      <c r="U338" s="86">
        <f>+'Raw Benefits Data'!U338+'Raw Benefits Data'!AO338</f>
        <v>0</v>
      </c>
      <c r="V338" s="86">
        <f>+'Raw Benefits Data'!V338+('Raw Benefits Data'!AP338*0.81818)</f>
        <v>0</v>
      </c>
      <c r="W338" s="86">
        <f>+'Raw Benefits Data'!W338+'Raw Benefits Data'!AQ338</f>
        <v>24</v>
      </c>
      <c r="X338" s="86">
        <f>+'Raw Benefits Data'!X338+('Raw Benefits Data'!AR338*0.81818)</f>
        <v>235287.27696</v>
      </c>
    </row>
    <row r="339" spans="1:24" ht="11.25">
      <c r="A339" s="3" t="s">
        <v>3</v>
      </c>
      <c r="B339" s="91" t="s">
        <v>782</v>
      </c>
      <c r="C339" s="92" t="s">
        <v>783</v>
      </c>
      <c r="D339" s="93">
        <v>7</v>
      </c>
      <c r="E339" s="86">
        <f>+'Raw Benefits Data'!E339+'Raw Benefits Data'!Y339</f>
        <v>24</v>
      </c>
      <c r="F339" s="86">
        <f>+'Raw Benefits Data'!F339+('Raw Benefits Data'!Z339*0.81818)</f>
        <v>86268.14468</v>
      </c>
      <c r="G339" s="86">
        <f>+'Raw Benefits Data'!G339+'Raw Benefits Data'!AA339</f>
        <v>24</v>
      </c>
      <c r="H339" s="86">
        <f>+'Raw Benefits Data'!H339+('Raw Benefits Data'!AB339*0.81818)</f>
        <v>42499.71054</v>
      </c>
      <c r="I339" s="86">
        <f>+'Raw Benefits Data'!I339+'Raw Benefits Data'!AC339</f>
        <v>0</v>
      </c>
      <c r="J339" s="86">
        <f>+'Raw Benefits Data'!J339+('Raw Benefits Data'!AD339*0.81818)</f>
        <v>0</v>
      </c>
      <c r="K339" s="86">
        <f>+'Raw Benefits Data'!K339+'Raw Benefits Data'!AE339</f>
        <v>24</v>
      </c>
      <c r="L339" s="86">
        <f>+'Raw Benefits Data'!L339+('Raw Benefits Data'!AF339*0.81818)</f>
        <v>69718.51544</v>
      </c>
      <c r="M339" s="86">
        <f>+'Raw Benefits Data'!M339+'Raw Benefits Data'!AG339</f>
        <v>24</v>
      </c>
      <c r="N339" s="86">
        <f>+'Raw Benefits Data'!N339+('Raw Benefits Data'!AH339*0.81818)</f>
        <v>1367.09032</v>
      </c>
      <c r="O339" s="86">
        <f>+'Raw Benefits Data'!O339+'Raw Benefits Data'!AI339</f>
        <v>24</v>
      </c>
      <c r="P339" s="86">
        <f>+'Raw Benefits Data'!P339+('Raw Benefits Data'!AJ339*0.81818)</f>
        <v>1367.09032</v>
      </c>
      <c r="Q339" s="86">
        <f>+'Raw Benefits Data'!Q339+'Raw Benefits Data'!AK339</f>
        <v>24</v>
      </c>
      <c r="R339" s="86">
        <f>+'Raw Benefits Data'!R339+('Raw Benefits Data'!AL339*0.81818)</f>
        <v>4101.45278</v>
      </c>
      <c r="S339" s="86">
        <f>+'Raw Benefits Data'!S339+'Raw Benefits Data'!AM339</f>
        <v>0</v>
      </c>
      <c r="T339" s="86">
        <f>+'Raw Benefits Data'!T339+('Raw Benefits Data'!AN339*0.81818)</f>
        <v>0</v>
      </c>
      <c r="U339" s="86">
        <f>+'Raw Benefits Data'!U339+'Raw Benefits Data'!AO339</f>
        <v>0</v>
      </c>
      <c r="V339" s="86">
        <f>+'Raw Benefits Data'!V339+('Raw Benefits Data'!AP339*0.81818)</f>
        <v>0</v>
      </c>
      <c r="W339" s="86">
        <f>+'Raw Benefits Data'!W339+'Raw Benefits Data'!AQ339</f>
        <v>24</v>
      </c>
      <c r="X339" s="86">
        <f>+'Raw Benefits Data'!X339+('Raw Benefits Data'!AR339*0.81818)</f>
        <v>205322.00407999998</v>
      </c>
    </row>
    <row r="340" spans="1:24" ht="11.25">
      <c r="A340" s="3" t="s">
        <v>3</v>
      </c>
      <c r="B340" s="91" t="s">
        <v>810</v>
      </c>
      <c r="C340" s="92" t="s">
        <v>811</v>
      </c>
      <c r="D340" s="93">
        <v>7</v>
      </c>
      <c r="E340" s="86">
        <f>+'Raw Benefits Data'!E340+'Raw Benefits Data'!Y340</f>
        <v>40</v>
      </c>
      <c r="F340" s="86">
        <f>+'Raw Benefits Data'!F340+('Raw Benefits Data'!Z340*0.81818)</f>
        <v>166083.22642</v>
      </c>
      <c r="G340" s="86">
        <f>+'Raw Benefits Data'!G340+'Raw Benefits Data'!AA340</f>
        <v>40</v>
      </c>
      <c r="H340" s="86">
        <f>+'Raw Benefits Data'!H340+('Raw Benefits Data'!AB340*0.81818)</f>
        <v>72282.44116</v>
      </c>
      <c r="I340" s="86">
        <f>+'Raw Benefits Data'!I340+'Raw Benefits Data'!AC340</f>
        <v>0</v>
      </c>
      <c r="J340" s="86">
        <f>+'Raw Benefits Data'!J340+('Raw Benefits Data'!AD340*0.81818)</f>
        <v>0</v>
      </c>
      <c r="K340" s="86">
        <f>+'Raw Benefits Data'!K340+'Raw Benefits Data'!AE340</f>
        <v>40</v>
      </c>
      <c r="L340" s="86">
        <f>+'Raw Benefits Data'!L340+('Raw Benefits Data'!AF340*0.81818)</f>
        <v>133890.05422</v>
      </c>
      <c r="M340" s="86">
        <f>+'Raw Benefits Data'!M340+'Raw Benefits Data'!AG340</f>
        <v>40</v>
      </c>
      <c r="N340" s="86">
        <f>+'Raw Benefits Data'!N340+('Raw Benefits Data'!AH340*0.81818)</f>
        <v>2632.54472</v>
      </c>
      <c r="O340" s="86">
        <f>+'Raw Benefits Data'!O340+'Raw Benefits Data'!AI340</f>
        <v>40</v>
      </c>
      <c r="P340" s="86">
        <f>+'Raw Benefits Data'!P340+('Raw Benefits Data'!AJ340*0.81818)</f>
        <v>2632.54472</v>
      </c>
      <c r="Q340" s="86">
        <f>+'Raw Benefits Data'!Q340+'Raw Benefits Data'!AK340</f>
        <v>40</v>
      </c>
      <c r="R340" s="86">
        <f>+'Raw Benefits Data'!R340+('Raw Benefits Data'!AL340*0.81818)</f>
        <v>7895.81598</v>
      </c>
      <c r="S340" s="86">
        <f>+'Raw Benefits Data'!S340+'Raw Benefits Data'!AM340</f>
        <v>0</v>
      </c>
      <c r="T340" s="86">
        <f>+'Raw Benefits Data'!T340+('Raw Benefits Data'!AN340*0.81818)</f>
        <v>0</v>
      </c>
      <c r="U340" s="86">
        <f>+'Raw Benefits Data'!U340+'Raw Benefits Data'!AO340</f>
        <v>0</v>
      </c>
      <c r="V340" s="86">
        <f>+'Raw Benefits Data'!V340+('Raw Benefits Data'!AP340*0.81818)</f>
        <v>0</v>
      </c>
      <c r="W340" s="86">
        <f>+'Raw Benefits Data'!W340+'Raw Benefits Data'!AQ340</f>
        <v>40</v>
      </c>
      <c r="X340" s="86">
        <f>+'Raw Benefits Data'!X340+('Raw Benefits Data'!AR340*0.81818)</f>
        <v>385416.62722</v>
      </c>
    </row>
    <row r="341" spans="1:24" ht="11.25">
      <c r="A341" s="3" t="s">
        <v>3</v>
      </c>
      <c r="B341" s="91" t="s">
        <v>812</v>
      </c>
      <c r="C341" s="92" t="s">
        <v>813</v>
      </c>
      <c r="D341" s="93">
        <v>7</v>
      </c>
      <c r="E341" s="86">
        <f>+'Raw Benefits Data'!E341+'Raw Benefits Data'!Y341</f>
        <v>9</v>
      </c>
      <c r="F341" s="86">
        <f>+'Raw Benefits Data'!F341+('Raw Benefits Data'!Z341*0.81818)</f>
        <v>36541.62452</v>
      </c>
      <c r="G341" s="86">
        <f>+'Raw Benefits Data'!G341+'Raw Benefits Data'!AA341</f>
        <v>9</v>
      </c>
      <c r="H341" s="86">
        <f>+'Raw Benefits Data'!H341+('Raw Benefits Data'!AB341*0.81818)</f>
        <v>15895.720580000001</v>
      </c>
      <c r="I341" s="86">
        <f>+'Raw Benefits Data'!I341+'Raw Benefits Data'!AC341</f>
        <v>0</v>
      </c>
      <c r="J341" s="86">
        <f>+'Raw Benefits Data'!J341+('Raw Benefits Data'!AD341*0.81818)</f>
        <v>0</v>
      </c>
      <c r="K341" s="86">
        <f>+'Raw Benefits Data'!K341+'Raw Benefits Data'!AE341</f>
        <v>9</v>
      </c>
      <c r="L341" s="86">
        <f>+'Raw Benefits Data'!L341+('Raw Benefits Data'!AF341*0.81818)</f>
        <v>29531.7177</v>
      </c>
      <c r="M341" s="86">
        <f>+'Raw Benefits Data'!M341+'Raw Benefits Data'!AG341</f>
        <v>9</v>
      </c>
      <c r="N341" s="86">
        <f>+'Raw Benefits Data'!N341+('Raw Benefits Data'!AH341*0.81818)</f>
        <v>579.27254</v>
      </c>
      <c r="O341" s="86">
        <f>+'Raw Benefits Data'!O341+'Raw Benefits Data'!AI341</f>
        <v>9</v>
      </c>
      <c r="P341" s="86">
        <f>+'Raw Benefits Data'!P341+('Raw Benefits Data'!AJ341*0.81818)</f>
        <v>579.27254</v>
      </c>
      <c r="Q341" s="86">
        <f>+'Raw Benefits Data'!Q341+'Raw Benefits Data'!AK341</f>
        <v>9</v>
      </c>
      <c r="R341" s="86">
        <f>+'Raw Benefits Data'!R341+('Raw Benefits Data'!AL341*0.81818)</f>
        <v>1737.6358</v>
      </c>
      <c r="S341" s="86">
        <f>+'Raw Benefits Data'!S341+'Raw Benefits Data'!AM341</f>
        <v>0</v>
      </c>
      <c r="T341" s="86">
        <f>+'Raw Benefits Data'!T341+('Raw Benefits Data'!AN341*0.81818)</f>
        <v>0</v>
      </c>
      <c r="U341" s="86">
        <f>+'Raw Benefits Data'!U341+'Raw Benefits Data'!AO341</f>
        <v>0</v>
      </c>
      <c r="V341" s="86">
        <f>+'Raw Benefits Data'!V341+('Raw Benefits Data'!AP341*0.81818)</f>
        <v>0</v>
      </c>
      <c r="W341" s="86">
        <f>+'Raw Benefits Data'!W341+'Raw Benefits Data'!AQ341</f>
        <v>9</v>
      </c>
      <c r="X341" s="86">
        <f>+'Raw Benefits Data'!X341+('Raw Benefits Data'!AR341*0.81818)</f>
        <v>84865.24368</v>
      </c>
    </row>
    <row r="342" spans="1:24" ht="11.25">
      <c r="A342" s="3" t="s">
        <v>3</v>
      </c>
      <c r="B342" s="91" t="s">
        <v>814</v>
      </c>
      <c r="C342" s="92" t="s">
        <v>0</v>
      </c>
      <c r="D342" s="93">
        <v>7</v>
      </c>
      <c r="E342" s="86">
        <f>+'Raw Benefits Data'!E342+'Raw Benefits Data'!Y342</f>
        <v>12</v>
      </c>
      <c r="F342" s="86">
        <f>+'Raw Benefits Data'!F342+('Raw Benefits Data'!Z342*0.81818)</f>
        <v>32661</v>
      </c>
      <c r="G342" s="86">
        <f>+'Raw Benefits Data'!G342+'Raw Benefits Data'!AA342</f>
        <v>12</v>
      </c>
      <c r="H342" s="86">
        <f>+'Raw Benefits Data'!H342+('Raw Benefits Data'!AB342*0.81818)</f>
        <v>22109</v>
      </c>
      <c r="I342" s="86">
        <f>+'Raw Benefits Data'!I342+'Raw Benefits Data'!AC342</f>
        <v>12</v>
      </c>
      <c r="J342" s="86">
        <f>+'Raw Benefits Data'!J342+('Raw Benefits Data'!AD342*0.81818)</f>
        <v>319</v>
      </c>
      <c r="K342" s="86">
        <f>+'Raw Benefits Data'!K342+'Raw Benefits Data'!AE342</f>
        <v>12</v>
      </c>
      <c r="L342" s="86">
        <f>+'Raw Benefits Data'!L342+('Raw Benefits Data'!AF342*0.81818)</f>
        <v>25679</v>
      </c>
      <c r="M342" s="86">
        <f>+'Raw Benefits Data'!M342+'Raw Benefits Data'!AG342</f>
        <v>12</v>
      </c>
      <c r="N342" s="86">
        <f>+'Raw Benefits Data'!N342+('Raw Benefits Data'!AH342*0.81818)</f>
        <v>671</v>
      </c>
      <c r="O342" s="86">
        <f>+'Raw Benefits Data'!O342+'Raw Benefits Data'!AI342</f>
        <v>12</v>
      </c>
      <c r="P342" s="86">
        <f>+'Raw Benefits Data'!P342+('Raw Benefits Data'!AJ342*0.81818)</f>
        <v>76</v>
      </c>
      <c r="Q342" s="86">
        <f>+'Raw Benefits Data'!Q342+'Raw Benefits Data'!AK342</f>
        <v>12</v>
      </c>
      <c r="R342" s="86">
        <f>+'Raw Benefits Data'!R342+('Raw Benefits Data'!AL342*0.81818)</f>
        <v>1007</v>
      </c>
      <c r="S342" s="86">
        <f>+'Raw Benefits Data'!S342+'Raw Benefits Data'!AM342</f>
        <v>0</v>
      </c>
      <c r="T342" s="86">
        <f>+'Raw Benefits Data'!T342+('Raw Benefits Data'!AN342*0.81818)</f>
        <v>0</v>
      </c>
      <c r="U342" s="86">
        <f>+'Raw Benefits Data'!U342+'Raw Benefits Data'!AO342</f>
        <v>0</v>
      </c>
      <c r="V342" s="86">
        <f>+'Raw Benefits Data'!V342+('Raw Benefits Data'!AP342*0.81818)</f>
        <v>0</v>
      </c>
      <c r="W342" s="86">
        <f>+'Raw Benefits Data'!W342+'Raw Benefits Data'!AQ342</f>
        <v>12</v>
      </c>
      <c r="X342" s="86">
        <f>+'Raw Benefits Data'!X342+('Raw Benefits Data'!AR342*0.81818)</f>
        <v>82522</v>
      </c>
    </row>
    <row r="343" spans="1:24" ht="11.25">
      <c r="A343" s="3" t="s">
        <v>3</v>
      </c>
      <c r="B343" s="91" t="s">
        <v>1</v>
      </c>
      <c r="C343" s="92" t="s">
        <v>2</v>
      </c>
      <c r="D343" s="93">
        <v>7</v>
      </c>
      <c r="E343" s="86">
        <f>+'Raw Benefits Data'!E343+'Raw Benefits Data'!Y343</f>
        <v>92</v>
      </c>
      <c r="F343" s="86">
        <f>+'Raw Benefits Data'!F343+('Raw Benefits Data'!Z343*0.81818)</f>
        <v>314835</v>
      </c>
      <c r="G343" s="86">
        <f>+'Raw Benefits Data'!G343+'Raw Benefits Data'!AA343</f>
        <v>92</v>
      </c>
      <c r="H343" s="86">
        <f>+'Raw Benefits Data'!H343+('Raw Benefits Data'!AB343*0.81818)</f>
        <v>148433</v>
      </c>
      <c r="I343" s="86">
        <f>+'Raw Benefits Data'!I343+'Raw Benefits Data'!AC343</f>
        <v>92</v>
      </c>
      <c r="J343" s="86">
        <f>+'Raw Benefits Data'!J343+('Raw Benefits Data'!AD343*0.81818)</f>
        <v>21679</v>
      </c>
      <c r="K343" s="86">
        <f>+'Raw Benefits Data'!K343+'Raw Benefits Data'!AE343</f>
        <v>92</v>
      </c>
      <c r="L343" s="86">
        <f>+'Raw Benefits Data'!L343+('Raw Benefits Data'!AF343*0.81818)</f>
        <v>246885</v>
      </c>
      <c r="M343" s="86">
        <f>+'Raw Benefits Data'!M343+'Raw Benefits Data'!AG343</f>
        <v>92</v>
      </c>
      <c r="N343" s="86">
        <f>+'Raw Benefits Data'!N343+('Raw Benefits Data'!AH343*0.81818)</f>
        <v>6471</v>
      </c>
      <c r="O343" s="86">
        <f>+'Raw Benefits Data'!O343+'Raw Benefits Data'!AI343</f>
        <v>92</v>
      </c>
      <c r="P343" s="86">
        <f>+'Raw Benefits Data'!P343+('Raw Benefits Data'!AJ343*0.81818)</f>
        <v>15534</v>
      </c>
      <c r="Q343" s="86">
        <f>+'Raw Benefits Data'!Q343+'Raw Benefits Data'!AK343</f>
        <v>92</v>
      </c>
      <c r="R343" s="86">
        <f>+'Raw Benefits Data'!R343+('Raw Benefits Data'!AL343*0.81818)</f>
        <v>27503</v>
      </c>
      <c r="S343" s="86">
        <f>+'Raw Benefits Data'!S343+'Raw Benefits Data'!AM343</f>
        <v>0</v>
      </c>
      <c r="T343" s="86">
        <f>+'Raw Benefits Data'!T343+('Raw Benefits Data'!AN343*0.81818)</f>
        <v>0</v>
      </c>
      <c r="U343" s="86">
        <f>+'Raw Benefits Data'!U343+'Raw Benefits Data'!AO343</f>
        <v>0</v>
      </c>
      <c r="V343" s="86">
        <f>+'Raw Benefits Data'!V343+('Raw Benefits Data'!AP343*0.81818)</f>
        <v>0</v>
      </c>
      <c r="W343" s="86">
        <f>+'Raw Benefits Data'!W343+'Raw Benefits Data'!AQ343</f>
        <v>92</v>
      </c>
      <c r="X343" s="86">
        <f>+'Raw Benefits Data'!X343+('Raw Benefits Data'!AR343*0.81818)</f>
        <v>781340</v>
      </c>
    </row>
    <row r="344" spans="1:24" ht="11.25">
      <c r="A344" s="3" t="s">
        <v>140</v>
      </c>
      <c r="B344" s="32" t="s">
        <v>40</v>
      </c>
      <c r="C344" s="15">
        <v>221759</v>
      </c>
      <c r="D344" s="23">
        <v>1</v>
      </c>
      <c r="E344" s="86">
        <f>+'Raw Benefits Data'!E344+'Raw Benefits Data'!Y344</f>
        <v>1445</v>
      </c>
      <c r="F344" s="86">
        <f>+'Raw Benefits Data'!F344+('Raw Benefits Data'!Z344*0.81818)</f>
        <v>7590389.9166</v>
      </c>
      <c r="G344" s="86">
        <f>+'Raw Benefits Data'!G344+'Raw Benefits Data'!AA344</f>
        <v>1049</v>
      </c>
      <c r="H344" s="86">
        <f>+'Raw Benefits Data'!H344+('Raw Benefits Data'!AB344*0.81818)</f>
        <v>3875549.19926</v>
      </c>
      <c r="I344" s="86">
        <f>+'Raw Benefits Data'!I344+'Raw Benefits Data'!AC344</f>
        <v>0</v>
      </c>
      <c r="J344" s="86">
        <f>+'Raw Benefits Data'!J344+('Raw Benefits Data'!AD344*0.81818)</f>
        <v>0</v>
      </c>
      <c r="K344" s="86">
        <f>+'Raw Benefits Data'!K344+'Raw Benefits Data'!AE344</f>
        <v>1049</v>
      </c>
      <c r="L344" s="86">
        <f>+'Raw Benefits Data'!L344+('Raw Benefits Data'!AF344*0.81818)</f>
        <v>4440519.06854</v>
      </c>
      <c r="M344" s="86">
        <f>+'Raw Benefits Data'!M344+'Raw Benefits Data'!AG344</f>
        <v>1049</v>
      </c>
      <c r="N344" s="86">
        <f>+'Raw Benefits Data'!N344+('Raw Benefits Data'!AH344*0.81818)</f>
        <v>12342.45314</v>
      </c>
      <c r="O344" s="86">
        <f>+'Raw Benefits Data'!O344+'Raw Benefits Data'!AI344</f>
        <v>0</v>
      </c>
      <c r="P344" s="86">
        <f>+'Raw Benefits Data'!P344+('Raw Benefits Data'!AJ344*0.81818)</f>
        <v>0</v>
      </c>
      <c r="Q344" s="86">
        <f>+'Raw Benefits Data'!Q344+'Raw Benefits Data'!AK344</f>
        <v>1049</v>
      </c>
      <c r="R344" s="86">
        <f>+'Raw Benefits Data'!R344+('Raw Benefits Data'!AL344*0.81818)</f>
        <v>14001.54386</v>
      </c>
      <c r="S344" s="86">
        <f>+'Raw Benefits Data'!S344+'Raw Benefits Data'!AM344</f>
        <v>0</v>
      </c>
      <c r="T344" s="86">
        <f>+'Raw Benefits Data'!T344+('Raw Benefits Data'!AN344*0.81818)</f>
        <v>0</v>
      </c>
      <c r="U344" s="86">
        <f>+'Raw Benefits Data'!U344+'Raw Benefits Data'!AO344</f>
        <v>0</v>
      </c>
      <c r="V344" s="86">
        <f>+'Raw Benefits Data'!V344+('Raw Benefits Data'!AP344*0.81818)</f>
        <v>0</v>
      </c>
      <c r="W344" s="86">
        <f>+'Raw Benefits Data'!W344+'Raw Benefits Data'!AQ344</f>
        <v>1049</v>
      </c>
      <c r="X344" s="86">
        <f>+'Raw Benefits Data'!X344+('Raw Benefits Data'!AR344*0.81818)</f>
        <v>15932859.454</v>
      </c>
    </row>
    <row r="345" spans="1:24" ht="11.25">
      <c r="A345" s="3" t="s">
        <v>140</v>
      </c>
      <c r="B345" s="37" t="s">
        <v>41</v>
      </c>
      <c r="C345" s="12">
        <v>220862</v>
      </c>
      <c r="D345" s="13">
        <v>2</v>
      </c>
      <c r="E345" s="86">
        <f>+'Raw Benefits Data'!E345+'Raw Benefits Data'!Y345</f>
        <v>739</v>
      </c>
      <c r="F345" s="86">
        <f>+'Raw Benefits Data'!F345+('Raw Benefits Data'!Z345*0.81818)</f>
        <v>3321788.1901599998</v>
      </c>
      <c r="G345" s="86">
        <f>+'Raw Benefits Data'!G345+'Raw Benefits Data'!AA345</f>
        <v>739</v>
      </c>
      <c r="H345" s="86">
        <f>+'Raw Benefits Data'!H345+('Raw Benefits Data'!AB345*0.81818)</f>
        <v>3514336.54456</v>
      </c>
      <c r="I345" s="86">
        <f>+'Raw Benefits Data'!I345+'Raw Benefits Data'!AC345</f>
        <v>0</v>
      </c>
      <c r="J345" s="86">
        <f>+'Raw Benefits Data'!J345+('Raw Benefits Data'!AD345*0.81818)</f>
        <v>0</v>
      </c>
      <c r="K345" s="86">
        <f>+'Raw Benefits Data'!K345+'Raw Benefits Data'!AE345</f>
        <v>739</v>
      </c>
      <c r="L345" s="86">
        <f>+'Raw Benefits Data'!L345+('Raw Benefits Data'!AF345*0.81818)</f>
        <v>2546980.2925</v>
      </c>
      <c r="M345" s="86">
        <f>+'Raw Benefits Data'!M345+'Raw Benefits Data'!AG345</f>
        <v>52</v>
      </c>
      <c r="N345" s="86">
        <f>+'Raw Benefits Data'!N345+('Raw Benefits Data'!AH345*0.81818)</f>
        <v>0</v>
      </c>
      <c r="O345" s="86">
        <f>+'Raw Benefits Data'!O345+'Raw Benefits Data'!AI345</f>
        <v>0</v>
      </c>
      <c r="P345" s="86">
        <f>+'Raw Benefits Data'!P345+('Raw Benefits Data'!AJ345*0.81818)</f>
        <v>0</v>
      </c>
      <c r="Q345" s="86">
        <f>+'Raw Benefits Data'!Q345+'Raw Benefits Data'!AK345</f>
        <v>0</v>
      </c>
      <c r="R345" s="86">
        <f>+'Raw Benefits Data'!R345+('Raw Benefits Data'!AL345*0.81818)</f>
        <v>0</v>
      </c>
      <c r="S345" s="86">
        <f>+'Raw Benefits Data'!S345+'Raw Benefits Data'!AM345</f>
        <v>0</v>
      </c>
      <c r="T345" s="86">
        <f>+'Raw Benefits Data'!T345+('Raw Benefits Data'!AN345*0.81818)</f>
        <v>0</v>
      </c>
      <c r="U345" s="86">
        <f>+'Raw Benefits Data'!U345+'Raw Benefits Data'!AO345</f>
        <v>0</v>
      </c>
      <c r="V345" s="86">
        <f>+'Raw Benefits Data'!V345+('Raw Benefits Data'!AP345*0.81818)</f>
        <v>0</v>
      </c>
      <c r="W345" s="86">
        <f>+'Raw Benefits Data'!W345+'Raw Benefits Data'!AQ345</f>
        <v>739</v>
      </c>
      <c r="X345" s="86">
        <f>+'Raw Benefits Data'!X345+('Raw Benefits Data'!AR345*0.81818)</f>
        <v>9383105.02722</v>
      </c>
    </row>
    <row r="346" spans="1:24" ht="11.25">
      <c r="A346" s="3" t="s">
        <v>140</v>
      </c>
      <c r="B346" s="31" t="s">
        <v>42</v>
      </c>
      <c r="C346" s="9">
        <v>220075</v>
      </c>
      <c r="D346" s="10">
        <v>3</v>
      </c>
      <c r="E346" s="86">
        <f>+'Raw Benefits Data'!E346+'Raw Benefits Data'!Y346</f>
        <v>483</v>
      </c>
      <c r="F346" s="86">
        <f>+'Raw Benefits Data'!F346+('Raw Benefits Data'!Z346*0.81818)</f>
        <v>1886428.3345599999</v>
      </c>
      <c r="G346" s="86">
        <f>+'Raw Benefits Data'!G346+'Raw Benefits Data'!AA346</f>
        <v>458</v>
      </c>
      <c r="H346" s="86">
        <f>+'Raw Benefits Data'!H346+('Raw Benefits Data'!AB346*0.81818)</f>
        <v>1610042.35584</v>
      </c>
      <c r="I346" s="86">
        <f>+'Raw Benefits Data'!I346+'Raw Benefits Data'!AC346</f>
        <v>0</v>
      </c>
      <c r="J346" s="86">
        <f>+'Raw Benefits Data'!J346+('Raw Benefits Data'!AD346*0.81818)</f>
        <v>0</v>
      </c>
      <c r="K346" s="86">
        <f>+'Raw Benefits Data'!K346+'Raw Benefits Data'!AE346</f>
        <v>483</v>
      </c>
      <c r="L346" s="86">
        <f>+'Raw Benefits Data'!L346+('Raw Benefits Data'!AF346*0.81818)</f>
        <v>1359677.71684</v>
      </c>
      <c r="M346" s="86">
        <f>+'Raw Benefits Data'!M346+'Raw Benefits Data'!AG346</f>
        <v>1</v>
      </c>
      <c r="N346" s="86">
        <f>+'Raw Benefits Data'!N346+('Raw Benefits Data'!AH346*0.81818)</f>
        <v>480</v>
      </c>
      <c r="O346" s="86">
        <f>+'Raw Benefits Data'!O346+'Raw Benefits Data'!AI346</f>
        <v>0</v>
      </c>
      <c r="P346" s="86">
        <f>+'Raw Benefits Data'!P346+('Raw Benefits Data'!AJ346*0.81818)</f>
        <v>0</v>
      </c>
      <c r="Q346" s="86">
        <f>+'Raw Benefits Data'!Q346+'Raw Benefits Data'!AK346</f>
        <v>0</v>
      </c>
      <c r="R346" s="86">
        <f>+'Raw Benefits Data'!R346+('Raw Benefits Data'!AL346*0.81818)</f>
        <v>0</v>
      </c>
      <c r="S346" s="86">
        <f>+'Raw Benefits Data'!S346+'Raw Benefits Data'!AM346</f>
        <v>167</v>
      </c>
      <c r="T346" s="86">
        <f>+'Raw Benefits Data'!T346+('Raw Benefits Data'!AN346*0.81818)</f>
        <v>78020.51122</v>
      </c>
      <c r="U346" s="86">
        <f>+'Raw Benefits Data'!U346+'Raw Benefits Data'!AO346</f>
        <v>0</v>
      </c>
      <c r="V346" s="86">
        <f>+'Raw Benefits Data'!V346+('Raw Benefits Data'!AP346*0.81818)</f>
        <v>0</v>
      </c>
      <c r="W346" s="86">
        <f>+'Raw Benefits Data'!W346+'Raw Benefits Data'!AQ346</f>
        <v>494</v>
      </c>
      <c r="X346" s="86">
        <f>+'Raw Benefits Data'!X346+('Raw Benefits Data'!AR346*0.81818)</f>
        <v>4934648.91846</v>
      </c>
    </row>
    <row r="347" spans="1:24" ht="11.25">
      <c r="A347" s="3" t="s">
        <v>140</v>
      </c>
      <c r="B347" s="31" t="s">
        <v>43</v>
      </c>
      <c r="C347" s="9">
        <v>220978</v>
      </c>
      <c r="D347" s="10">
        <v>3</v>
      </c>
      <c r="E347" s="86">
        <f>+'Raw Benefits Data'!E347+'Raw Benefits Data'!Y347</f>
        <v>658</v>
      </c>
      <c r="F347" s="86">
        <f>+'Raw Benefits Data'!F347+('Raw Benefits Data'!Z347*0.81818)</f>
        <v>2571266.7937</v>
      </c>
      <c r="G347" s="86">
        <f>+'Raw Benefits Data'!G347+'Raw Benefits Data'!AA347</f>
        <v>619</v>
      </c>
      <c r="H347" s="86">
        <f>+'Raw Benefits Data'!H347+('Raw Benefits Data'!AB347*0.81818)</f>
        <v>2125617.33724</v>
      </c>
      <c r="I347" s="86">
        <f>+'Raw Benefits Data'!I347+'Raw Benefits Data'!AC347</f>
        <v>0</v>
      </c>
      <c r="J347" s="86">
        <f>+'Raw Benefits Data'!J347+('Raw Benefits Data'!AD347*0.81818)</f>
        <v>0</v>
      </c>
      <c r="K347" s="86">
        <f>+'Raw Benefits Data'!K347+'Raw Benefits Data'!AE347</f>
        <v>655</v>
      </c>
      <c r="L347" s="86">
        <f>+'Raw Benefits Data'!L347+('Raw Benefits Data'!AF347*0.81818)</f>
        <v>2147437.33588</v>
      </c>
      <c r="M347" s="86">
        <f>+'Raw Benefits Data'!M347+'Raw Benefits Data'!AG347</f>
        <v>0</v>
      </c>
      <c r="N347" s="86">
        <f>+'Raw Benefits Data'!N347+('Raw Benefits Data'!AH347*0.81818)</f>
        <v>0</v>
      </c>
      <c r="O347" s="86">
        <f>+'Raw Benefits Data'!O347+'Raw Benefits Data'!AI347</f>
        <v>0</v>
      </c>
      <c r="P347" s="86">
        <f>+'Raw Benefits Data'!P347+('Raw Benefits Data'!AJ347*0.81818)</f>
        <v>0</v>
      </c>
      <c r="Q347" s="86">
        <f>+'Raw Benefits Data'!Q347+'Raw Benefits Data'!AK347</f>
        <v>0</v>
      </c>
      <c r="R347" s="86">
        <f>+'Raw Benefits Data'!R347+('Raw Benefits Data'!AL347*0.81818)</f>
        <v>0</v>
      </c>
      <c r="S347" s="86">
        <f>+'Raw Benefits Data'!S347+'Raw Benefits Data'!AM347</f>
        <v>0</v>
      </c>
      <c r="T347" s="86">
        <f>+'Raw Benefits Data'!T347+('Raw Benefits Data'!AN347*0.81818)</f>
        <v>0</v>
      </c>
      <c r="U347" s="86">
        <f>+'Raw Benefits Data'!U347+'Raw Benefits Data'!AO347</f>
        <v>0</v>
      </c>
      <c r="V347" s="86">
        <f>+'Raw Benefits Data'!V347+('Raw Benefits Data'!AP347*0.81818)</f>
        <v>0</v>
      </c>
      <c r="W347" s="86">
        <f>+'Raw Benefits Data'!W347+'Raw Benefits Data'!AQ347</f>
        <v>658</v>
      </c>
      <c r="X347" s="86">
        <f>+'Raw Benefits Data'!X347+('Raw Benefits Data'!AR347*0.81818)</f>
        <v>6844321.46682</v>
      </c>
    </row>
    <row r="348" spans="1:24" ht="11.25">
      <c r="A348" s="3" t="s">
        <v>140</v>
      </c>
      <c r="B348" s="31" t="s">
        <v>44</v>
      </c>
      <c r="C348" s="9">
        <v>221838</v>
      </c>
      <c r="D348" s="10">
        <v>3</v>
      </c>
      <c r="E348" s="86">
        <f>+'Raw Benefits Data'!E348+'Raw Benefits Data'!Y348</f>
        <v>312</v>
      </c>
      <c r="F348" s="86">
        <f>+'Raw Benefits Data'!F348+('Raw Benefits Data'!Z348*0.81818)</f>
        <v>77101.86895999999</v>
      </c>
      <c r="G348" s="86">
        <f>+'Raw Benefits Data'!G348+'Raw Benefits Data'!AA348</f>
        <v>299</v>
      </c>
      <c r="H348" s="86">
        <f>+'Raw Benefits Data'!H348+('Raw Benefits Data'!AB348*0.81818)</f>
        <v>52828.9807</v>
      </c>
      <c r="I348" s="86">
        <f>+'Raw Benefits Data'!I348+'Raw Benefits Data'!AC348</f>
        <v>0</v>
      </c>
      <c r="J348" s="86">
        <f>+'Raw Benefits Data'!J348+('Raw Benefits Data'!AD348*0.81818)</f>
        <v>0</v>
      </c>
      <c r="K348" s="86">
        <f>+'Raw Benefits Data'!K348+'Raw Benefits Data'!AE348</f>
        <v>317</v>
      </c>
      <c r="L348" s="86">
        <f>+'Raw Benefits Data'!L348+('Raw Benefits Data'!AF348*0.81818)</f>
        <v>61915.70452</v>
      </c>
      <c r="M348" s="86">
        <f>+'Raw Benefits Data'!M348+'Raw Benefits Data'!AG348</f>
        <v>0</v>
      </c>
      <c r="N348" s="86">
        <f>+'Raw Benefits Data'!N348+('Raw Benefits Data'!AH348*0.81818)</f>
        <v>0</v>
      </c>
      <c r="O348" s="86">
        <f>+'Raw Benefits Data'!O348+'Raw Benefits Data'!AI348</f>
        <v>0</v>
      </c>
      <c r="P348" s="86">
        <f>+'Raw Benefits Data'!P348+('Raw Benefits Data'!AJ348*0.81818)</f>
        <v>0</v>
      </c>
      <c r="Q348" s="86">
        <f>+'Raw Benefits Data'!Q348+'Raw Benefits Data'!AK348</f>
        <v>0</v>
      </c>
      <c r="R348" s="86">
        <f>+'Raw Benefits Data'!R348+('Raw Benefits Data'!AL348*0.81818)</f>
        <v>0</v>
      </c>
      <c r="S348" s="86">
        <f>+'Raw Benefits Data'!S348+'Raw Benefits Data'!AM348</f>
        <v>0</v>
      </c>
      <c r="T348" s="86">
        <f>+'Raw Benefits Data'!T348+('Raw Benefits Data'!AN348*0.81818)</f>
        <v>0</v>
      </c>
      <c r="U348" s="86">
        <f>+'Raw Benefits Data'!U348+'Raw Benefits Data'!AO348</f>
        <v>89</v>
      </c>
      <c r="V348" s="86">
        <f>+'Raw Benefits Data'!V348+('Raw Benefits Data'!AP348*0.81818)</f>
        <v>1687.2724</v>
      </c>
      <c r="W348" s="86">
        <f>+'Raw Benefits Data'!W348+'Raw Benefits Data'!AQ348</f>
        <v>318</v>
      </c>
      <c r="X348" s="86">
        <f>+'Raw Benefits Data'!X348+('Raw Benefits Data'!AR348*0.81818)</f>
        <v>193533.82658</v>
      </c>
    </row>
    <row r="349" spans="1:24" ht="11.25">
      <c r="A349" s="3" t="s">
        <v>140</v>
      </c>
      <c r="B349" s="31" t="s">
        <v>45</v>
      </c>
      <c r="C349" s="9">
        <v>219602</v>
      </c>
      <c r="D349" s="10">
        <v>4</v>
      </c>
      <c r="E349" s="86">
        <f>+'Raw Benefits Data'!E349+'Raw Benefits Data'!Y349</f>
        <v>267</v>
      </c>
      <c r="F349" s="86">
        <f>+'Raw Benefits Data'!F349+('Raw Benefits Data'!Z349*0.81818)</f>
        <v>958614.38712</v>
      </c>
      <c r="G349" s="86">
        <f>+'Raw Benefits Data'!G349+'Raw Benefits Data'!AA349</f>
        <v>248</v>
      </c>
      <c r="H349" s="86">
        <f>+'Raw Benefits Data'!H349+('Raw Benefits Data'!AB349*0.81818)</f>
        <v>861864.05192</v>
      </c>
      <c r="I349" s="86">
        <f>+'Raw Benefits Data'!I349+'Raw Benefits Data'!AC349</f>
        <v>0</v>
      </c>
      <c r="J349" s="86">
        <f>+'Raw Benefits Data'!J349+('Raw Benefits Data'!AD349*0.81818)</f>
        <v>0</v>
      </c>
      <c r="K349" s="86">
        <f>+'Raw Benefits Data'!K349+'Raw Benefits Data'!AE349</f>
        <v>267</v>
      </c>
      <c r="L349" s="86">
        <f>+'Raw Benefits Data'!L349+('Raw Benefits Data'!AF349*0.81818)</f>
        <v>900436.93404</v>
      </c>
      <c r="M349" s="86">
        <f>+'Raw Benefits Data'!M349+'Raw Benefits Data'!AG349</f>
        <v>0</v>
      </c>
      <c r="N349" s="86">
        <f>+'Raw Benefits Data'!N349+('Raw Benefits Data'!AH349*0.81818)</f>
        <v>0</v>
      </c>
      <c r="O349" s="86">
        <f>+'Raw Benefits Data'!O349+'Raw Benefits Data'!AI349</f>
        <v>0</v>
      </c>
      <c r="P349" s="86">
        <f>+'Raw Benefits Data'!P349+('Raw Benefits Data'!AJ349*0.81818)</f>
        <v>0</v>
      </c>
      <c r="Q349" s="86">
        <f>+'Raw Benefits Data'!Q349+'Raw Benefits Data'!AK349</f>
        <v>0</v>
      </c>
      <c r="R349" s="86">
        <f>+'Raw Benefits Data'!R349+('Raw Benefits Data'!AL349*0.81818)</f>
        <v>0</v>
      </c>
      <c r="S349" s="86">
        <f>+'Raw Benefits Data'!S349+'Raw Benefits Data'!AM349</f>
        <v>0</v>
      </c>
      <c r="T349" s="86">
        <f>+'Raw Benefits Data'!T349+('Raw Benefits Data'!AN349*0.81818)</f>
        <v>0</v>
      </c>
      <c r="U349" s="86">
        <f>+'Raw Benefits Data'!U349+'Raw Benefits Data'!AO349</f>
        <v>0</v>
      </c>
      <c r="V349" s="86">
        <f>+'Raw Benefits Data'!V349+('Raw Benefits Data'!AP349*0.81818)</f>
        <v>0</v>
      </c>
      <c r="W349" s="86">
        <f>+'Raw Benefits Data'!W349+'Raw Benefits Data'!AQ349</f>
        <v>267</v>
      </c>
      <c r="X349" s="86">
        <f>+'Raw Benefits Data'!X349+('Raw Benefits Data'!AR349*0.81818)</f>
        <v>2720915.37308</v>
      </c>
    </row>
    <row r="350" spans="1:24" ht="11.25">
      <c r="A350" s="3" t="s">
        <v>140</v>
      </c>
      <c r="B350" s="31" t="s">
        <v>46</v>
      </c>
      <c r="C350" s="9">
        <v>221847</v>
      </c>
      <c r="D350" s="10">
        <v>4</v>
      </c>
      <c r="E350" s="86">
        <f>+'Raw Benefits Data'!E350+'Raw Benefits Data'!Y350</f>
        <v>363</v>
      </c>
      <c r="F350" s="86">
        <f>+'Raw Benefits Data'!F350+('Raw Benefits Data'!Z350*0.81818)</f>
        <v>1462478.69426</v>
      </c>
      <c r="G350" s="86">
        <f>+'Raw Benefits Data'!G350+'Raw Benefits Data'!AA350</f>
        <v>363</v>
      </c>
      <c r="H350" s="86">
        <f>+'Raw Benefits Data'!H350+('Raw Benefits Data'!AB350*0.81818)</f>
        <v>1745125.51042</v>
      </c>
      <c r="I350" s="86">
        <f>+'Raw Benefits Data'!I350+'Raw Benefits Data'!AC350</f>
        <v>0</v>
      </c>
      <c r="J350" s="86">
        <f>+'Raw Benefits Data'!J350+('Raw Benefits Data'!AD350*0.81818)</f>
        <v>0</v>
      </c>
      <c r="K350" s="86">
        <f>+'Raw Benefits Data'!K350+'Raw Benefits Data'!AE350</f>
        <v>363</v>
      </c>
      <c r="L350" s="86">
        <f>+'Raw Benefits Data'!L350+('Raw Benefits Data'!AF350*0.81818)</f>
        <v>1358751.60688</v>
      </c>
      <c r="M350" s="86">
        <f>+'Raw Benefits Data'!M350+'Raw Benefits Data'!AG350</f>
        <v>0</v>
      </c>
      <c r="N350" s="86">
        <f>+'Raw Benefits Data'!N350+('Raw Benefits Data'!AH350*0.81818)</f>
        <v>0</v>
      </c>
      <c r="O350" s="86">
        <f>+'Raw Benefits Data'!O350+'Raw Benefits Data'!AI350</f>
        <v>0</v>
      </c>
      <c r="P350" s="86">
        <f>+'Raw Benefits Data'!P350+('Raw Benefits Data'!AJ350*0.81818)</f>
        <v>0</v>
      </c>
      <c r="Q350" s="86">
        <f>+'Raw Benefits Data'!Q350+'Raw Benefits Data'!AK350</f>
        <v>0</v>
      </c>
      <c r="R350" s="86">
        <f>+'Raw Benefits Data'!R350+('Raw Benefits Data'!AL350*0.81818)</f>
        <v>0</v>
      </c>
      <c r="S350" s="86">
        <f>+'Raw Benefits Data'!S350+'Raw Benefits Data'!AM350</f>
        <v>44</v>
      </c>
      <c r="T350" s="86">
        <f>+'Raw Benefits Data'!T350+('Raw Benefits Data'!AN350*0.81818)</f>
        <v>28640.17972</v>
      </c>
      <c r="U350" s="86">
        <f>+'Raw Benefits Data'!U350+'Raw Benefits Data'!AO350</f>
        <v>0</v>
      </c>
      <c r="V350" s="86">
        <f>+'Raw Benefits Data'!V350+('Raw Benefits Data'!AP350*0.81818)</f>
        <v>0</v>
      </c>
      <c r="W350" s="86">
        <f>+'Raw Benefits Data'!W350+'Raw Benefits Data'!AQ350</f>
        <v>363</v>
      </c>
      <c r="X350" s="86">
        <f>+'Raw Benefits Data'!X350+('Raw Benefits Data'!AR350*0.81818)</f>
        <v>4594995.99128</v>
      </c>
    </row>
    <row r="351" spans="1:24" ht="11.25">
      <c r="A351" s="3" t="s">
        <v>140</v>
      </c>
      <c r="B351" s="31" t="s">
        <v>47</v>
      </c>
      <c r="C351" s="9">
        <v>221740</v>
      </c>
      <c r="D351" s="10">
        <v>4</v>
      </c>
      <c r="E351" s="86">
        <f>+'Raw Benefits Data'!E351+'Raw Benefits Data'!Y351</f>
        <v>353</v>
      </c>
      <c r="F351" s="86">
        <f>+'Raw Benefits Data'!F351+('Raw Benefits Data'!Z351*0.81818)</f>
        <v>1545752.26386</v>
      </c>
      <c r="G351" s="86">
        <f>+'Raw Benefits Data'!G351+'Raw Benefits Data'!AA351</f>
        <v>285</v>
      </c>
      <c r="H351" s="86">
        <f>+'Raw Benefits Data'!H351+('Raw Benefits Data'!AB351*0.81818)</f>
        <v>946519.3841</v>
      </c>
      <c r="I351" s="86">
        <f>+'Raw Benefits Data'!I351+'Raw Benefits Data'!AC351</f>
        <v>0</v>
      </c>
      <c r="J351" s="86">
        <f>+'Raw Benefits Data'!J351+('Raw Benefits Data'!AD351*0.81818)</f>
        <v>0</v>
      </c>
      <c r="K351" s="86">
        <f>+'Raw Benefits Data'!K351+'Raw Benefits Data'!AE351</f>
        <v>285</v>
      </c>
      <c r="L351" s="86">
        <f>+'Raw Benefits Data'!L351+('Raw Benefits Data'!AF351*0.81818)</f>
        <v>1028068.29324</v>
      </c>
      <c r="M351" s="86">
        <f>+'Raw Benefits Data'!M351+'Raw Benefits Data'!AG351</f>
        <v>285</v>
      </c>
      <c r="N351" s="86">
        <f>+'Raw Benefits Data'!N351+('Raw Benefits Data'!AH351*0.81818)</f>
        <v>3367.18158</v>
      </c>
      <c r="O351" s="86">
        <f>+'Raw Benefits Data'!O351+'Raw Benefits Data'!AI351</f>
        <v>0</v>
      </c>
      <c r="P351" s="86">
        <f>+'Raw Benefits Data'!P351+('Raw Benefits Data'!AJ351*0.81818)</f>
        <v>0</v>
      </c>
      <c r="Q351" s="86">
        <f>+'Raw Benefits Data'!Q351+'Raw Benefits Data'!AK351</f>
        <v>283</v>
      </c>
      <c r="R351" s="86">
        <f>+'Raw Benefits Data'!R351+('Raw Benefits Data'!AL351*0.81818)</f>
        <v>3820.09064</v>
      </c>
      <c r="S351" s="86">
        <f>+'Raw Benefits Data'!S351+'Raw Benefits Data'!AM351</f>
        <v>0</v>
      </c>
      <c r="T351" s="86">
        <f>+'Raw Benefits Data'!T351+('Raw Benefits Data'!AN351*0.81818)</f>
        <v>0</v>
      </c>
      <c r="U351" s="86">
        <f>+'Raw Benefits Data'!U351+'Raw Benefits Data'!AO351</f>
        <v>0</v>
      </c>
      <c r="V351" s="86">
        <f>+'Raw Benefits Data'!V351+('Raw Benefits Data'!AP351*0.81818)</f>
        <v>0</v>
      </c>
      <c r="W351" s="86">
        <f>+'Raw Benefits Data'!W351+'Raw Benefits Data'!AQ351</f>
        <v>285</v>
      </c>
      <c r="X351" s="86">
        <f>+'Raw Benefits Data'!X351+('Raw Benefits Data'!AR351*0.81818)</f>
        <v>3527527.21342</v>
      </c>
    </row>
    <row r="352" spans="1:24" ht="11.25">
      <c r="A352" s="3" t="s">
        <v>140</v>
      </c>
      <c r="B352" s="31" t="s">
        <v>48</v>
      </c>
      <c r="C352" s="9">
        <v>221768</v>
      </c>
      <c r="D352" s="10">
        <v>5</v>
      </c>
      <c r="E352" s="86">
        <f>+'Raw Benefits Data'!E352+'Raw Benefits Data'!Y352</f>
        <v>313</v>
      </c>
      <c r="F352" s="86">
        <f>+'Raw Benefits Data'!F352+('Raw Benefits Data'!Z352*0.81818)</f>
        <v>1265900.90568</v>
      </c>
      <c r="G352" s="86">
        <f>+'Raw Benefits Data'!G352+'Raw Benefits Data'!AA352</f>
        <v>228</v>
      </c>
      <c r="H352" s="86">
        <f>+'Raw Benefits Data'!H352+('Raw Benefits Data'!AB352*0.81818)</f>
        <v>793609.23004</v>
      </c>
      <c r="I352" s="86">
        <f>+'Raw Benefits Data'!I352+'Raw Benefits Data'!AC352</f>
        <v>0</v>
      </c>
      <c r="J352" s="86">
        <f>+'Raw Benefits Data'!J352+('Raw Benefits Data'!AD352*0.81818)</f>
        <v>0</v>
      </c>
      <c r="K352" s="86">
        <f>+'Raw Benefits Data'!K352+'Raw Benefits Data'!AE352</f>
        <v>228</v>
      </c>
      <c r="L352" s="86">
        <f>+'Raw Benefits Data'!L352+('Raw Benefits Data'!AF352*0.81818)</f>
        <v>785634.6585</v>
      </c>
      <c r="M352" s="86">
        <f>+'Raw Benefits Data'!M352+'Raw Benefits Data'!AG352</f>
        <v>228</v>
      </c>
      <c r="N352" s="86">
        <f>+'Raw Benefits Data'!N352+('Raw Benefits Data'!AH352*0.81818)</f>
        <v>2689.72686</v>
      </c>
      <c r="O352" s="86">
        <f>+'Raw Benefits Data'!O352+'Raw Benefits Data'!AI352</f>
        <v>0</v>
      </c>
      <c r="P352" s="86">
        <f>+'Raw Benefits Data'!P352+('Raw Benefits Data'!AJ352*0.81818)</f>
        <v>0</v>
      </c>
      <c r="Q352" s="86">
        <f>+'Raw Benefits Data'!Q352+'Raw Benefits Data'!AK352</f>
        <v>228</v>
      </c>
      <c r="R352" s="86">
        <f>+'Raw Benefits Data'!R352+('Raw Benefits Data'!AL352*0.81818)</f>
        <v>3059.0904</v>
      </c>
      <c r="S352" s="86">
        <f>+'Raw Benefits Data'!S352+'Raw Benefits Data'!AM352</f>
        <v>34</v>
      </c>
      <c r="T352" s="86">
        <f>+'Raw Benefits Data'!T352+('Raw Benefits Data'!AN352*0.81818)</f>
        <v>30175.44946</v>
      </c>
      <c r="U352" s="86">
        <f>+'Raw Benefits Data'!U352+'Raw Benefits Data'!AO352</f>
        <v>0</v>
      </c>
      <c r="V352" s="86">
        <f>+'Raw Benefits Data'!V352+('Raw Benefits Data'!AP352*0.81818)</f>
        <v>0</v>
      </c>
      <c r="W352" s="86">
        <f>+'Raw Benefits Data'!W352+'Raw Benefits Data'!AQ352</f>
        <v>228</v>
      </c>
      <c r="X352" s="86">
        <f>+'Raw Benefits Data'!X352+('Raw Benefits Data'!AR352*0.81818)</f>
        <v>2881069.06094</v>
      </c>
    </row>
    <row r="353" spans="1:24" ht="11.25">
      <c r="A353" s="3" t="s">
        <v>140</v>
      </c>
      <c r="B353" s="31" t="s">
        <v>49</v>
      </c>
      <c r="C353" s="9">
        <v>219824</v>
      </c>
      <c r="D353" s="10">
        <v>7</v>
      </c>
      <c r="E353" s="86">
        <f>+'Raw Benefits Data'!E353+'Raw Benefits Data'!Y353</f>
        <v>245</v>
      </c>
      <c r="F353" s="86">
        <f>+'Raw Benefits Data'!F353+('Raw Benefits Data'!Z353*0.81818)</f>
        <v>562635.70296</v>
      </c>
      <c r="G353" s="86">
        <f>+'Raw Benefits Data'!G353+'Raw Benefits Data'!AA353</f>
        <v>213</v>
      </c>
      <c r="H353" s="86">
        <f>+'Raw Benefits Data'!H353+('Raw Benefits Data'!AB353*0.81818)</f>
        <v>627290.4767400001</v>
      </c>
      <c r="I353" s="86">
        <f>+'Raw Benefits Data'!I353+'Raw Benefits Data'!AC353</f>
        <v>0</v>
      </c>
      <c r="J353" s="86">
        <f>+'Raw Benefits Data'!J353+('Raw Benefits Data'!AD353*0.81818)</f>
        <v>0</v>
      </c>
      <c r="K353" s="86">
        <f>+'Raw Benefits Data'!K353+'Raw Benefits Data'!AE353</f>
        <v>245</v>
      </c>
      <c r="L353" s="86">
        <f>+'Raw Benefits Data'!L353+('Raw Benefits Data'!AF353*0.81818)</f>
        <v>533798.5267</v>
      </c>
      <c r="M353" s="86">
        <f>+'Raw Benefits Data'!M353+'Raw Benefits Data'!AG353</f>
        <v>146</v>
      </c>
      <c r="N353" s="86">
        <f>+'Raw Benefits Data'!N353+('Raw Benefits Data'!AH353*0.81818)</f>
        <v>24174.5328</v>
      </c>
      <c r="O353" s="86">
        <f>+'Raw Benefits Data'!O353+'Raw Benefits Data'!AI353</f>
        <v>0</v>
      </c>
      <c r="P353" s="86">
        <f>+'Raw Benefits Data'!P353+('Raw Benefits Data'!AJ353*0.81818)</f>
        <v>0</v>
      </c>
      <c r="Q353" s="86">
        <f>+'Raw Benefits Data'!Q353+'Raw Benefits Data'!AK353</f>
        <v>0</v>
      </c>
      <c r="R353" s="86">
        <f>+'Raw Benefits Data'!R353+('Raw Benefits Data'!AL353*0.81818)</f>
        <v>0</v>
      </c>
      <c r="S353" s="86">
        <f>+'Raw Benefits Data'!S353+'Raw Benefits Data'!AM353</f>
        <v>0</v>
      </c>
      <c r="T353" s="86">
        <f>+'Raw Benefits Data'!T353+('Raw Benefits Data'!AN353*0.81818)</f>
        <v>0</v>
      </c>
      <c r="U353" s="86">
        <f>+'Raw Benefits Data'!U353+'Raw Benefits Data'!AO353</f>
        <v>0</v>
      </c>
      <c r="V353" s="86">
        <f>+'Raw Benefits Data'!V353+('Raw Benefits Data'!AP353*0.81818)</f>
        <v>0</v>
      </c>
      <c r="W353" s="86">
        <f>+'Raw Benefits Data'!W353+'Raw Benefits Data'!AQ353</f>
        <v>245</v>
      </c>
      <c r="X353" s="86">
        <f>+'Raw Benefits Data'!X353+('Raw Benefits Data'!AR353*0.81818)</f>
        <v>1747899.2392</v>
      </c>
    </row>
    <row r="354" spans="1:24" ht="11.25">
      <c r="A354" s="3" t="s">
        <v>140</v>
      </c>
      <c r="B354" s="31" t="s">
        <v>50</v>
      </c>
      <c r="C354" s="9">
        <v>219879</v>
      </c>
      <c r="D354" s="26">
        <v>7</v>
      </c>
      <c r="E354" s="86">
        <f>+'Raw Benefits Data'!E354+'Raw Benefits Data'!Y354</f>
        <v>79</v>
      </c>
      <c r="F354" s="86">
        <f>+'Raw Benefits Data'!F354+('Raw Benefits Data'!Z354*0.81818)</f>
        <v>207144.61856</v>
      </c>
      <c r="G354" s="86">
        <f>+'Raw Benefits Data'!G354+'Raw Benefits Data'!AA354</f>
        <v>69</v>
      </c>
      <c r="H354" s="86">
        <f>+'Raw Benefits Data'!H354+('Raw Benefits Data'!AB354*0.81818)</f>
        <v>243738.80268</v>
      </c>
      <c r="I354" s="86">
        <f>+'Raw Benefits Data'!I354+'Raw Benefits Data'!AC354</f>
        <v>0</v>
      </c>
      <c r="J354" s="86">
        <f>+'Raw Benefits Data'!J354+('Raw Benefits Data'!AD354*0.81818)</f>
        <v>0</v>
      </c>
      <c r="K354" s="86">
        <f>+'Raw Benefits Data'!K354+'Raw Benefits Data'!AE354</f>
        <v>79</v>
      </c>
      <c r="L354" s="86">
        <f>+'Raw Benefits Data'!L354+('Raw Benefits Data'!AF354*0.81818)</f>
        <v>226777.7931</v>
      </c>
      <c r="M354" s="86">
        <f>+'Raw Benefits Data'!M354+'Raw Benefits Data'!AG354</f>
        <v>0</v>
      </c>
      <c r="N354" s="86">
        <f>+'Raw Benefits Data'!N354+('Raw Benefits Data'!AH354*0.81818)</f>
        <v>0</v>
      </c>
      <c r="O354" s="86">
        <f>+'Raw Benefits Data'!O354+'Raw Benefits Data'!AI354</f>
        <v>69</v>
      </c>
      <c r="P354" s="86">
        <f>+'Raw Benefits Data'!P354+('Raw Benefits Data'!AJ354*0.81818)</f>
        <v>5385.54504</v>
      </c>
      <c r="Q354" s="86">
        <f>+'Raw Benefits Data'!Q354+'Raw Benefits Data'!AK354</f>
        <v>0</v>
      </c>
      <c r="R354" s="86">
        <f>+'Raw Benefits Data'!R354+('Raw Benefits Data'!AL354*0.81818)</f>
        <v>0</v>
      </c>
      <c r="S354" s="86">
        <f>+'Raw Benefits Data'!S354+'Raw Benefits Data'!AM354</f>
        <v>0</v>
      </c>
      <c r="T354" s="86">
        <f>+'Raw Benefits Data'!T354+('Raw Benefits Data'!AN354*0.81818)</f>
        <v>0</v>
      </c>
      <c r="U354" s="86">
        <f>+'Raw Benefits Data'!U354+'Raw Benefits Data'!AO354</f>
        <v>39</v>
      </c>
      <c r="V354" s="86">
        <f>+'Raw Benefits Data'!V354+('Raw Benefits Data'!AP354*0.81818)</f>
        <v>9272.7264</v>
      </c>
      <c r="W354" s="86">
        <f>+'Raw Benefits Data'!W354+'Raw Benefits Data'!AQ354</f>
        <v>79</v>
      </c>
      <c r="X354" s="86">
        <f>+'Raw Benefits Data'!X354+('Raw Benefits Data'!AR354*0.81818)</f>
        <v>692319.48578</v>
      </c>
    </row>
    <row r="355" spans="1:24" ht="11.25">
      <c r="A355" s="3" t="s">
        <v>140</v>
      </c>
      <c r="B355" s="31" t="s">
        <v>51</v>
      </c>
      <c r="C355" s="9">
        <v>219888</v>
      </c>
      <c r="D355" s="26">
        <v>7</v>
      </c>
      <c r="E355" s="86">
        <f>+'Raw Benefits Data'!E355+'Raw Benefits Data'!Y355</f>
        <v>102</v>
      </c>
      <c r="F355" s="86">
        <f>+'Raw Benefits Data'!F355+('Raw Benefits Data'!Z355*0.81818)</f>
        <v>245759.29982000001</v>
      </c>
      <c r="G355" s="86">
        <f>+'Raw Benefits Data'!G355+'Raw Benefits Data'!AA355</f>
        <v>89</v>
      </c>
      <c r="H355" s="86">
        <f>+'Raw Benefits Data'!H355+('Raw Benefits Data'!AB355*0.81818)</f>
        <v>316532.38768</v>
      </c>
      <c r="I355" s="86">
        <f>+'Raw Benefits Data'!I355+'Raw Benefits Data'!AC355</f>
        <v>0</v>
      </c>
      <c r="J355" s="86">
        <f>+'Raw Benefits Data'!J355+('Raw Benefits Data'!AD355*0.81818)</f>
        <v>0</v>
      </c>
      <c r="K355" s="86">
        <f>+'Raw Benefits Data'!K355+'Raw Benefits Data'!AE355</f>
        <v>102</v>
      </c>
      <c r="L355" s="86">
        <f>+'Raw Benefits Data'!L355+('Raw Benefits Data'!AF355*0.81818)</f>
        <v>262651.20594</v>
      </c>
      <c r="M355" s="86">
        <f>+'Raw Benefits Data'!M355+'Raw Benefits Data'!AG355</f>
        <v>90</v>
      </c>
      <c r="N355" s="86">
        <f>+'Raw Benefits Data'!N355+('Raw Benefits Data'!AH355*0.81818)</f>
        <v>5000</v>
      </c>
      <c r="O355" s="86">
        <f>+'Raw Benefits Data'!O355+'Raw Benefits Data'!AI355</f>
        <v>0</v>
      </c>
      <c r="P355" s="86">
        <f>+'Raw Benefits Data'!P355+('Raw Benefits Data'!AJ355*0.81818)</f>
        <v>0</v>
      </c>
      <c r="Q355" s="86">
        <f>+'Raw Benefits Data'!Q355+'Raw Benefits Data'!AK355</f>
        <v>0</v>
      </c>
      <c r="R355" s="86">
        <f>+'Raw Benefits Data'!R355+('Raw Benefits Data'!AL355*0.81818)</f>
        <v>0</v>
      </c>
      <c r="S355" s="86">
        <f>+'Raw Benefits Data'!S355+'Raw Benefits Data'!AM355</f>
        <v>102</v>
      </c>
      <c r="T355" s="86">
        <f>+'Raw Benefits Data'!T355+('Raw Benefits Data'!AN355*0.81818)</f>
        <v>24636.36</v>
      </c>
      <c r="U355" s="86">
        <f>+'Raw Benefits Data'!U355+'Raw Benefits Data'!AO355</f>
        <v>0</v>
      </c>
      <c r="V355" s="86">
        <f>+'Raw Benefits Data'!V355+('Raw Benefits Data'!AP355*0.81818)</f>
        <v>0</v>
      </c>
      <c r="W355" s="86">
        <f>+'Raw Benefits Data'!W355+'Raw Benefits Data'!AQ355</f>
        <v>102</v>
      </c>
      <c r="X355" s="86">
        <f>+'Raw Benefits Data'!X355+('Raw Benefits Data'!AR355*0.81818)</f>
        <v>854579.25344</v>
      </c>
    </row>
    <row r="356" spans="1:24" ht="11.25">
      <c r="A356" s="3" t="s">
        <v>140</v>
      </c>
      <c r="B356" s="31" t="s">
        <v>52</v>
      </c>
      <c r="C356" s="9">
        <v>220057</v>
      </c>
      <c r="D356" s="26">
        <v>7</v>
      </c>
      <c r="E356" s="86">
        <f>+'Raw Benefits Data'!E356+'Raw Benefits Data'!Y356</f>
        <v>49</v>
      </c>
      <c r="F356" s="86">
        <f>+'Raw Benefits Data'!F356+('Raw Benefits Data'!Z356*0.81818)</f>
        <v>154857.21794</v>
      </c>
      <c r="G356" s="86">
        <f>+'Raw Benefits Data'!G356+'Raw Benefits Data'!AA356</f>
        <v>46</v>
      </c>
      <c r="H356" s="86">
        <f>+'Raw Benefits Data'!H356+('Raw Benefits Data'!AB356*0.81818)</f>
        <v>173249.02838</v>
      </c>
      <c r="I356" s="86">
        <f>+'Raw Benefits Data'!I356+'Raw Benefits Data'!AC356</f>
        <v>0</v>
      </c>
      <c r="J356" s="86">
        <f>+'Raw Benefits Data'!J356+('Raw Benefits Data'!AD356*0.81818)</f>
        <v>0</v>
      </c>
      <c r="K356" s="86">
        <f>+'Raw Benefits Data'!K356+'Raw Benefits Data'!AE356</f>
        <v>49</v>
      </c>
      <c r="L356" s="86">
        <f>+'Raw Benefits Data'!L356+('Raw Benefits Data'!AF356*0.81818)</f>
        <v>147523.5892</v>
      </c>
      <c r="M356" s="86">
        <f>+'Raw Benefits Data'!M356+'Raw Benefits Data'!AG356</f>
        <v>0</v>
      </c>
      <c r="N356" s="86">
        <f>+'Raw Benefits Data'!N356+('Raw Benefits Data'!AH356*0.81818)</f>
        <v>0</v>
      </c>
      <c r="O356" s="86">
        <f>+'Raw Benefits Data'!O356+'Raw Benefits Data'!AI356</f>
        <v>0</v>
      </c>
      <c r="P356" s="86">
        <f>+'Raw Benefits Data'!P356+('Raw Benefits Data'!AJ356*0.81818)</f>
        <v>0</v>
      </c>
      <c r="Q356" s="86">
        <f>+'Raw Benefits Data'!Q356+'Raw Benefits Data'!AK356</f>
        <v>0</v>
      </c>
      <c r="R356" s="86">
        <f>+'Raw Benefits Data'!R356+('Raw Benefits Data'!AL356*0.81818)</f>
        <v>0</v>
      </c>
      <c r="S356" s="86">
        <f>+'Raw Benefits Data'!S356+'Raw Benefits Data'!AM356</f>
        <v>0</v>
      </c>
      <c r="T356" s="86">
        <f>+'Raw Benefits Data'!T356+('Raw Benefits Data'!AN356*0.81818)</f>
        <v>0</v>
      </c>
      <c r="U356" s="86">
        <f>+'Raw Benefits Data'!U356+'Raw Benefits Data'!AO356</f>
        <v>0</v>
      </c>
      <c r="V356" s="86">
        <f>+'Raw Benefits Data'!V356+('Raw Benefits Data'!AP356*0.81818)</f>
        <v>0</v>
      </c>
      <c r="W356" s="86">
        <f>+'Raw Benefits Data'!W356+'Raw Benefits Data'!AQ356</f>
        <v>49</v>
      </c>
      <c r="X356" s="86">
        <f>+'Raw Benefits Data'!X356+('Raw Benefits Data'!AR356*0.81818)</f>
        <v>475629.83552</v>
      </c>
    </row>
    <row r="357" spans="1:24" ht="11.25">
      <c r="A357" s="3" t="s">
        <v>140</v>
      </c>
      <c r="B357" s="31" t="s">
        <v>53</v>
      </c>
      <c r="C357" s="9">
        <v>220400</v>
      </c>
      <c r="D357" s="26">
        <v>7</v>
      </c>
      <c r="E357" s="86">
        <f>+'Raw Benefits Data'!E357+'Raw Benefits Data'!Y357</f>
        <v>182</v>
      </c>
      <c r="F357" s="86">
        <f>+'Raw Benefits Data'!F357+('Raw Benefits Data'!Z357*0.81818)</f>
        <v>879877.77688</v>
      </c>
      <c r="G357" s="86">
        <f>+'Raw Benefits Data'!G357+'Raw Benefits Data'!AA357</f>
        <v>0</v>
      </c>
      <c r="H357" s="86">
        <f>+'Raw Benefits Data'!H357+('Raw Benefits Data'!AB357*0.81818)</f>
        <v>0</v>
      </c>
      <c r="I357" s="86">
        <f>+'Raw Benefits Data'!I357+'Raw Benefits Data'!AC357</f>
        <v>0</v>
      </c>
      <c r="J357" s="86">
        <f>+'Raw Benefits Data'!J357+('Raw Benefits Data'!AD357*0.81818)</f>
        <v>0</v>
      </c>
      <c r="K357" s="86">
        <f>+'Raw Benefits Data'!K357+'Raw Benefits Data'!AE357</f>
        <v>97</v>
      </c>
      <c r="L357" s="86">
        <f>+'Raw Benefits Data'!L357+('Raw Benefits Data'!AF357*0.81818)</f>
        <v>255547.8801</v>
      </c>
      <c r="M357" s="86">
        <f>+'Raw Benefits Data'!M357+'Raw Benefits Data'!AG357</f>
        <v>0</v>
      </c>
      <c r="N357" s="86">
        <f>+'Raw Benefits Data'!N357+('Raw Benefits Data'!AH357*0.81818)</f>
        <v>0</v>
      </c>
      <c r="O357" s="86">
        <f>+'Raw Benefits Data'!O357+'Raw Benefits Data'!AI357</f>
        <v>0</v>
      </c>
      <c r="P357" s="86">
        <f>+'Raw Benefits Data'!P357+('Raw Benefits Data'!AJ357*0.81818)</f>
        <v>0</v>
      </c>
      <c r="Q357" s="86">
        <f>+'Raw Benefits Data'!Q357+'Raw Benefits Data'!AK357</f>
        <v>0</v>
      </c>
      <c r="R357" s="86">
        <f>+'Raw Benefits Data'!R357+('Raw Benefits Data'!AL357*0.81818)</f>
        <v>0</v>
      </c>
      <c r="S357" s="86">
        <f>+'Raw Benefits Data'!S357+'Raw Benefits Data'!AM357</f>
        <v>17</v>
      </c>
      <c r="T357" s="86">
        <f>+'Raw Benefits Data'!T357+('Raw Benefits Data'!AN357*0.81818)</f>
        <v>3014.99992</v>
      </c>
      <c r="U357" s="86">
        <f>+'Raw Benefits Data'!U357+'Raw Benefits Data'!AO357</f>
        <v>0</v>
      </c>
      <c r="V357" s="86">
        <f>+'Raw Benefits Data'!V357+('Raw Benefits Data'!AP357*0.81818)</f>
        <v>0</v>
      </c>
      <c r="W357" s="86">
        <f>+'Raw Benefits Data'!W357+'Raw Benefits Data'!AQ357</f>
        <v>97</v>
      </c>
      <c r="X357" s="86">
        <f>+'Raw Benefits Data'!X357+('Raw Benefits Data'!AR357*0.81818)</f>
        <v>1138441.47508</v>
      </c>
    </row>
    <row r="358" spans="1:24" ht="11.25">
      <c r="A358" s="3" t="s">
        <v>140</v>
      </c>
      <c r="B358" s="31" t="s">
        <v>54</v>
      </c>
      <c r="C358" s="9">
        <v>221096</v>
      </c>
      <c r="D358" s="26">
        <v>7</v>
      </c>
      <c r="E358" s="86">
        <f>+'Raw Benefits Data'!E358+'Raw Benefits Data'!Y358</f>
        <v>82</v>
      </c>
      <c r="F358" s="86">
        <f>+'Raw Benefits Data'!F358+('Raw Benefits Data'!Z358*0.81818)</f>
        <v>243969.68774</v>
      </c>
      <c r="G358" s="86">
        <f>+'Raw Benefits Data'!G358+'Raw Benefits Data'!AA358</f>
        <v>75</v>
      </c>
      <c r="H358" s="86">
        <f>+'Raw Benefits Data'!H358+('Raw Benefits Data'!AB358*0.81818)</f>
        <v>277414.67818</v>
      </c>
      <c r="I358" s="86">
        <f>+'Raw Benefits Data'!I358+'Raw Benefits Data'!AC358</f>
        <v>0</v>
      </c>
      <c r="J358" s="86">
        <f>+'Raw Benefits Data'!J358+('Raw Benefits Data'!AD358*0.81818)</f>
        <v>0</v>
      </c>
      <c r="K358" s="86">
        <f>+'Raw Benefits Data'!K358+'Raw Benefits Data'!AE358</f>
        <v>82</v>
      </c>
      <c r="L358" s="86">
        <f>+'Raw Benefits Data'!L358+('Raw Benefits Data'!AF358*0.81818)</f>
        <v>233038.59766</v>
      </c>
      <c r="M358" s="86">
        <f>+'Raw Benefits Data'!M358+'Raw Benefits Data'!AG358</f>
        <v>82</v>
      </c>
      <c r="N358" s="86">
        <f>+'Raw Benefits Data'!N358+('Raw Benefits Data'!AH358*0.81818)</f>
        <v>8495.4534</v>
      </c>
      <c r="O358" s="86">
        <f>+'Raw Benefits Data'!O358+'Raw Benefits Data'!AI358</f>
        <v>0</v>
      </c>
      <c r="P358" s="86">
        <f>+'Raw Benefits Data'!P358+('Raw Benefits Data'!AJ358*0.81818)</f>
        <v>0</v>
      </c>
      <c r="Q358" s="86">
        <f>+'Raw Benefits Data'!Q358+'Raw Benefits Data'!AK358</f>
        <v>0</v>
      </c>
      <c r="R358" s="86">
        <f>+'Raw Benefits Data'!R358+('Raw Benefits Data'!AL358*0.81818)</f>
        <v>0</v>
      </c>
      <c r="S358" s="86">
        <f>+'Raw Benefits Data'!S358+'Raw Benefits Data'!AM358</f>
        <v>21</v>
      </c>
      <c r="T358" s="86">
        <f>+'Raw Benefits Data'!T358+('Raw Benefits Data'!AN358*0.81818)</f>
        <v>9280</v>
      </c>
      <c r="U358" s="86">
        <f>+'Raw Benefits Data'!U358+'Raw Benefits Data'!AO358</f>
        <v>65</v>
      </c>
      <c r="V358" s="86">
        <f>+'Raw Benefits Data'!V358+('Raw Benefits Data'!AP358*0.81818)</f>
        <v>15425.4528</v>
      </c>
      <c r="W358" s="86">
        <f>+'Raw Benefits Data'!W358+'Raw Benefits Data'!AQ358</f>
        <v>82</v>
      </c>
      <c r="X358" s="86">
        <f>+'Raw Benefits Data'!X358+('Raw Benefits Data'!AR358*0.81818)</f>
        <v>787623.86978</v>
      </c>
    </row>
    <row r="359" spans="1:24" ht="11.25">
      <c r="A359" s="3" t="s">
        <v>140</v>
      </c>
      <c r="B359" s="31" t="s">
        <v>55</v>
      </c>
      <c r="C359" s="9">
        <v>221184</v>
      </c>
      <c r="D359" s="26">
        <v>7</v>
      </c>
      <c r="E359" s="86">
        <f>+'Raw Benefits Data'!E359+'Raw Benefits Data'!Y359</f>
        <v>124</v>
      </c>
      <c r="F359" s="86">
        <f>+'Raw Benefits Data'!F359+('Raw Benefits Data'!Z359*0.81818)</f>
        <v>336871.26434</v>
      </c>
      <c r="G359" s="86">
        <f>+'Raw Benefits Data'!G359+'Raw Benefits Data'!AA359</f>
        <v>110</v>
      </c>
      <c r="H359" s="86">
        <f>+'Raw Benefits Data'!H359+('Raw Benefits Data'!AB359*0.81818)</f>
        <v>371021.07634</v>
      </c>
      <c r="I359" s="86">
        <f>+'Raw Benefits Data'!I359+'Raw Benefits Data'!AC359</f>
        <v>0</v>
      </c>
      <c r="J359" s="86">
        <f>+'Raw Benefits Data'!J359+('Raw Benefits Data'!AD359*0.81818)</f>
        <v>0</v>
      </c>
      <c r="K359" s="86">
        <f>+'Raw Benefits Data'!K359+'Raw Benefits Data'!AE359</f>
        <v>125</v>
      </c>
      <c r="L359" s="86">
        <f>+'Raw Benefits Data'!L359+('Raw Benefits Data'!AF359*0.81818)</f>
        <v>340152.34678</v>
      </c>
      <c r="M359" s="86">
        <f>+'Raw Benefits Data'!M359+'Raw Benefits Data'!AG359</f>
        <v>8</v>
      </c>
      <c r="N359" s="86">
        <f>+'Raw Benefits Data'!N359+('Raw Benefits Data'!AH359*0.81818)</f>
        <v>33981.7842</v>
      </c>
      <c r="O359" s="86">
        <f>+'Raw Benefits Data'!O359+'Raw Benefits Data'!AI359</f>
        <v>0</v>
      </c>
      <c r="P359" s="86">
        <f>+'Raw Benefits Data'!P359+('Raw Benefits Data'!AJ359*0.81818)</f>
        <v>0</v>
      </c>
      <c r="Q359" s="86">
        <f>+'Raw Benefits Data'!Q359+'Raw Benefits Data'!AK359</f>
        <v>0</v>
      </c>
      <c r="R359" s="86">
        <f>+'Raw Benefits Data'!R359+('Raw Benefits Data'!AL359*0.81818)</f>
        <v>0</v>
      </c>
      <c r="S359" s="86">
        <f>+'Raw Benefits Data'!S359+'Raw Benefits Data'!AM359</f>
        <v>14</v>
      </c>
      <c r="T359" s="86">
        <f>+'Raw Benefits Data'!T359+('Raw Benefits Data'!AN359*0.81818)</f>
        <v>4127.2686</v>
      </c>
      <c r="U359" s="86">
        <f>+'Raw Benefits Data'!U359+'Raw Benefits Data'!AO359</f>
        <v>0</v>
      </c>
      <c r="V359" s="86">
        <f>+'Raw Benefits Data'!V359+('Raw Benefits Data'!AP359*0.81818)</f>
        <v>0</v>
      </c>
      <c r="W359" s="86">
        <f>+'Raw Benefits Data'!W359+'Raw Benefits Data'!AQ359</f>
        <v>125</v>
      </c>
      <c r="X359" s="86">
        <f>+'Raw Benefits Data'!X359+('Raw Benefits Data'!AR359*0.81818)</f>
        <v>1048044.68746</v>
      </c>
    </row>
    <row r="360" spans="1:24" ht="11.25">
      <c r="A360" s="3" t="s">
        <v>140</v>
      </c>
      <c r="B360" s="31" t="s">
        <v>56</v>
      </c>
      <c r="C360" s="9">
        <v>221908</v>
      </c>
      <c r="D360" s="26">
        <v>7</v>
      </c>
      <c r="E360" s="86">
        <f>+'Raw Benefits Data'!E360+'Raw Benefits Data'!Y360</f>
        <v>90</v>
      </c>
      <c r="F360" s="86">
        <f>+'Raw Benefits Data'!F360+('Raw Benefits Data'!Z360*0.81818)</f>
        <v>238408.14858</v>
      </c>
      <c r="G360" s="86">
        <f>+'Raw Benefits Data'!G360+'Raw Benefits Data'!AA360</f>
        <v>80</v>
      </c>
      <c r="H360" s="86">
        <f>+'Raw Benefits Data'!H360+('Raw Benefits Data'!AB360*0.81818)</f>
        <v>302904.5128</v>
      </c>
      <c r="I360" s="86">
        <f>+'Raw Benefits Data'!I360+'Raw Benefits Data'!AC360</f>
        <v>0</v>
      </c>
      <c r="J360" s="86">
        <f>+'Raw Benefits Data'!J360+('Raw Benefits Data'!AD360*0.81818)</f>
        <v>0</v>
      </c>
      <c r="K360" s="86">
        <f>+'Raw Benefits Data'!K360+'Raw Benefits Data'!AE360</f>
        <v>91</v>
      </c>
      <c r="L360" s="86">
        <f>+'Raw Benefits Data'!L360+('Raw Benefits Data'!AF360*0.81818)</f>
        <v>228690.95908</v>
      </c>
      <c r="M360" s="86">
        <f>+'Raw Benefits Data'!M360+'Raw Benefits Data'!AG360</f>
        <v>0</v>
      </c>
      <c r="N360" s="86">
        <f>+'Raw Benefits Data'!N360+('Raw Benefits Data'!AH360*0.81818)</f>
        <v>0</v>
      </c>
      <c r="O360" s="86">
        <f>+'Raw Benefits Data'!O360+'Raw Benefits Data'!AI360</f>
        <v>0</v>
      </c>
      <c r="P360" s="86">
        <f>+'Raw Benefits Data'!P360+('Raw Benefits Data'!AJ360*0.81818)</f>
        <v>0</v>
      </c>
      <c r="Q360" s="86">
        <f>+'Raw Benefits Data'!Q360+'Raw Benefits Data'!AK360</f>
        <v>0</v>
      </c>
      <c r="R360" s="86">
        <f>+'Raw Benefits Data'!R360+('Raw Benefits Data'!AL360*0.81818)</f>
        <v>0</v>
      </c>
      <c r="S360" s="86">
        <f>+'Raw Benefits Data'!S360+'Raw Benefits Data'!AM360</f>
        <v>0</v>
      </c>
      <c r="T360" s="86">
        <f>+'Raw Benefits Data'!T360+('Raw Benefits Data'!AN360*0.81818)</f>
        <v>0</v>
      </c>
      <c r="U360" s="86">
        <f>+'Raw Benefits Data'!U360+'Raw Benefits Data'!AO360</f>
        <v>0</v>
      </c>
      <c r="V360" s="86">
        <f>+'Raw Benefits Data'!V360+('Raw Benefits Data'!AP360*0.81818)</f>
        <v>0</v>
      </c>
      <c r="W360" s="86">
        <f>+'Raw Benefits Data'!W360+'Raw Benefits Data'!AQ360</f>
        <v>91</v>
      </c>
      <c r="X360" s="86">
        <f>+'Raw Benefits Data'!X360+('Raw Benefits Data'!AR360*0.81818)</f>
        <v>770003.62046</v>
      </c>
    </row>
    <row r="361" spans="1:24" ht="11.25">
      <c r="A361" s="3" t="s">
        <v>140</v>
      </c>
      <c r="B361" s="31" t="s">
        <v>57</v>
      </c>
      <c r="C361" s="9">
        <v>221642</v>
      </c>
      <c r="D361" s="26">
        <v>7</v>
      </c>
      <c r="E361" s="86">
        <f>+'Raw Benefits Data'!E361+'Raw Benefits Data'!Y361</f>
        <v>160</v>
      </c>
      <c r="F361" s="86">
        <f>+'Raw Benefits Data'!F361+('Raw Benefits Data'!Z361*0.81818)</f>
        <v>508797</v>
      </c>
      <c r="G361" s="86">
        <f>+'Raw Benefits Data'!G361+'Raw Benefits Data'!AA361</f>
        <v>137</v>
      </c>
      <c r="H361" s="86">
        <f>+'Raw Benefits Data'!H361+('Raw Benefits Data'!AB361*0.81818)</f>
        <v>457440</v>
      </c>
      <c r="I361" s="86">
        <f>+'Raw Benefits Data'!I361+'Raw Benefits Data'!AC361</f>
        <v>0</v>
      </c>
      <c r="J361" s="86">
        <f>+'Raw Benefits Data'!J361+('Raw Benefits Data'!AD361*0.81818)</f>
        <v>0</v>
      </c>
      <c r="K361" s="86">
        <f>+'Raw Benefits Data'!K361+'Raw Benefits Data'!AE361</f>
        <v>159</v>
      </c>
      <c r="L361" s="86">
        <f>+'Raw Benefits Data'!L361+('Raw Benefits Data'!AF361*0.81818)</f>
        <v>437827</v>
      </c>
      <c r="M361" s="86">
        <f>+'Raw Benefits Data'!M361+'Raw Benefits Data'!AG361</f>
        <v>160</v>
      </c>
      <c r="N361" s="86">
        <f>+'Raw Benefits Data'!N361+('Raw Benefits Data'!AH361*0.81818)</f>
        <v>9420</v>
      </c>
      <c r="O361" s="86">
        <f>+'Raw Benefits Data'!O361+'Raw Benefits Data'!AI361</f>
        <v>137</v>
      </c>
      <c r="P361" s="86">
        <f>+'Raw Benefits Data'!P361+('Raw Benefits Data'!AJ361*0.81818)</f>
        <v>10402</v>
      </c>
      <c r="Q361" s="86">
        <f>+'Raw Benefits Data'!Q361+'Raw Benefits Data'!AK361</f>
        <v>160</v>
      </c>
      <c r="R361" s="86">
        <f>+'Raw Benefits Data'!R361+('Raw Benefits Data'!AL361*0.81818)</f>
        <v>50000</v>
      </c>
      <c r="S361" s="86">
        <f>+'Raw Benefits Data'!S361+'Raw Benefits Data'!AM361</f>
        <v>29</v>
      </c>
      <c r="T361" s="86">
        <f>+'Raw Benefits Data'!T361+('Raw Benefits Data'!AN361*0.81818)</f>
        <v>16000</v>
      </c>
      <c r="U361" s="86">
        <f>+'Raw Benefits Data'!U361+'Raw Benefits Data'!AO361</f>
        <v>147</v>
      </c>
      <c r="V361" s="86">
        <f>+'Raw Benefits Data'!V361+('Raw Benefits Data'!AP361*0.81818)</f>
        <v>154700</v>
      </c>
      <c r="W361" s="86">
        <f>+'Raw Benefits Data'!W361+'Raw Benefits Data'!AQ361</f>
        <v>159</v>
      </c>
      <c r="X361" s="86">
        <f>+'Raw Benefits Data'!X361+('Raw Benefits Data'!AR361*0.81818)</f>
        <v>1650291</v>
      </c>
    </row>
    <row r="362" spans="1:24" ht="11.25">
      <c r="A362" s="3" t="s">
        <v>140</v>
      </c>
      <c r="B362" s="31" t="s">
        <v>58</v>
      </c>
      <c r="C362" s="9">
        <v>221397</v>
      </c>
      <c r="D362" s="26">
        <v>7</v>
      </c>
      <c r="E362" s="86">
        <f>+'Raw Benefits Data'!E362+'Raw Benefits Data'!Y362</f>
        <v>135</v>
      </c>
      <c r="F362" s="86">
        <f>+'Raw Benefits Data'!F362+('Raw Benefits Data'!Z362*0.81818)</f>
        <v>404188.54452</v>
      </c>
      <c r="G362" s="86">
        <f>+'Raw Benefits Data'!G362+'Raw Benefits Data'!AA362</f>
        <v>122</v>
      </c>
      <c r="H362" s="86">
        <f>+'Raw Benefits Data'!H362+('Raw Benefits Data'!AB362*0.81818)</f>
        <v>408836.11298</v>
      </c>
      <c r="I362" s="86">
        <f>+'Raw Benefits Data'!I362+'Raw Benefits Data'!AC362</f>
        <v>0</v>
      </c>
      <c r="J362" s="86">
        <f>+'Raw Benefits Data'!J362+('Raw Benefits Data'!AD362*0.81818)</f>
        <v>0</v>
      </c>
      <c r="K362" s="86">
        <f>+'Raw Benefits Data'!K362+'Raw Benefits Data'!AE362</f>
        <v>131</v>
      </c>
      <c r="L362" s="86">
        <f>+'Raw Benefits Data'!L362+('Raw Benefits Data'!AF362*0.81818)</f>
        <v>392019.2848</v>
      </c>
      <c r="M362" s="86">
        <f>+'Raw Benefits Data'!M362+'Raw Benefits Data'!AG362</f>
        <v>0</v>
      </c>
      <c r="N362" s="86">
        <f>+'Raw Benefits Data'!N362+('Raw Benefits Data'!AH362*0.81818)</f>
        <v>0</v>
      </c>
      <c r="O362" s="86">
        <f>+'Raw Benefits Data'!O362+'Raw Benefits Data'!AI362</f>
        <v>0</v>
      </c>
      <c r="P362" s="86">
        <f>+'Raw Benefits Data'!P362+('Raw Benefits Data'!AJ362*0.81818)</f>
        <v>0</v>
      </c>
      <c r="Q362" s="86">
        <f>+'Raw Benefits Data'!Q362+'Raw Benefits Data'!AK362</f>
        <v>0</v>
      </c>
      <c r="R362" s="86">
        <f>+'Raw Benefits Data'!R362+('Raw Benefits Data'!AL362*0.81818)</f>
        <v>0</v>
      </c>
      <c r="S362" s="86">
        <f>+'Raw Benefits Data'!S362+'Raw Benefits Data'!AM362</f>
        <v>31</v>
      </c>
      <c r="T362" s="86">
        <f>+'Raw Benefits Data'!T362+('Raw Benefits Data'!AN362*0.81818)</f>
        <v>16169.08556</v>
      </c>
      <c r="U362" s="86">
        <f>+'Raw Benefits Data'!U362+'Raw Benefits Data'!AO362</f>
        <v>0</v>
      </c>
      <c r="V362" s="86">
        <f>+'Raw Benefits Data'!V362+('Raw Benefits Data'!AP362*0.81818)</f>
        <v>0</v>
      </c>
      <c r="W362" s="86">
        <f>+'Raw Benefits Data'!W362+'Raw Benefits Data'!AQ362</f>
        <v>135</v>
      </c>
      <c r="X362" s="86">
        <f>+'Raw Benefits Data'!X362+('Raw Benefits Data'!AR362*0.81818)</f>
        <v>1221213.02786</v>
      </c>
    </row>
    <row r="363" spans="1:24" ht="11.25">
      <c r="A363" s="3" t="s">
        <v>140</v>
      </c>
      <c r="B363" s="31" t="s">
        <v>59</v>
      </c>
      <c r="C363" s="9">
        <v>221485</v>
      </c>
      <c r="D363" s="26">
        <v>7</v>
      </c>
      <c r="E363" s="86">
        <f>+'Raw Benefits Data'!E363+'Raw Benefits Data'!Y363</f>
        <v>117</v>
      </c>
      <c r="F363" s="86">
        <f>+'Raw Benefits Data'!F363+('Raw Benefits Data'!Z363*0.81818)</f>
        <v>280996.06158</v>
      </c>
      <c r="G363" s="86">
        <f>+'Raw Benefits Data'!G363+'Raw Benefits Data'!AA363</f>
        <v>86</v>
      </c>
      <c r="H363" s="86">
        <f>+'Raw Benefits Data'!H363+('Raw Benefits Data'!AB363*0.81818)</f>
        <v>300397.16948</v>
      </c>
      <c r="I363" s="86">
        <f>+'Raw Benefits Data'!I363+'Raw Benefits Data'!AC363</f>
        <v>0</v>
      </c>
      <c r="J363" s="86">
        <f>+'Raw Benefits Data'!J363+('Raw Benefits Data'!AD363*0.81818)</f>
        <v>0</v>
      </c>
      <c r="K363" s="86">
        <f>+'Raw Benefits Data'!K363+'Raw Benefits Data'!AE363</f>
        <v>114</v>
      </c>
      <c r="L363" s="86">
        <f>+'Raw Benefits Data'!L363+('Raw Benefits Data'!AF363*0.81818)</f>
        <v>306798.87892</v>
      </c>
      <c r="M363" s="86">
        <f>+'Raw Benefits Data'!M363+'Raw Benefits Data'!AG363</f>
        <v>0</v>
      </c>
      <c r="N363" s="86">
        <f>+'Raw Benefits Data'!N363+('Raw Benefits Data'!AH363*0.81818)</f>
        <v>0</v>
      </c>
      <c r="O363" s="86">
        <f>+'Raw Benefits Data'!O363+'Raw Benefits Data'!AI363</f>
        <v>0</v>
      </c>
      <c r="P363" s="86">
        <f>+'Raw Benefits Data'!P363+('Raw Benefits Data'!AJ363*0.81818)</f>
        <v>0</v>
      </c>
      <c r="Q363" s="86">
        <f>+'Raw Benefits Data'!Q363+'Raw Benefits Data'!AK363</f>
        <v>0</v>
      </c>
      <c r="R363" s="86">
        <f>+'Raw Benefits Data'!R363+('Raw Benefits Data'!AL363*0.81818)</f>
        <v>0</v>
      </c>
      <c r="S363" s="86">
        <f>+'Raw Benefits Data'!S363+'Raw Benefits Data'!AM363</f>
        <v>11</v>
      </c>
      <c r="T363" s="86">
        <f>+'Raw Benefits Data'!T363+('Raw Benefits Data'!AN363*0.81818)</f>
        <v>5125.26918</v>
      </c>
      <c r="U363" s="86">
        <f>+'Raw Benefits Data'!U363+'Raw Benefits Data'!AO363</f>
        <v>0</v>
      </c>
      <c r="V363" s="86">
        <f>+'Raw Benefits Data'!V363+('Raw Benefits Data'!AP363*0.81818)</f>
        <v>0</v>
      </c>
      <c r="W363" s="86">
        <f>+'Raw Benefits Data'!W363+'Raw Benefits Data'!AQ363</f>
        <v>117</v>
      </c>
      <c r="X363" s="86">
        <f>+'Raw Benefits Data'!X363+('Raw Benefits Data'!AR363*0.81818)</f>
        <v>892957.37916</v>
      </c>
    </row>
    <row r="364" spans="1:24" ht="11.25">
      <c r="A364" s="3" t="s">
        <v>140</v>
      </c>
      <c r="B364" s="31" t="s">
        <v>60</v>
      </c>
      <c r="C364" s="9">
        <v>221652</v>
      </c>
      <c r="D364" s="26">
        <v>7</v>
      </c>
      <c r="E364" s="86">
        <f>+'Raw Benefits Data'!E364+'Raw Benefits Data'!Y364</f>
        <v>163</v>
      </c>
      <c r="F364" s="86">
        <f>+'Raw Benefits Data'!F364+('Raw Benefits Data'!Z364*0.81818)</f>
        <v>439626.18526</v>
      </c>
      <c r="G364" s="86">
        <f>+'Raw Benefits Data'!G364+'Raw Benefits Data'!AA364</f>
        <v>143</v>
      </c>
      <c r="H364" s="86">
        <f>+'Raw Benefits Data'!H364+('Raw Benefits Data'!AB364*0.81818)</f>
        <v>366655.89194</v>
      </c>
      <c r="I364" s="86">
        <f>+'Raw Benefits Data'!I364+'Raw Benefits Data'!AC364</f>
        <v>0</v>
      </c>
      <c r="J364" s="86">
        <f>+'Raw Benefits Data'!J364+('Raw Benefits Data'!AD364*0.81818)</f>
        <v>0</v>
      </c>
      <c r="K364" s="86">
        <f>+'Raw Benefits Data'!K364+'Raw Benefits Data'!AE364</f>
        <v>163</v>
      </c>
      <c r="L364" s="86">
        <f>+'Raw Benefits Data'!L364+('Raw Benefits Data'!AF364*0.81818)</f>
        <v>395983.2297</v>
      </c>
      <c r="M364" s="86">
        <f>+'Raw Benefits Data'!M364+'Raw Benefits Data'!AG364</f>
        <v>0</v>
      </c>
      <c r="N364" s="86">
        <f>+'Raw Benefits Data'!N364+('Raw Benefits Data'!AH364*0.81818)</f>
        <v>0</v>
      </c>
      <c r="O364" s="86">
        <f>+'Raw Benefits Data'!O364+'Raw Benefits Data'!AI364</f>
        <v>0</v>
      </c>
      <c r="P364" s="86">
        <f>+'Raw Benefits Data'!P364+('Raw Benefits Data'!AJ364*0.81818)</f>
        <v>0</v>
      </c>
      <c r="Q364" s="86">
        <f>+'Raw Benefits Data'!Q364+'Raw Benefits Data'!AK364</f>
        <v>0</v>
      </c>
      <c r="R364" s="86">
        <f>+'Raw Benefits Data'!R364+('Raw Benefits Data'!AL364*0.81818)</f>
        <v>0</v>
      </c>
      <c r="S364" s="86">
        <f>+'Raw Benefits Data'!S364+'Raw Benefits Data'!AM364</f>
        <v>0</v>
      </c>
      <c r="T364" s="86">
        <f>+'Raw Benefits Data'!T364+('Raw Benefits Data'!AN364*0.81818)</f>
        <v>0</v>
      </c>
      <c r="U364" s="86">
        <f>+'Raw Benefits Data'!U364+'Raw Benefits Data'!AO364</f>
        <v>0</v>
      </c>
      <c r="V364" s="86">
        <f>+'Raw Benefits Data'!V364+('Raw Benefits Data'!AP364*0.81818)</f>
        <v>0</v>
      </c>
      <c r="W364" s="86">
        <f>+'Raw Benefits Data'!W364+'Raw Benefits Data'!AQ364</f>
        <v>163</v>
      </c>
      <c r="X364" s="86">
        <f>+'Raw Benefits Data'!X364+('Raw Benefits Data'!AR364*0.81818)</f>
        <v>1202265.3069</v>
      </c>
    </row>
    <row r="365" spans="1:24" ht="11.25">
      <c r="A365" s="3" t="s">
        <v>140</v>
      </c>
      <c r="B365" s="31" t="s">
        <v>61</v>
      </c>
      <c r="C365" s="9">
        <v>222053</v>
      </c>
      <c r="D365" s="26">
        <v>7</v>
      </c>
      <c r="E365" s="86">
        <f>+'Raw Benefits Data'!E365+'Raw Benefits Data'!Y365</f>
        <v>96</v>
      </c>
      <c r="F365" s="86">
        <f>+'Raw Benefits Data'!F365+('Raw Benefits Data'!Z365*0.81818)</f>
        <v>222183.25824</v>
      </c>
      <c r="G365" s="86">
        <f>+'Raw Benefits Data'!G365+'Raw Benefits Data'!AA365</f>
        <v>113</v>
      </c>
      <c r="H365" s="86">
        <f>+'Raw Benefits Data'!H365+('Raw Benefits Data'!AB365*0.81818)</f>
        <v>296841.61266</v>
      </c>
      <c r="I365" s="86">
        <f>+'Raw Benefits Data'!I365+'Raw Benefits Data'!AC365</f>
        <v>0</v>
      </c>
      <c r="J365" s="86">
        <f>+'Raw Benefits Data'!J365+('Raw Benefits Data'!AD365*0.81818)</f>
        <v>0</v>
      </c>
      <c r="K365" s="86">
        <f>+'Raw Benefits Data'!K365+'Raw Benefits Data'!AE365</f>
        <v>127</v>
      </c>
      <c r="L365" s="86">
        <f>+'Raw Benefits Data'!L365+('Raw Benefits Data'!AF365*0.81818)</f>
        <v>321965.6837</v>
      </c>
      <c r="M365" s="86">
        <f>+'Raw Benefits Data'!M365+'Raw Benefits Data'!AG365</f>
        <v>0</v>
      </c>
      <c r="N365" s="86">
        <f>+'Raw Benefits Data'!N365+('Raw Benefits Data'!AH365*0.81818)</f>
        <v>0</v>
      </c>
      <c r="O365" s="86">
        <f>+'Raw Benefits Data'!O365+'Raw Benefits Data'!AI365</f>
        <v>0</v>
      </c>
      <c r="P365" s="86">
        <f>+'Raw Benefits Data'!P365+('Raw Benefits Data'!AJ365*0.81818)</f>
        <v>0</v>
      </c>
      <c r="Q365" s="86">
        <f>+'Raw Benefits Data'!Q365+'Raw Benefits Data'!AK365</f>
        <v>0</v>
      </c>
      <c r="R365" s="86">
        <f>+'Raw Benefits Data'!R365+('Raw Benefits Data'!AL365*0.81818)</f>
        <v>0</v>
      </c>
      <c r="S365" s="86">
        <f>+'Raw Benefits Data'!S365+'Raw Benefits Data'!AM365</f>
        <v>0</v>
      </c>
      <c r="T365" s="86">
        <f>+'Raw Benefits Data'!T365+('Raw Benefits Data'!AN365*0.81818)</f>
        <v>0</v>
      </c>
      <c r="U365" s="86">
        <f>+'Raw Benefits Data'!U365+'Raw Benefits Data'!AO365</f>
        <v>0</v>
      </c>
      <c r="V365" s="86">
        <f>+'Raw Benefits Data'!V365+('Raw Benefits Data'!AP365*0.81818)</f>
        <v>0</v>
      </c>
      <c r="W365" s="86">
        <f>+'Raw Benefits Data'!W365+'Raw Benefits Data'!AQ365</f>
        <v>127</v>
      </c>
      <c r="X365" s="86">
        <f>+'Raw Benefits Data'!X365+('Raw Benefits Data'!AR365*0.81818)</f>
        <v>840990.5546</v>
      </c>
    </row>
    <row r="366" spans="1:24" ht="11.25">
      <c r="A366" s="3" t="s">
        <v>140</v>
      </c>
      <c r="B366" s="31" t="s">
        <v>62</v>
      </c>
      <c r="C366" s="9">
        <v>222062</v>
      </c>
      <c r="D366" s="26">
        <v>7</v>
      </c>
      <c r="E366" s="86">
        <f>+'Raw Benefits Data'!E366+'Raw Benefits Data'!Y366</f>
        <v>125</v>
      </c>
      <c r="F366" s="86">
        <f>+'Raw Benefits Data'!F366+('Raw Benefits Data'!Z366*0.81818)</f>
        <v>357811.14983999997</v>
      </c>
      <c r="G366" s="86">
        <f>+'Raw Benefits Data'!G366+'Raw Benefits Data'!AA366</f>
        <v>116</v>
      </c>
      <c r="H366" s="86">
        <f>+'Raw Benefits Data'!H366+('Raw Benefits Data'!AB366*0.81818)</f>
        <v>383830.08022</v>
      </c>
      <c r="I366" s="86">
        <f>+'Raw Benefits Data'!I366+'Raw Benefits Data'!AC366</f>
        <v>0</v>
      </c>
      <c r="J366" s="86">
        <f>+'Raw Benefits Data'!J366+('Raw Benefits Data'!AD366*0.81818)</f>
        <v>0</v>
      </c>
      <c r="K366" s="86">
        <f>+'Raw Benefits Data'!K366+'Raw Benefits Data'!AE366</f>
        <v>125</v>
      </c>
      <c r="L366" s="86">
        <f>+'Raw Benefits Data'!L366+('Raw Benefits Data'!AF366*0.81818)</f>
        <v>367584.41968</v>
      </c>
      <c r="M366" s="86">
        <f>+'Raw Benefits Data'!M366+'Raw Benefits Data'!AG366</f>
        <v>0</v>
      </c>
      <c r="N366" s="86">
        <f>+'Raw Benefits Data'!N366+('Raw Benefits Data'!AH366*0.81818)</f>
        <v>0</v>
      </c>
      <c r="O366" s="86">
        <f>+'Raw Benefits Data'!O366+'Raw Benefits Data'!AI366</f>
        <v>116</v>
      </c>
      <c r="P366" s="86">
        <f>+'Raw Benefits Data'!P366+('Raw Benefits Data'!AJ366*0.81818)</f>
        <v>8825.99772</v>
      </c>
      <c r="Q366" s="86">
        <f>+'Raw Benefits Data'!Q366+'Raw Benefits Data'!AK366</f>
        <v>0</v>
      </c>
      <c r="R366" s="86">
        <f>+'Raw Benefits Data'!R366+('Raw Benefits Data'!AL366*0.81818)</f>
        <v>0</v>
      </c>
      <c r="S366" s="86">
        <f>+'Raw Benefits Data'!S366+'Raw Benefits Data'!AM366</f>
        <v>12</v>
      </c>
      <c r="T366" s="86">
        <f>+'Raw Benefits Data'!T366+('Raw Benefits Data'!AN366*0.81818)</f>
        <v>2812.09028</v>
      </c>
      <c r="U366" s="86">
        <f>+'Raw Benefits Data'!U366+'Raw Benefits Data'!AO366</f>
        <v>0</v>
      </c>
      <c r="V366" s="86">
        <f>+'Raw Benefits Data'!V366+('Raw Benefits Data'!AP366*0.81818)</f>
        <v>0</v>
      </c>
      <c r="W366" s="86">
        <f>+'Raw Benefits Data'!W366+'Raw Benefits Data'!AQ366</f>
        <v>125</v>
      </c>
      <c r="X366" s="86">
        <f>+'Raw Benefits Data'!X366+('Raw Benefits Data'!AR366*0.81818)</f>
        <v>1120863.73774</v>
      </c>
    </row>
    <row r="367" spans="1:24" ht="11.25">
      <c r="A367" s="3" t="s">
        <v>140</v>
      </c>
      <c r="B367" s="31" t="s">
        <v>63</v>
      </c>
      <c r="C367" s="9">
        <v>219596</v>
      </c>
      <c r="D367" s="26">
        <v>8</v>
      </c>
      <c r="E367" s="86">
        <f>+'Raw Benefits Data'!E367+'Raw Benefits Data'!Y367</f>
        <v>12</v>
      </c>
      <c r="F367" s="86">
        <f>+'Raw Benefits Data'!F367+('Raw Benefits Data'!Z367*0.81818)</f>
        <v>29618.116</v>
      </c>
      <c r="G367" s="86">
        <f>+'Raw Benefits Data'!G367+'Raw Benefits Data'!AA367</f>
        <v>12</v>
      </c>
      <c r="H367" s="86">
        <f>+'Raw Benefits Data'!H367+('Raw Benefits Data'!AB367*0.81818)</f>
        <v>57027.146</v>
      </c>
      <c r="I367" s="86">
        <f>+'Raw Benefits Data'!I367+'Raw Benefits Data'!AC367</f>
        <v>0</v>
      </c>
      <c r="J367" s="86">
        <f>+'Raw Benefits Data'!J367+('Raw Benefits Data'!AD367*0.81818)</f>
        <v>0</v>
      </c>
      <c r="K367" s="86">
        <f>+'Raw Benefits Data'!K367+'Raw Benefits Data'!AE367</f>
        <v>12</v>
      </c>
      <c r="L367" s="86">
        <f>+'Raw Benefits Data'!L367+('Raw Benefits Data'!AF367*0.81818)</f>
        <v>41890.816</v>
      </c>
      <c r="M367" s="86">
        <f>+'Raw Benefits Data'!M367+'Raw Benefits Data'!AG367</f>
        <v>0</v>
      </c>
      <c r="N367" s="86">
        <f>+'Raw Benefits Data'!N367+('Raw Benefits Data'!AH367*0.81818)</f>
        <v>0</v>
      </c>
      <c r="O367" s="86">
        <f>+'Raw Benefits Data'!O367+'Raw Benefits Data'!AI367</f>
        <v>0</v>
      </c>
      <c r="P367" s="86">
        <f>+'Raw Benefits Data'!P367+('Raw Benefits Data'!AJ367*0.81818)</f>
        <v>0</v>
      </c>
      <c r="Q367" s="86">
        <f>+'Raw Benefits Data'!Q367+'Raw Benefits Data'!AK367</f>
        <v>0</v>
      </c>
      <c r="R367" s="86">
        <f>+'Raw Benefits Data'!R367+('Raw Benefits Data'!AL367*0.81818)</f>
        <v>0</v>
      </c>
      <c r="S367" s="86">
        <f>+'Raw Benefits Data'!S367+'Raw Benefits Data'!AM367</f>
        <v>0</v>
      </c>
      <c r="T367" s="86">
        <f>+'Raw Benefits Data'!T367+('Raw Benefits Data'!AN367*0.81818)</f>
        <v>0</v>
      </c>
      <c r="U367" s="86">
        <f>+'Raw Benefits Data'!U367+'Raw Benefits Data'!AO367</f>
        <v>12</v>
      </c>
      <c r="V367" s="86">
        <f>+'Raw Benefits Data'!V367+('Raw Benefits Data'!AP367*0.81818)</f>
        <v>2945.448</v>
      </c>
      <c r="W367" s="86">
        <f>+'Raw Benefits Data'!W367+'Raw Benefits Data'!AQ367</f>
        <v>12</v>
      </c>
      <c r="X367" s="86">
        <f>+'Raw Benefits Data'!X367+('Raw Benefits Data'!AR367*0.81818)</f>
        <v>131481.526</v>
      </c>
    </row>
    <row r="368" spans="1:24" ht="11.25">
      <c r="A368" s="3" t="s">
        <v>140</v>
      </c>
      <c r="B368" s="31" t="s">
        <v>64</v>
      </c>
      <c r="C368" s="9">
        <v>219824</v>
      </c>
      <c r="D368" s="26">
        <v>8</v>
      </c>
      <c r="E368" s="86">
        <f>+'Raw Benefits Data'!E368+'Raw Benefits Data'!Y368</f>
        <v>30</v>
      </c>
      <c r="F368" s="86">
        <f>+'Raw Benefits Data'!F368+('Raw Benefits Data'!Z368*0.81818)</f>
        <v>48436.256</v>
      </c>
      <c r="G368" s="86">
        <f>+'Raw Benefits Data'!G368+'Raw Benefits Data'!AA368</f>
        <v>30</v>
      </c>
      <c r="H368" s="86">
        <f>+'Raw Benefits Data'!H368+('Raw Benefits Data'!AB368*0.81818)</f>
        <v>99572.50600000001</v>
      </c>
      <c r="I368" s="86">
        <f>+'Raw Benefits Data'!I368+'Raw Benefits Data'!AC368</f>
        <v>0</v>
      </c>
      <c r="J368" s="86">
        <f>+'Raw Benefits Data'!J368+('Raw Benefits Data'!AD368*0.81818)</f>
        <v>0</v>
      </c>
      <c r="K368" s="86">
        <f>+'Raw Benefits Data'!K368+'Raw Benefits Data'!AE368</f>
        <v>30</v>
      </c>
      <c r="L368" s="86">
        <f>+'Raw Benefits Data'!L368+('Raw Benefits Data'!AF368*0.81818)</f>
        <v>84067.995</v>
      </c>
      <c r="M368" s="86">
        <f>+'Raw Benefits Data'!M368+'Raw Benefits Data'!AG368</f>
        <v>0</v>
      </c>
      <c r="N368" s="86">
        <f>+'Raw Benefits Data'!N368+('Raw Benefits Data'!AH368*0.81818)</f>
        <v>0</v>
      </c>
      <c r="O368" s="86">
        <f>+'Raw Benefits Data'!O368+'Raw Benefits Data'!AI368</f>
        <v>0</v>
      </c>
      <c r="P368" s="86">
        <f>+'Raw Benefits Data'!P368+('Raw Benefits Data'!AJ368*0.81818)</f>
        <v>0</v>
      </c>
      <c r="Q368" s="86">
        <f>+'Raw Benefits Data'!Q368+'Raw Benefits Data'!AK368</f>
        <v>0</v>
      </c>
      <c r="R368" s="86">
        <f>+'Raw Benefits Data'!R368+('Raw Benefits Data'!AL368*0.81818)</f>
        <v>0</v>
      </c>
      <c r="S368" s="86">
        <f>+'Raw Benefits Data'!S368+'Raw Benefits Data'!AM368</f>
        <v>0</v>
      </c>
      <c r="T368" s="86">
        <f>+'Raw Benefits Data'!T368+('Raw Benefits Data'!AN368*0.81818)</f>
        <v>0</v>
      </c>
      <c r="U368" s="86">
        <f>+'Raw Benefits Data'!U368+'Raw Benefits Data'!AO368</f>
        <v>30</v>
      </c>
      <c r="V368" s="86">
        <f>+'Raw Benefits Data'!V368+('Raw Benefits Data'!AP368*0.81818)</f>
        <v>8590.89</v>
      </c>
      <c r="W368" s="86">
        <f>+'Raw Benefits Data'!W368+'Raw Benefits Data'!AQ368</f>
        <v>30</v>
      </c>
      <c r="X368" s="86">
        <f>+'Raw Benefits Data'!X368+('Raw Benefits Data'!AR368*0.81818)</f>
        <v>240667.647</v>
      </c>
    </row>
    <row r="369" spans="1:24" ht="11.25">
      <c r="A369" s="3" t="s">
        <v>140</v>
      </c>
      <c r="B369" s="31" t="s">
        <v>65</v>
      </c>
      <c r="C369" s="9">
        <v>219921</v>
      </c>
      <c r="D369" s="26">
        <v>8</v>
      </c>
      <c r="E369" s="86">
        <f>+'Raw Benefits Data'!E369+'Raw Benefits Data'!Y369</f>
        <v>9</v>
      </c>
      <c r="F369" s="86">
        <f>+'Raw Benefits Data'!F369+('Raw Benefits Data'!Z369*0.81818)</f>
        <v>29045.39</v>
      </c>
      <c r="G369" s="86">
        <f>+'Raw Benefits Data'!G369+'Raw Benefits Data'!AA369</f>
        <v>9</v>
      </c>
      <c r="H369" s="86">
        <f>+'Raw Benefits Data'!H369+('Raw Benefits Data'!AB369*0.81818)</f>
        <v>44836.264</v>
      </c>
      <c r="I369" s="86">
        <f>+'Raw Benefits Data'!I369+'Raw Benefits Data'!AC369</f>
        <v>0</v>
      </c>
      <c r="J369" s="86">
        <f>+'Raw Benefits Data'!J369+('Raw Benefits Data'!AD369*0.81818)</f>
        <v>0</v>
      </c>
      <c r="K369" s="86">
        <f>+'Raw Benefits Data'!K369+'Raw Benefits Data'!AE369</f>
        <v>9</v>
      </c>
      <c r="L369" s="86">
        <f>+'Raw Benefits Data'!L369+('Raw Benefits Data'!AF369*0.81818)</f>
        <v>37718.098</v>
      </c>
      <c r="M369" s="86">
        <f>+'Raw Benefits Data'!M369+'Raw Benefits Data'!AG369</f>
        <v>0</v>
      </c>
      <c r="N369" s="86">
        <f>+'Raw Benefits Data'!N369+('Raw Benefits Data'!AH369*0.81818)</f>
        <v>0</v>
      </c>
      <c r="O369" s="86">
        <f>+'Raw Benefits Data'!O369+'Raw Benefits Data'!AI369</f>
        <v>0</v>
      </c>
      <c r="P369" s="86">
        <f>+'Raw Benefits Data'!P369+('Raw Benefits Data'!AJ369*0.81818)</f>
        <v>0</v>
      </c>
      <c r="Q369" s="86">
        <f>+'Raw Benefits Data'!Q369+'Raw Benefits Data'!AK369</f>
        <v>0</v>
      </c>
      <c r="R369" s="86">
        <f>+'Raw Benefits Data'!R369+('Raw Benefits Data'!AL369*0.81818)</f>
        <v>0</v>
      </c>
      <c r="S369" s="86">
        <f>+'Raw Benefits Data'!S369+'Raw Benefits Data'!AM369</f>
        <v>0</v>
      </c>
      <c r="T369" s="86">
        <f>+'Raw Benefits Data'!T369+('Raw Benefits Data'!AN369*0.81818)</f>
        <v>0</v>
      </c>
      <c r="U369" s="86">
        <f>+'Raw Benefits Data'!U369+'Raw Benefits Data'!AO369</f>
        <v>9</v>
      </c>
      <c r="V369" s="86">
        <f>+'Raw Benefits Data'!V369+('Raw Benefits Data'!AP369*0.81818)</f>
        <v>4909.08</v>
      </c>
      <c r="W369" s="86">
        <f>+'Raw Benefits Data'!W369+'Raw Benefits Data'!AQ369</f>
        <v>9</v>
      </c>
      <c r="X369" s="86">
        <f>+'Raw Benefits Data'!X369+('Raw Benefits Data'!AR369*0.81818)</f>
        <v>116508.83200000001</v>
      </c>
    </row>
    <row r="370" spans="1:24" ht="11.25">
      <c r="A370" s="3" t="s">
        <v>140</v>
      </c>
      <c r="B370" s="31" t="s">
        <v>66</v>
      </c>
      <c r="C370" s="9">
        <v>221591</v>
      </c>
      <c r="D370" s="26">
        <v>8</v>
      </c>
      <c r="E370" s="86">
        <f>+'Raw Benefits Data'!E370+'Raw Benefits Data'!Y370</f>
        <v>19</v>
      </c>
      <c r="F370" s="86">
        <f>+'Raw Benefits Data'!F370+('Raw Benefits Data'!Z370*0.81818)</f>
        <v>58254.416000000005</v>
      </c>
      <c r="G370" s="86">
        <f>+'Raw Benefits Data'!G370+'Raw Benefits Data'!AA370</f>
        <v>19</v>
      </c>
      <c r="H370" s="86">
        <f>+'Raw Benefits Data'!H370+('Raw Benefits Data'!AB370*0.81818)</f>
        <v>76499.83</v>
      </c>
      <c r="I370" s="86">
        <f>+'Raw Benefits Data'!I370+'Raw Benefits Data'!AC370</f>
        <v>0</v>
      </c>
      <c r="J370" s="86">
        <f>+'Raw Benefits Data'!J370+('Raw Benefits Data'!AD370*0.81818)</f>
        <v>0</v>
      </c>
      <c r="K370" s="86">
        <f>+'Raw Benefits Data'!K370+'Raw Benefits Data'!AE370</f>
        <v>19</v>
      </c>
      <c r="L370" s="86">
        <f>+'Raw Benefits Data'!L370+('Raw Benefits Data'!AF370*0.81818)</f>
        <v>62181.68</v>
      </c>
      <c r="M370" s="86">
        <f>+'Raw Benefits Data'!M370+'Raw Benefits Data'!AG370</f>
        <v>19</v>
      </c>
      <c r="N370" s="86">
        <f>+'Raw Benefits Data'!N370+('Raw Benefits Data'!AH370*0.81818)</f>
        <v>1554.5420000000001</v>
      </c>
      <c r="O370" s="86">
        <f>+'Raw Benefits Data'!O370+'Raw Benefits Data'!AI370</f>
        <v>0</v>
      </c>
      <c r="P370" s="86">
        <f>+'Raw Benefits Data'!P370+('Raw Benefits Data'!AJ370*0.81818)</f>
        <v>0</v>
      </c>
      <c r="Q370" s="86">
        <f>+'Raw Benefits Data'!Q370+'Raw Benefits Data'!AK370</f>
        <v>0</v>
      </c>
      <c r="R370" s="86">
        <f>+'Raw Benefits Data'!R370+('Raw Benefits Data'!AL370*0.81818)</f>
        <v>0</v>
      </c>
      <c r="S370" s="86">
        <f>+'Raw Benefits Data'!S370+'Raw Benefits Data'!AM370</f>
        <v>0</v>
      </c>
      <c r="T370" s="86">
        <f>+'Raw Benefits Data'!T370+('Raw Benefits Data'!AN370*0.81818)</f>
        <v>0</v>
      </c>
      <c r="U370" s="86">
        <f>+'Raw Benefits Data'!U370+'Raw Benefits Data'!AO370</f>
        <v>19</v>
      </c>
      <c r="V370" s="86">
        <f>+'Raw Benefits Data'!V370+('Raw Benefits Data'!AP370*0.81818)</f>
        <v>5809.078</v>
      </c>
      <c r="W370" s="86">
        <f>+'Raw Benefits Data'!W370+'Raw Benefits Data'!AQ370</f>
        <v>19</v>
      </c>
      <c r="X370" s="86">
        <f>+'Raw Benefits Data'!X370+('Raw Benefits Data'!AR370*0.81818)</f>
        <v>204299.546</v>
      </c>
    </row>
    <row r="371" spans="1:24" ht="11.25">
      <c r="A371" s="3" t="s">
        <v>140</v>
      </c>
      <c r="B371" s="31" t="s">
        <v>67</v>
      </c>
      <c r="C371" s="9">
        <v>221430</v>
      </c>
      <c r="D371" s="26">
        <v>8</v>
      </c>
      <c r="E371" s="86">
        <f>+'Raw Benefits Data'!E371+'Raw Benefits Data'!Y371</f>
        <v>12</v>
      </c>
      <c r="F371" s="86">
        <f>+'Raw Benefits Data'!F371+('Raw Benefits Data'!Z371*0.81818)</f>
        <v>33929.9246</v>
      </c>
      <c r="G371" s="86">
        <f>+'Raw Benefits Data'!G371+'Raw Benefits Data'!AA371</f>
        <v>12</v>
      </c>
      <c r="H371" s="86">
        <f>+'Raw Benefits Data'!H371+('Raw Benefits Data'!AB371*0.81818)</f>
        <v>55538.0584</v>
      </c>
      <c r="I371" s="86">
        <f>+'Raw Benefits Data'!I371+'Raw Benefits Data'!AC371</f>
        <v>0</v>
      </c>
      <c r="J371" s="86">
        <f>+'Raw Benefits Data'!J371+('Raw Benefits Data'!AD371*0.81818)</f>
        <v>0</v>
      </c>
      <c r="K371" s="86">
        <f>+'Raw Benefits Data'!K371+'Raw Benefits Data'!AE371</f>
        <v>12</v>
      </c>
      <c r="L371" s="86">
        <f>+'Raw Benefits Data'!L371+('Raw Benefits Data'!AF371*0.81818)</f>
        <v>41808.998</v>
      </c>
      <c r="M371" s="86">
        <f>+'Raw Benefits Data'!M371+'Raw Benefits Data'!AG371</f>
        <v>12</v>
      </c>
      <c r="N371" s="86">
        <f>+'Raw Benefits Data'!N371+('Raw Benefits Data'!AH371*0.81818)</f>
        <v>6177.259</v>
      </c>
      <c r="O371" s="86">
        <f>+'Raw Benefits Data'!O371+'Raw Benefits Data'!AI371</f>
        <v>0</v>
      </c>
      <c r="P371" s="86">
        <f>+'Raw Benefits Data'!P371+('Raw Benefits Data'!AJ371*0.81818)</f>
        <v>0</v>
      </c>
      <c r="Q371" s="86">
        <f>+'Raw Benefits Data'!Q371+'Raw Benefits Data'!AK371</f>
        <v>0</v>
      </c>
      <c r="R371" s="86">
        <f>+'Raw Benefits Data'!R371+('Raw Benefits Data'!AL371*0.81818)</f>
        <v>0</v>
      </c>
      <c r="S371" s="86">
        <f>+'Raw Benefits Data'!S371+'Raw Benefits Data'!AM371</f>
        <v>0</v>
      </c>
      <c r="T371" s="86">
        <f>+'Raw Benefits Data'!T371+('Raw Benefits Data'!AN371*0.81818)</f>
        <v>0</v>
      </c>
      <c r="U371" s="86">
        <f>+'Raw Benefits Data'!U371+'Raw Benefits Data'!AO371</f>
        <v>12</v>
      </c>
      <c r="V371" s="86">
        <f>+'Raw Benefits Data'!V371+('Raw Benefits Data'!AP371*0.81818)</f>
        <v>5048.1706</v>
      </c>
      <c r="W371" s="86">
        <f>+'Raw Benefits Data'!W371+'Raw Benefits Data'!AQ371</f>
        <v>12</v>
      </c>
      <c r="X371" s="86">
        <f>+'Raw Benefits Data'!X371+('Raw Benefits Data'!AR371*0.81818)</f>
        <v>138926.964</v>
      </c>
    </row>
    <row r="372" spans="1:24" ht="11.25">
      <c r="A372" s="3" t="s">
        <v>140</v>
      </c>
      <c r="B372" s="31" t="s">
        <v>68</v>
      </c>
      <c r="C372" s="9">
        <v>219994</v>
      </c>
      <c r="D372" s="26">
        <v>8</v>
      </c>
      <c r="E372" s="86">
        <f>+'Raw Benefits Data'!E372+'Raw Benefits Data'!Y372</f>
        <v>20</v>
      </c>
      <c r="F372" s="86">
        <f>+'Raw Benefits Data'!F372+('Raw Benefits Data'!Z372*0.81818)</f>
        <v>46243.5336</v>
      </c>
      <c r="G372" s="86">
        <f>+'Raw Benefits Data'!G372+'Raw Benefits Data'!AA372</f>
        <v>20</v>
      </c>
      <c r="H372" s="86">
        <f>+'Raw Benefits Data'!H372+('Raw Benefits Data'!AB372*0.81818)</f>
        <v>91546.1602</v>
      </c>
      <c r="I372" s="86">
        <f>+'Raw Benefits Data'!I372+'Raw Benefits Data'!AC372</f>
        <v>0</v>
      </c>
      <c r="J372" s="86">
        <f>+'Raw Benefits Data'!J372+('Raw Benefits Data'!AD372*0.81818)</f>
        <v>0</v>
      </c>
      <c r="K372" s="86">
        <f>+'Raw Benefits Data'!K372+'Raw Benefits Data'!AE372</f>
        <v>20</v>
      </c>
      <c r="L372" s="86">
        <f>+'Raw Benefits Data'!L372+('Raw Benefits Data'!AF372*0.81818)</f>
        <v>65969.8534</v>
      </c>
      <c r="M372" s="86">
        <f>+'Raw Benefits Data'!M372+'Raw Benefits Data'!AG372</f>
        <v>0</v>
      </c>
      <c r="N372" s="86">
        <f>+'Raw Benefits Data'!N372+('Raw Benefits Data'!AH372*0.81818)</f>
        <v>0</v>
      </c>
      <c r="O372" s="86">
        <f>+'Raw Benefits Data'!O372+'Raw Benefits Data'!AI372</f>
        <v>0</v>
      </c>
      <c r="P372" s="86">
        <f>+'Raw Benefits Data'!P372+('Raw Benefits Data'!AJ372*0.81818)</f>
        <v>0</v>
      </c>
      <c r="Q372" s="86">
        <f>+'Raw Benefits Data'!Q372+'Raw Benefits Data'!AK372</f>
        <v>0</v>
      </c>
      <c r="R372" s="86">
        <f>+'Raw Benefits Data'!R372+('Raw Benefits Data'!AL372*0.81818)</f>
        <v>0</v>
      </c>
      <c r="S372" s="86">
        <f>+'Raw Benefits Data'!S372+'Raw Benefits Data'!AM372</f>
        <v>0</v>
      </c>
      <c r="T372" s="86">
        <f>+'Raw Benefits Data'!T372+('Raw Benefits Data'!AN372*0.81818)</f>
        <v>0</v>
      </c>
      <c r="U372" s="86">
        <f>+'Raw Benefits Data'!U372+'Raw Benefits Data'!AO372</f>
        <v>20</v>
      </c>
      <c r="V372" s="86">
        <f>+'Raw Benefits Data'!V372+('Raw Benefits Data'!AP372*0.81818)</f>
        <v>5048.1706</v>
      </c>
      <c r="W372" s="86">
        <f>+'Raw Benefits Data'!W372+'Raw Benefits Data'!AQ372</f>
        <v>20</v>
      </c>
      <c r="X372" s="86">
        <f>+'Raw Benefits Data'!X372+('Raw Benefits Data'!AR372*0.81818)</f>
        <v>208807.7178</v>
      </c>
    </row>
    <row r="373" spans="1:24" ht="11.25">
      <c r="A373" s="3" t="s">
        <v>140</v>
      </c>
      <c r="B373" s="31" t="s">
        <v>69</v>
      </c>
      <c r="C373" s="9">
        <v>220127</v>
      </c>
      <c r="D373" s="26">
        <v>8</v>
      </c>
      <c r="E373" s="86">
        <f>+'Raw Benefits Data'!E373+'Raw Benefits Data'!Y373</f>
        <v>11</v>
      </c>
      <c r="F373" s="86">
        <f>+'Raw Benefits Data'!F373+('Raw Benefits Data'!Z373*0.81818)</f>
        <v>28227.21</v>
      </c>
      <c r="G373" s="86">
        <f>+'Raw Benefits Data'!G373+'Raw Benefits Data'!AA373</f>
        <v>11</v>
      </c>
      <c r="H373" s="86">
        <f>+'Raw Benefits Data'!H373+('Raw Benefits Data'!AB373*0.81818)</f>
        <v>64881.674</v>
      </c>
      <c r="I373" s="86">
        <f>+'Raw Benefits Data'!I373+'Raw Benefits Data'!AC373</f>
        <v>0</v>
      </c>
      <c r="J373" s="86">
        <f>+'Raw Benefits Data'!J373+('Raw Benefits Data'!AD373*0.81818)</f>
        <v>0</v>
      </c>
      <c r="K373" s="86">
        <f>+'Raw Benefits Data'!K373+'Raw Benefits Data'!AE373</f>
        <v>11</v>
      </c>
      <c r="L373" s="86">
        <f>+'Raw Benefits Data'!L373+('Raw Benefits Data'!AF373*0.81818)</f>
        <v>42954.450000000004</v>
      </c>
      <c r="M373" s="86">
        <f>+'Raw Benefits Data'!M373+'Raw Benefits Data'!AG373</f>
        <v>0</v>
      </c>
      <c r="N373" s="86">
        <f>+'Raw Benefits Data'!N373+('Raw Benefits Data'!AH373*0.81818)</f>
        <v>0</v>
      </c>
      <c r="O373" s="86">
        <f>+'Raw Benefits Data'!O373+'Raw Benefits Data'!AI373</f>
        <v>0</v>
      </c>
      <c r="P373" s="86">
        <f>+'Raw Benefits Data'!P373+('Raw Benefits Data'!AJ373*0.81818)</f>
        <v>0</v>
      </c>
      <c r="Q373" s="86">
        <f>+'Raw Benefits Data'!Q373+'Raw Benefits Data'!AK373</f>
        <v>0</v>
      </c>
      <c r="R373" s="86">
        <f>+'Raw Benefits Data'!R373+('Raw Benefits Data'!AL373*0.81818)</f>
        <v>0</v>
      </c>
      <c r="S373" s="86">
        <f>+'Raw Benefits Data'!S373+'Raw Benefits Data'!AM373</f>
        <v>0</v>
      </c>
      <c r="T373" s="86">
        <f>+'Raw Benefits Data'!T373+('Raw Benefits Data'!AN373*0.81818)</f>
        <v>0</v>
      </c>
      <c r="U373" s="86">
        <f>+'Raw Benefits Data'!U373+'Raw Benefits Data'!AO373</f>
        <v>11</v>
      </c>
      <c r="V373" s="86">
        <f>+'Raw Benefits Data'!V373+('Raw Benefits Data'!AP373*0.81818)</f>
        <v>899.998</v>
      </c>
      <c r="W373" s="86">
        <f>+'Raw Benefits Data'!W373+'Raw Benefits Data'!AQ373</f>
        <v>11</v>
      </c>
      <c r="X373" s="86">
        <f>+'Raw Benefits Data'!X373+('Raw Benefits Data'!AR373*0.81818)</f>
        <v>136963.332</v>
      </c>
    </row>
    <row r="374" spans="1:24" ht="11.25">
      <c r="A374" s="3" t="s">
        <v>140</v>
      </c>
      <c r="B374" s="31" t="s">
        <v>70</v>
      </c>
      <c r="C374" s="9">
        <v>220251</v>
      </c>
      <c r="D374" s="26">
        <v>8</v>
      </c>
      <c r="E374" s="86">
        <f>+'Raw Benefits Data'!E374+'Raw Benefits Data'!Y374</f>
        <v>12</v>
      </c>
      <c r="F374" s="86">
        <f>+'Raw Benefits Data'!F374+('Raw Benefits Data'!Z374*0.81818)</f>
        <v>29839.0246</v>
      </c>
      <c r="G374" s="86">
        <f>+'Raw Benefits Data'!G374+'Raw Benefits Data'!AA374</f>
        <v>12</v>
      </c>
      <c r="H374" s="86">
        <f>+'Raw Benefits Data'!H374+('Raw Benefits Data'!AB374*0.81818)</f>
        <v>63482.5862</v>
      </c>
      <c r="I374" s="86">
        <f>+'Raw Benefits Data'!I374+'Raw Benefits Data'!AC374</f>
        <v>0</v>
      </c>
      <c r="J374" s="86">
        <f>+'Raw Benefits Data'!J374+('Raw Benefits Data'!AD374*0.81818)</f>
        <v>0</v>
      </c>
      <c r="K374" s="86">
        <f>+'Raw Benefits Data'!K374+'Raw Benefits Data'!AE374</f>
        <v>12</v>
      </c>
      <c r="L374" s="86">
        <f>+'Raw Benefits Data'!L374+('Raw Benefits Data'!AF374*0.81818)</f>
        <v>41661.7256</v>
      </c>
      <c r="M374" s="86">
        <f>+'Raw Benefits Data'!M374+'Raw Benefits Data'!AG374</f>
        <v>12</v>
      </c>
      <c r="N374" s="86">
        <f>+'Raw Benefits Data'!N374+('Raw Benefits Data'!AH374*0.81818)</f>
        <v>114.54520000000001</v>
      </c>
      <c r="O374" s="86">
        <f>+'Raw Benefits Data'!O374+'Raw Benefits Data'!AI374</f>
        <v>0</v>
      </c>
      <c r="P374" s="86">
        <f>+'Raw Benefits Data'!P374+('Raw Benefits Data'!AJ374*0.81818)</f>
        <v>0</v>
      </c>
      <c r="Q374" s="86">
        <f>+'Raw Benefits Data'!Q374+'Raw Benefits Data'!AK374</f>
        <v>0</v>
      </c>
      <c r="R374" s="86">
        <f>+'Raw Benefits Data'!R374+('Raw Benefits Data'!AL374*0.81818)</f>
        <v>0</v>
      </c>
      <c r="S374" s="86">
        <f>+'Raw Benefits Data'!S374+'Raw Benefits Data'!AM374</f>
        <v>0</v>
      </c>
      <c r="T374" s="86">
        <f>+'Raw Benefits Data'!T374+('Raw Benefits Data'!AN374*0.81818)</f>
        <v>0</v>
      </c>
      <c r="U374" s="86">
        <f>+'Raw Benefits Data'!U374+'Raw Benefits Data'!AO374</f>
        <v>12</v>
      </c>
      <c r="V374" s="86">
        <f>+'Raw Benefits Data'!V374+('Raw Benefits Data'!AP374*0.81818)</f>
        <v>11397.2474</v>
      </c>
      <c r="W374" s="86">
        <f>+'Raw Benefits Data'!W374+'Raw Benefits Data'!AQ374</f>
        <v>12</v>
      </c>
      <c r="X374" s="86">
        <f>+'Raw Benefits Data'!X374+('Raw Benefits Data'!AR374*0.81818)</f>
        <v>146495.12900000002</v>
      </c>
    </row>
    <row r="375" spans="1:24" ht="11.25">
      <c r="A375" s="3" t="s">
        <v>140</v>
      </c>
      <c r="B375" s="31" t="s">
        <v>71</v>
      </c>
      <c r="C375" s="9">
        <v>220279</v>
      </c>
      <c r="D375" s="26">
        <v>8</v>
      </c>
      <c r="E375" s="86">
        <f>+'Raw Benefits Data'!E375+'Raw Benefits Data'!Y375</f>
        <v>9</v>
      </c>
      <c r="F375" s="86">
        <f>+'Raw Benefits Data'!F375+('Raw Benefits Data'!Z375*0.81818)</f>
        <v>21518.134000000002</v>
      </c>
      <c r="G375" s="86">
        <f>+'Raw Benefits Data'!G375+'Raw Benefits Data'!AA375</f>
        <v>9</v>
      </c>
      <c r="H375" s="86">
        <f>+'Raw Benefits Data'!H375+('Raw Benefits Data'!AB375*0.81818)</f>
        <v>49745.344000000005</v>
      </c>
      <c r="I375" s="86">
        <f>+'Raw Benefits Data'!I375+'Raw Benefits Data'!AC375</f>
        <v>0</v>
      </c>
      <c r="J375" s="86">
        <f>+'Raw Benefits Data'!J375+('Raw Benefits Data'!AD375*0.81818)</f>
        <v>0</v>
      </c>
      <c r="K375" s="86">
        <f>+'Raw Benefits Data'!K375+'Raw Benefits Data'!AE375</f>
        <v>9</v>
      </c>
      <c r="L375" s="86">
        <f>+'Raw Benefits Data'!L375+('Raw Benefits Data'!AF375*0.81818)</f>
        <v>25118.126</v>
      </c>
      <c r="M375" s="86">
        <f>+'Raw Benefits Data'!M375+'Raw Benefits Data'!AG375</f>
        <v>0</v>
      </c>
      <c r="N375" s="86">
        <f>+'Raw Benefits Data'!N375+('Raw Benefits Data'!AH375*0.81818)</f>
        <v>0</v>
      </c>
      <c r="O375" s="86">
        <f>+'Raw Benefits Data'!O375+'Raw Benefits Data'!AI375</f>
        <v>0</v>
      </c>
      <c r="P375" s="86">
        <f>+'Raw Benefits Data'!P375+('Raw Benefits Data'!AJ375*0.81818)</f>
        <v>0</v>
      </c>
      <c r="Q375" s="86">
        <f>+'Raw Benefits Data'!Q375+'Raw Benefits Data'!AK375</f>
        <v>0</v>
      </c>
      <c r="R375" s="86">
        <f>+'Raw Benefits Data'!R375+('Raw Benefits Data'!AL375*0.81818)</f>
        <v>0</v>
      </c>
      <c r="S375" s="86">
        <f>+'Raw Benefits Data'!S375+'Raw Benefits Data'!AM375</f>
        <v>0</v>
      </c>
      <c r="T375" s="86">
        <f>+'Raw Benefits Data'!T375+('Raw Benefits Data'!AN375*0.81818)</f>
        <v>0</v>
      </c>
      <c r="U375" s="86">
        <f>+'Raw Benefits Data'!U375+'Raw Benefits Data'!AO375</f>
        <v>9</v>
      </c>
      <c r="V375" s="86">
        <f>+'Raw Benefits Data'!V375+('Raw Benefits Data'!AP375*0.81818)</f>
        <v>12027.246000000001</v>
      </c>
      <c r="W375" s="86">
        <f>+'Raw Benefits Data'!W375+'Raw Benefits Data'!AQ375</f>
        <v>9</v>
      </c>
      <c r="X375" s="86">
        <f>+'Raw Benefits Data'!X375+('Raw Benefits Data'!AR375*0.81818)</f>
        <v>108408.85</v>
      </c>
    </row>
    <row r="376" spans="1:24" ht="11.25">
      <c r="A376" s="3" t="s">
        <v>140</v>
      </c>
      <c r="B376" s="31" t="s">
        <v>72</v>
      </c>
      <c r="C376" s="9">
        <v>220321</v>
      </c>
      <c r="D376" s="26">
        <v>8</v>
      </c>
      <c r="E376" s="86">
        <f>+'Raw Benefits Data'!E376+'Raw Benefits Data'!Y376</f>
        <v>9</v>
      </c>
      <c r="F376" s="86">
        <f>+'Raw Benefits Data'!F376+('Raw Benefits Data'!Z376*0.81818)</f>
        <v>24029.9466</v>
      </c>
      <c r="G376" s="86">
        <f>+'Raw Benefits Data'!G376+'Raw Benefits Data'!AA376</f>
        <v>9</v>
      </c>
      <c r="H376" s="86">
        <f>+'Raw Benefits Data'!H376+('Raw Benefits Data'!AB376*0.81818)</f>
        <v>66518.034</v>
      </c>
      <c r="I376" s="86">
        <f>+'Raw Benefits Data'!I376+'Raw Benefits Data'!AC376</f>
        <v>0</v>
      </c>
      <c r="J376" s="86">
        <f>+'Raw Benefits Data'!J376+('Raw Benefits Data'!AD376*0.81818)</f>
        <v>0</v>
      </c>
      <c r="K376" s="86">
        <f>+'Raw Benefits Data'!K376+'Raw Benefits Data'!AE376</f>
        <v>9</v>
      </c>
      <c r="L376" s="86">
        <f>+'Raw Benefits Data'!L376+('Raw Benefits Data'!AF376*0.81818)</f>
        <v>40254.456</v>
      </c>
      <c r="M376" s="86">
        <f>+'Raw Benefits Data'!M376+'Raw Benefits Data'!AG376</f>
        <v>0</v>
      </c>
      <c r="N376" s="86">
        <f>+'Raw Benefits Data'!N376+('Raw Benefits Data'!AH376*0.81818)</f>
        <v>0</v>
      </c>
      <c r="O376" s="86">
        <f>+'Raw Benefits Data'!O376+'Raw Benefits Data'!AI376</f>
        <v>0</v>
      </c>
      <c r="P376" s="86">
        <f>+'Raw Benefits Data'!P376+('Raw Benefits Data'!AJ376*0.81818)</f>
        <v>0</v>
      </c>
      <c r="Q376" s="86">
        <f>+'Raw Benefits Data'!Q376+'Raw Benefits Data'!AK376</f>
        <v>0</v>
      </c>
      <c r="R376" s="86">
        <f>+'Raw Benefits Data'!R376+('Raw Benefits Data'!AL376*0.81818)</f>
        <v>0</v>
      </c>
      <c r="S376" s="86">
        <f>+'Raw Benefits Data'!S376+'Raw Benefits Data'!AM376</f>
        <v>0</v>
      </c>
      <c r="T376" s="86">
        <f>+'Raw Benefits Data'!T376+('Raw Benefits Data'!AN376*0.81818)</f>
        <v>0</v>
      </c>
      <c r="U376" s="86">
        <f>+'Raw Benefits Data'!U376+'Raw Benefits Data'!AO376</f>
        <v>9</v>
      </c>
      <c r="V376" s="86">
        <f>+'Raw Benefits Data'!V376+('Raw Benefits Data'!AP376*0.81818)</f>
        <v>30673.5682</v>
      </c>
      <c r="W376" s="86">
        <f>+'Raw Benefits Data'!W376+'Raw Benefits Data'!AQ376</f>
        <v>9</v>
      </c>
      <c r="X376" s="86">
        <f>+'Raw Benefits Data'!X376+('Raw Benefits Data'!AR376*0.81818)</f>
        <v>161476.0048</v>
      </c>
    </row>
    <row r="377" spans="1:24" ht="11.25">
      <c r="A377" s="3" t="s">
        <v>140</v>
      </c>
      <c r="B377" s="31" t="s">
        <v>73</v>
      </c>
      <c r="C377" s="9">
        <v>220394</v>
      </c>
      <c r="D377" s="26">
        <v>8</v>
      </c>
      <c r="E377" s="86">
        <f>+'Raw Benefits Data'!E377+'Raw Benefits Data'!Y377</f>
        <v>11</v>
      </c>
      <c r="F377" s="86">
        <f>+'Raw Benefits Data'!F377+('Raw Benefits Data'!Z377*0.81818)</f>
        <v>30436.296000000002</v>
      </c>
      <c r="G377" s="86">
        <f>+'Raw Benefits Data'!G377+'Raw Benefits Data'!AA377</f>
        <v>11</v>
      </c>
      <c r="H377" s="86">
        <f>+'Raw Benefits Data'!H377+('Raw Benefits Data'!AB377*0.81818)</f>
        <v>58008.962</v>
      </c>
      <c r="I377" s="86">
        <f>+'Raw Benefits Data'!I377+'Raw Benefits Data'!AC377</f>
        <v>0</v>
      </c>
      <c r="J377" s="86">
        <f>+'Raw Benefits Data'!J377+('Raw Benefits Data'!AD377*0.81818)</f>
        <v>0</v>
      </c>
      <c r="K377" s="86">
        <f>+'Raw Benefits Data'!K377+'Raw Benefits Data'!AE377</f>
        <v>11</v>
      </c>
      <c r="L377" s="86">
        <f>+'Raw Benefits Data'!L377+('Raw Benefits Data'!AF377*0.81818)</f>
        <v>41808.998</v>
      </c>
      <c r="M377" s="86">
        <f>+'Raw Benefits Data'!M377+'Raw Benefits Data'!AG377</f>
        <v>11</v>
      </c>
      <c r="N377" s="86">
        <f>+'Raw Benefits Data'!N377+('Raw Benefits Data'!AH377*0.81818)</f>
        <v>981.816</v>
      </c>
      <c r="O377" s="86">
        <f>+'Raw Benefits Data'!O377+'Raw Benefits Data'!AI377</f>
        <v>0</v>
      </c>
      <c r="P377" s="86">
        <f>+'Raw Benefits Data'!P377+('Raw Benefits Data'!AJ377*0.81818)</f>
        <v>0</v>
      </c>
      <c r="Q377" s="86">
        <f>+'Raw Benefits Data'!Q377+'Raw Benefits Data'!AK377</f>
        <v>0</v>
      </c>
      <c r="R377" s="86">
        <f>+'Raw Benefits Data'!R377+('Raw Benefits Data'!AL377*0.81818)</f>
        <v>0</v>
      </c>
      <c r="S377" s="86">
        <f>+'Raw Benefits Data'!S377+'Raw Benefits Data'!AM377</f>
        <v>0</v>
      </c>
      <c r="T377" s="86">
        <f>+'Raw Benefits Data'!T377+('Raw Benefits Data'!AN377*0.81818)</f>
        <v>0</v>
      </c>
      <c r="U377" s="86">
        <f>+'Raw Benefits Data'!U377+'Raw Benefits Data'!AO377</f>
        <v>11</v>
      </c>
      <c r="V377" s="86">
        <f>+'Raw Benefits Data'!V377+('Raw Benefits Data'!AP377*0.81818)</f>
        <v>5399.988</v>
      </c>
      <c r="W377" s="86">
        <f>+'Raw Benefits Data'!W377+'Raw Benefits Data'!AQ377</f>
        <v>11</v>
      </c>
      <c r="X377" s="86">
        <f>+'Raw Benefits Data'!X377+('Raw Benefits Data'!AR377*0.81818)</f>
        <v>136636.06</v>
      </c>
    </row>
    <row r="378" spans="1:24" ht="11.25">
      <c r="A378" s="3" t="s">
        <v>140</v>
      </c>
      <c r="B378" s="31" t="s">
        <v>74</v>
      </c>
      <c r="C378" s="9">
        <v>221616</v>
      </c>
      <c r="D378" s="26">
        <v>8</v>
      </c>
      <c r="E378" s="86">
        <f>+'Raw Benefits Data'!E378+'Raw Benefits Data'!Y378</f>
        <v>25</v>
      </c>
      <c r="F378" s="86">
        <f>+'Raw Benefits Data'!F378+('Raw Benefits Data'!Z378*0.81818)</f>
        <v>64390.766</v>
      </c>
      <c r="G378" s="86">
        <f>+'Raw Benefits Data'!G378+'Raw Benefits Data'!AA378</f>
        <v>25</v>
      </c>
      <c r="H378" s="86">
        <f>+'Raw Benefits Data'!H378+('Raw Benefits Data'!AB378*0.81818)</f>
        <v>99490.68800000001</v>
      </c>
      <c r="I378" s="86">
        <f>+'Raw Benefits Data'!I378+'Raw Benefits Data'!AC378</f>
        <v>0</v>
      </c>
      <c r="J378" s="86">
        <f>+'Raw Benefits Data'!J378+('Raw Benefits Data'!AD378*0.81818)</f>
        <v>0</v>
      </c>
      <c r="K378" s="86">
        <f>+'Raw Benefits Data'!K378+'Raw Benefits Data'!AE378</f>
        <v>25</v>
      </c>
      <c r="L378" s="86">
        <f>+'Raw Benefits Data'!L378+('Raw Benefits Data'!AF378*0.81818)</f>
        <v>84845.266</v>
      </c>
      <c r="M378" s="86">
        <f>+'Raw Benefits Data'!M378+'Raw Benefits Data'!AG378</f>
        <v>0</v>
      </c>
      <c r="N378" s="86">
        <f>+'Raw Benefits Data'!N378+('Raw Benefits Data'!AH378*0.81818)</f>
        <v>0</v>
      </c>
      <c r="O378" s="86">
        <f>+'Raw Benefits Data'!O378+'Raw Benefits Data'!AI378</f>
        <v>0</v>
      </c>
      <c r="P378" s="86">
        <f>+'Raw Benefits Data'!P378+('Raw Benefits Data'!AJ378*0.81818)</f>
        <v>0</v>
      </c>
      <c r="Q378" s="86">
        <f>+'Raw Benefits Data'!Q378+'Raw Benefits Data'!AK378</f>
        <v>0</v>
      </c>
      <c r="R378" s="86">
        <f>+'Raw Benefits Data'!R378+('Raw Benefits Data'!AL378*0.81818)</f>
        <v>0</v>
      </c>
      <c r="S378" s="86">
        <f>+'Raw Benefits Data'!S378+'Raw Benefits Data'!AM378</f>
        <v>0</v>
      </c>
      <c r="T378" s="86">
        <f>+'Raw Benefits Data'!T378+('Raw Benefits Data'!AN378*0.81818)</f>
        <v>0</v>
      </c>
      <c r="U378" s="86">
        <f>+'Raw Benefits Data'!U378+'Raw Benefits Data'!AO378</f>
        <v>25</v>
      </c>
      <c r="V378" s="86">
        <f>+'Raw Benefits Data'!V378+('Raw Benefits Data'!AP378*0.81818)</f>
        <v>15267.238800000001</v>
      </c>
      <c r="W378" s="86">
        <f>+'Raw Benefits Data'!W378+'Raw Benefits Data'!AQ378</f>
        <v>25</v>
      </c>
      <c r="X378" s="86">
        <f>+'Raw Benefits Data'!X378+('Raw Benefits Data'!AR378*0.81818)</f>
        <v>263993.9588</v>
      </c>
    </row>
    <row r="379" spans="1:24" ht="11.25">
      <c r="A379" s="3" t="s">
        <v>140</v>
      </c>
      <c r="B379" s="31" t="s">
        <v>75</v>
      </c>
      <c r="C379" s="9">
        <v>221625</v>
      </c>
      <c r="D379" s="26">
        <v>8</v>
      </c>
      <c r="E379" s="86">
        <f>+'Raw Benefits Data'!E379+'Raw Benefits Data'!Y379</f>
        <v>26</v>
      </c>
      <c r="F379" s="86">
        <f>+'Raw Benefits Data'!F379+('Raw Benefits Data'!Z379*0.81818)</f>
        <v>59555.3222</v>
      </c>
      <c r="G379" s="86">
        <f>+'Raw Benefits Data'!G379+'Raw Benefits Data'!AA379</f>
        <v>26</v>
      </c>
      <c r="H379" s="86">
        <f>+'Raw Benefits Data'!H379+('Raw Benefits Data'!AB379*0.81818)</f>
        <v>100717.958</v>
      </c>
      <c r="I379" s="86">
        <f>+'Raw Benefits Data'!I379+'Raw Benefits Data'!AC379</f>
        <v>0</v>
      </c>
      <c r="J379" s="86">
        <f>+'Raw Benefits Data'!J379+('Raw Benefits Data'!AD379*0.81818)</f>
        <v>0</v>
      </c>
      <c r="K379" s="86">
        <f>+'Raw Benefits Data'!K379+'Raw Benefits Data'!AE379</f>
        <v>26</v>
      </c>
      <c r="L379" s="86">
        <f>+'Raw Benefits Data'!L379+('Raw Benefits Data'!AF379*0.81818)</f>
        <v>83495.269</v>
      </c>
      <c r="M379" s="86">
        <f>+'Raw Benefits Data'!M379+'Raw Benefits Data'!AG379</f>
        <v>26</v>
      </c>
      <c r="N379" s="86">
        <f>+'Raw Benefits Data'!N379+('Raw Benefits Data'!AH379*0.81818)</f>
        <v>6119.9864</v>
      </c>
      <c r="O379" s="86">
        <f>+'Raw Benefits Data'!O379+'Raw Benefits Data'!AI379</f>
        <v>0</v>
      </c>
      <c r="P379" s="86">
        <f>+'Raw Benefits Data'!P379+('Raw Benefits Data'!AJ379*0.81818)</f>
        <v>0</v>
      </c>
      <c r="Q379" s="86">
        <f>+'Raw Benefits Data'!Q379+'Raw Benefits Data'!AK379</f>
        <v>0</v>
      </c>
      <c r="R379" s="86">
        <f>+'Raw Benefits Data'!R379+('Raw Benefits Data'!AL379*0.81818)</f>
        <v>0</v>
      </c>
      <c r="S379" s="86">
        <f>+'Raw Benefits Data'!S379+'Raw Benefits Data'!AM379</f>
        <v>0</v>
      </c>
      <c r="T379" s="86">
        <f>+'Raw Benefits Data'!T379+('Raw Benefits Data'!AN379*0.81818)</f>
        <v>0</v>
      </c>
      <c r="U379" s="86">
        <f>+'Raw Benefits Data'!U379+'Raw Benefits Data'!AO379</f>
        <v>0</v>
      </c>
      <c r="V379" s="86">
        <f>+'Raw Benefits Data'!V379+('Raw Benefits Data'!AP379*0.81818)</f>
        <v>0</v>
      </c>
      <c r="W379" s="86">
        <f>+'Raw Benefits Data'!W379+'Raw Benefits Data'!AQ379</f>
        <v>26</v>
      </c>
      <c r="X379" s="86">
        <f>+'Raw Benefits Data'!X379+('Raw Benefits Data'!AR379*0.81818)</f>
        <v>249888.5356</v>
      </c>
    </row>
    <row r="380" spans="1:24" ht="11.25">
      <c r="A380" s="3" t="s">
        <v>140</v>
      </c>
      <c r="B380" s="31" t="s">
        <v>76</v>
      </c>
      <c r="C380" s="9">
        <v>220640</v>
      </c>
      <c r="D380" s="26">
        <v>8</v>
      </c>
      <c r="E380" s="86">
        <f>+'Raw Benefits Data'!E380+'Raw Benefits Data'!Y380</f>
        <v>16</v>
      </c>
      <c r="F380" s="86">
        <f>+'Raw Benefits Data'!F380+('Raw Benefits Data'!Z380*0.81818)</f>
        <v>38536.278</v>
      </c>
      <c r="G380" s="86">
        <f>+'Raw Benefits Data'!G380+'Raw Benefits Data'!AA380</f>
        <v>16</v>
      </c>
      <c r="H380" s="86">
        <f>+'Raw Benefits Data'!H380+('Raw Benefits Data'!AB380*0.81818)</f>
        <v>88363.44</v>
      </c>
      <c r="I380" s="86">
        <f>+'Raw Benefits Data'!I380+'Raw Benefits Data'!AC380</f>
        <v>0</v>
      </c>
      <c r="J380" s="86">
        <f>+'Raw Benefits Data'!J380+('Raw Benefits Data'!AD380*0.81818)</f>
        <v>0</v>
      </c>
      <c r="K380" s="86">
        <f>+'Raw Benefits Data'!K380+'Raw Benefits Data'!AE380</f>
        <v>16</v>
      </c>
      <c r="L380" s="86">
        <f>+'Raw Benefits Data'!L380+('Raw Benefits Data'!AF380*0.81818)</f>
        <v>45572.626000000004</v>
      </c>
      <c r="M380" s="86">
        <f>+'Raw Benefits Data'!M380+'Raw Benefits Data'!AG380</f>
        <v>16</v>
      </c>
      <c r="N380" s="86">
        <f>+'Raw Benefits Data'!N380+('Raw Benefits Data'!AH380*0.81818)</f>
        <v>11536.338</v>
      </c>
      <c r="O380" s="86">
        <f>+'Raw Benefits Data'!O380+'Raw Benefits Data'!AI380</f>
        <v>0</v>
      </c>
      <c r="P380" s="86">
        <f>+'Raw Benefits Data'!P380+('Raw Benefits Data'!AJ380*0.81818)</f>
        <v>0</v>
      </c>
      <c r="Q380" s="86">
        <f>+'Raw Benefits Data'!Q380+'Raw Benefits Data'!AK380</f>
        <v>0</v>
      </c>
      <c r="R380" s="86">
        <f>+'Raw Benefits Data'!R380+('Raw Benefits Data'!AL380*0.81818)</f>
        <v>0</v>
      </c>
      <c r="S380" s="86">
        <f>+'Raw Benefits Data'!S380+'Raw Benefits Data'!AM380</f>
        <v>0</v>
      </c>
      <c r="T380" s="86">
        <f>+'Raw Benefits Data'!T380+('Raw Benefits Data'!AN380*0.81818)</f>
        <v>0</v>
      </c>
      <c r="U380" s="86">
        <f>+'Raw Benefits Data'!U380+'Raw Benefits Data'!AO380</f>
        <v>16</v>
      </c>
      <c r="V380" s="86">
        <f>+'Raw Benefits Data'!V380+('Raw Benefits Data'!AP380*0.81818)</f>
        <v>10636.34</v>
      </c>
      <c r="W380" s="86">
        <f>+'Raw Benefits Data'!W380+'Raw Benefits Data'!AQ380</f>
        <v>16</v>
      </c>
      <c r="X380" s="86">
        <f>+'Raw Benefits Data'!X380+('Raw Benefits Data'!AR380*0.81818)</f>
        <v>194645.022</v>
      </c>
    </row>
    <row r="381" spans="1:24" ht="11.25">
      <c r="A381" s="3" t="s">
        <v>140</v>
      </c>
      <c r="B381" s="31" t="s">
        <v>77</v>
      </c>
      <c r="C381" s="9">
        <v>220756</v>
      </c>
      <c r="D381" s="26">
        <v>8</v>
      </c>
      <c r="E381" s="86">
        <f>+'Raw Benefits Data'!E381+'Raw Benefits Data'!Y381</f>
        <v>8</v>
      </c>
      <c r="F381" s="86">
        <f>+'Raw Benefits Data'!F381+('Raw Benefits Data'!Z381*0.81818)</f>
        <v>20708.1358</v>
      </c>
      <c r="G381" s="86">
        <f>+'Raw Benefits Data'!G381+'Raw Benefits Data'!AA381</f>
        <v>8</v>
      </c>
      <c r="H381" s="86">
        <f>+'Raw Benefits Data'!H381+('Raw Benefits Data'!AB381*0.81818)</f>
        <v>55218.9682</v>
      </c>
      <c r="I381" s="86">
        <f>+'Raw Benefits Data'!I381+'Raw Benefits Data'!AC381</f>
        <v>0</v>
      </c>
      <c r="J381" s="86">
        <f>+'Raw Benefits Data'!J381+('Raw Benefits Data'!AD381*0.81818)</f>
        <v>0</v>
      </c>
      <c r="K381" s="86">
        <f>+'Raw Benefits Data'!K381+'Raw Benefits Data'!AE381</f>
        <v>8</v>
      </c>
      <c r="L381" s="86">
        <f>+'Raw Benefits Data'!L381+('Raw Benefits Data'!AF381*0.81818)</f>
        <v>29912.6608</v>
      </c>
      <c r="M381" s="86">
        <f>+'Raw Benefits Data'!M381+'Raw Benefits Data'!AG381</f>
        <v>0</v>
      </c>
      <c r="N381" s="86">
        <f>+'Raw Benefits Data'!N381+('Raw Benefits Data'!AH381*0.81818)</f>
        <v>0</v>
      </c>
      <c r="O381" s="86">
        <f>+'Raw Benefits Data'!O381+'Raw Benefits Data'!AI381</f>
        <v>0</v>
      </c>
      <c r="P381" s="86">
        <f>+'Raw Benefits Data'!P381+('Raw Benefits Data'!AJ381*0.81818)</f>
        <v>0</v>
      </c>
      <c r="Q381" s="86">
        <f>+'Raw Benefits Data'!Q381+'Raw Benefits Data'!AK381</f>
        <v>0</v>
      </c>
      <c r="R381" s="86">
        <f>+'Raw Benefits Data'!R381+('Raw Benefits Data'!AL381*0.81818)</f>
        <v>0</v>
      </c>
      <c r="S381" s="86">
        <f>+'Raw Benefits Data'!S381+'Raw Benefits Data'!AM381</f>
        <v>0</v>
      </c>
      <c r="T381" s="86">
        <f>+'Raw Benefits Data'!T381+('Raw Benefits Data'!AN381*0.81818)</f>
        <v>0</v>
      </c>
      <c r="U381" s="86">
        <f>+'Raw Benefits Data'!U381+'Raw Benefits Data'!AO381</f>
        <v>8</v>
      </c>
      <c r="V381" s="86">
        <f>+'Raw Benefits Data'!V381+('Raw Benefits Data'!AP381*0.81818)</f>
        <v>9196.3432</v>
      </c>
      <c r="W381" s="86">
        <f>+'Raw Benefits Data'!W381+'Raw Benefits Data'!AQ381</f>
        <v>8</v>
      </c>
      <c r="X381" s="86">
        <f>+'Raw Benefits Data'!X381+('Raw Benefits Data'!AR381*0.81818)</f>
        <v>115036.10800000001</v>
      </c>
    </row>
    <row r="382" spans="1:24" ht="11.25">
      <c r="A382" s="3" t="s">
        <v>140</v>
      </c>
      <c r="B382" s="31" t="s">
        <v>78</v>
      </c>
      <c r="C382" s="9">
        <v>221607</v>
      </c>
      <c r="D382" s="26">
        <v>8</v>
      </c>
      <c r="E382" s="86">
        <f>+'Raw Benefits Data'!E382+'Raw Benefits Data'!Y382</f>
        <v>10</v>
      </c>
      <c r="F382" s="86">
        <f>+'Raw Benefits Data'!F382+('Raw Benefits Data'!Z382*0.81818)</f>
        <v>28407.209600000002</v>
      </c>
      <c r="G382" s="86">
        <f>+'Raw Benefits Data'!G382+'Raw Benefits Data'!AA382</f>
        <v>10</v>
      </c>
      <c r="H382" s="86">
        <f>+'Raw Benefits Data'!H382+('Raw Benefits Data'!AB382*0.81818)</f>
        <v>49827.162000000004</v>
      </c>
      <c r="I382" s="86">
        <f>+'Raw Benefits Data'!I382+'Raw Benefits Data'!AC382</f>
        <v>0</v>
      </c>
      <c r="J382" s="86">
        <f>+'Raw Benefits Data'!J382+('Raw Benefits Data'!AD382*0.81818)</f>
        <v>0</v>
      </c>
      <c r="K382" s="86">
        <f>+'Raw Benefits Data'!K382+'Raw Benefits Data'!AE382</f>
        <v>10</v>
      </c>
      <c r="L382" s="86">
        <f>+'Raw Benefits Data'!L382+('Raw Benefits Data'!AF382*0.81818)</f>
        <v>40066.274600000004</v>
      </c>
      <c r="M382" s="86">
        <f>+'Raw Benefits Data'!M382+'Raw Benefits Data'!AG382</f>
        <v>0</v>
      </c>
      <c r="N382" s="86">
        <f>+'Raw Benefits Data'!N382+('Raw Benefits Data'!AH382*0.81818)</f>
        <v>0</v>
      </c>
      <c r="O382" s="86">
        <f>+'Raw Benefits Data'!O382+'Raw Benefits Data'!AI382</f>
        <v>0</v>
      </c>
      <c r="P382" s="86">
        <f>+'Raw Benefits Data'!P382+('Raw Benefits Data'!AJ382*0.81818)</f>
        <v>0</v>
      </c>
      <c r="Q382" s="86">
        <f>+'Raw Benefits Data'!Q382+'Raw Benefits Data'!AK382</f>
        <v>0</v>
      </c>
      <c r="R382" s="86">
        <f>+'Raw Benefits Data'!R382+('Raw Benefits Data'!AL382*0.81818)</f>
        <v>0</v>
      </c>
      <c r="S382" s="86">
        <f>+'Raw Benefits Data'!S382+'Raw Benefits Data'!AM382</f>
        <v>0</v>
      </c>
      <c r="T382" s="86">
        <f>+'Raw Benefits Data'!T382+('Raw Benefits Data'!AN382*0.81818)</f>
        <v>0</v>
      </c>
      <c r="U382" s="86">
        <f>+'Raw Benefits Data'!U382+'Raw Benefits Data'!AO382</f>
        <v>10</v>
      </c>
      <c r="V382" s="86">
        <f>+'Raw Benefits Data'!V382+('Raw Benefits Data'!AP382*0.81818)</f>
        <v>5367.2608</v>
      </c>
      <c r="W382" s="86">
        <f>+'Raw Benefits Data'!W382+'Raw Benefits Data'!AQ382</f>
        <v>10</v>
      </c>
      <c r="X382" s="86">
        <f>+'Raw Benefits Data'!X382+('Raw Benefits Data'!AR382*0.81818)</f>
        <v>123667.907</v>
      </c>
    </row>
    <row r="383" spans="1:24" ht="11.25">
      <c r="A383" s="3" t="s">
        <v>140</v>
      </c>
      <c r="B383" s="31" t="s">
        <v>79</v>
      </c>
      <c r="C383" s="9">
        <v>220853</v>
      </c>
      <c r="D383" s="26">
        <v>8</v>
      </c>
      <c r="E383" s="86">
        <f>+'Raw Benefits Data'!E383+'Raw Benefits Data'!Y383</f>
        <v>34</v>
      </c>
      <c r="F383" s="86">
        <f>+'Raw Benefits Data'!F383+('Raw Benefits Data'!Z383*0.81818)</f>
        <v>87217.988</v>
      </c>
      <c r="G383" s="86">
        <f>+'Raw Benefits Data'!G383+'Raw Benefits Data'!AA383</f>
        <v>34</v>
      </c>
      <c r="H383" s="86">
        <f>+'Raw Benefits Data'!H383+('Raw Benefits Data'!AB383*0.81818)</f>
        <v>148581.488</v>
      </c>
      <c r="I383" s="86">
        <f>+'Raw Benefits Data'!I383+'Raw Benefits Data'!AC383</f>
        <v>0</v>
      </c>
      <c r="J383" s="86">
        <f>+'Raw Benefits Data'!J383+('Raw Benefits Data'!AD383*0.81818)</f>
        <v>0</v>
      </c>
      <c r="K383" s="86">
        <f>+'Raw Benefits Data'!K383+'Raw Benefits Data'!AE383</f>
        <v>34</v>
      </c>
      <c r="L383" s="86">
        <f>+'Raw Benefits Data'!L383+('Raw Benefits Data'!AF383*0.81818)</f>
        <v>120108.82400000001</v>
      </c>
      <c r="M383" s="86">
        <f>+'Raw Benefits Data'!M383+'Raw Benefits Data'!AG383</f>
        <v>0</v>
      </c>
      <c r="N383" s="86">
        <f>+'Raw Benefits Data'!N383+('Raw Benefits Data'!AH383*0.81818)</f>
        <v>0</v>
      </c>
      <c r="O383" s="86">
        <f>+'Raw Benefits Data'!O383+'Raw Benefits Data'!AI383</f>
        <v>0</v>
      </c>
      <c r="P383" s="86">
        <f>+'Raw Benefits Data'!P383+('Raw Benefits Data'!AJ383*0.81818)</f>
        <v>0</v>
      </c>
      <c r="Q383" s="86">
        <f>+'Raw Benefits Data'!Q383+'Raw Benefits Data'!AK383</f>
        <v>0</v>
      </c>
      <c r="R383" s="86">
        <f>+'Raw Benefits Data'!R383+('Raw Benefits Data'!AL383*0.81818)</f>
        <v>0</v>
      </c>
      <c r="S383" s="86">
        <f>+'Raw Benefits Data'!S383+'Raw Benefits Data'!AM383</f>
        <v>0</v>
      </c>
      <c r="T383" s="86">
        <f>+'Raw Benefits Data'!T383+('Raw Benefits Data'!AN383*0.81818)</f>
        <v>0</v>
      </c>
      <c r="U383" s="86">
        <f>+'Raw Benefits Data'!U383+'Raw Benefits Data'!AO383</f>
        <v>34</v>
      </c>
      <c r="V383" s="86">
        <f>+'Raw Benefits Data'!V383+('Raw Benefits Data'!AP383*0.81818)</f>
        <v>15054.512</v>
      </c>
      <c r="W383" s="86">
        <f>+'Raw Benefits Data'!W383+'Raw Benefits Data'!AQ383</f>
        <v>34</v>
      </c>
      <c r="X383" s="86">
        <f>+'Raw Benefits Data'!X383+('Raw Benefits Data'!AR383*0.81818)</f>
        <v>370962.81200000003</v>
      </c>
    </row>
    <row r="384" spans="1:24" ht="11.25">
      <c r="A384" s="3" t="s">
        <v>140</v>
      </c>
      <c r="B384" s="31" t="s">
        <v>80</v>
      </c>
      <c r="C384" s="9">
        <v>221050</v>
      </c>
      <c r="D384" s="26">
        <v>8</v>
      </c>
      <c r="E384" s="86">
        <f>+'Raw Benefits Data'!E384+'Raw Benefits Data'!Y384</f>
        <v>31</v>
      </c>
      <c r="F384" s="86">
        <f>+'Raw Benefits Data'!F384+('Raw Benefits Data'!Z384*0.81818)</f>
        <v>79900.18608</v>
      </c>
      <c r="G384" s="86">
        <f>+'Raw Benefits Data'!G384+'Raw Benefits Data'!AA384</f>
        <v>31</v>
      </c>
      <c r="H384" s="86">
        <f>+'Raw Benefits Data'!H384+('Raw Benefits Data'!AB384*0.81818)</f>
        <v>177163.78812</v>
      </c>
      <c r="I384" s="86">
        <f>+'Raw Benefits Data'!I384+'Raw Benefits Data'!AC384</f>
        <v>0</v>
      </c>
      <c r="J384" s="86">
        <f>+'Raw Benefits Data'!J384+('Raw Benefits Data'!AD384*0.81818)</f>
        <v>0</v>
      </c>
      <c r="K384" s="86">
        <f>+'Raw Benefits Data'!K384+'Raw Benefits Data'!AE384</f>
        <v>31</v>
      </c>
      <c r="L384" s="86">
        <f>+'Raw Benefits Data'!L384+('Raw Benefits Data'!AF384*0.81818)</f>
        <v>113571.5658</v>
      </c>
      <c r="M384" s="86">
        <f>+'Raw Benefits Data'!M384+'Raw Benefits Data'!AG384</f>
        <v>31</v>
      </c>
      <c r="N384" s="86">
        <f>+'Raw Benefits Data'!N384+('Raw Benefits Data'!AH384*0.81818)</f>
        <v>6545.4400000000005</v>
      </c>
      <c r="O384" s="86">
        <f>+'Raw Benefits Data'!O384+'Raw Benefits Data'!AI384</f>
        <v>0</v>
      </c>
      <c r="P384" s="86">
        <f>+'Raw Benefits Data'!P384+('Raw Benefits Data'!AJ384*0.81818)</f>
        <v>0</v>
      </c>
      <c r="Q384" s="86">
        <f>+'Raw Benefits Data'!Q384+'Raw Benefits Data'!AK384</f>
        <v>0</v>
      </c>
      <c r="R384" s="86">
        <f>+'Raw Benefits Data'!R384+('Raw Benefits Data'!AL384*0.81818)</f>
        <v>0</v>
      </c>
      <c r="S384" s="86">
        <f>+'Raw Benefits Data'!S384+'Raw Benefits Data'!AM384</f>
        <v>0</v>
      </c>
      <c r="T384" s="86">
        <f>+'Raw Benefits Data'!T384+('Raw Benefits Data'!AN384*0.81818)</f>
        <v>0</v>
      </c>
      <c r="U384" s="86">
        <f>+'Raw Benefits Data'!U384+'Raw Benefits Data'!AO384</f>
        <v>31</v>
      </c>
      <c r="V384" s="86">
        <f>+'Raw Benefits Data'!V384+('Raw Benefits Data'!AP384*0.81818)</f>
        <v>21109.044</v>
      </c>
      <c r="W384" s="86">
        <f>+'Raw Benefits Data'!W384+'Raw Benefits Data'!AQ384</f>
        <v>31</v>
      </c>
      <c r="X384" s="86">
        <f>+'Raw Benefits Data'!X384+('Raw Benefits Data'!AR384*0.81818)</f>
        <v>398290.02400000003</v>
      </c>
    </row>
    <row r="385" spans="1:24" ht="11.25">
      <c r="A385" s="3" t="s">
        <v>140</v>
      </c>
      <c r="B385" s="31" t="s">
        <v>81</v>
      </c>
      <c r="C385" s="9">
        <v>221102</v>
      </c>
      <c r="D385" s="26">
        <v>8</v>
      </c>
      <c r="E385" s="86">
        <f>+'Raw Benefits Data'!E385+'Raw Benefits Data'!Y385</f>
        <v>17</v>
      </c>
      <c r="F385" s="86">
        <f>+'Raw Benefits Data'!F385+('Raw Benefits Data'!Z385*0.81818)</f>
        <v>35181.74</v>
      </c>
      <c r="G385" s="86">
        <f>+'Raw Benefits Data'!G385+'Raw Benefits Data'!AA385</f>
        <v>17</v>
      </c>
      <c r="H385" s="86">
        <f>+'Raw Benefits Data'!H385+('Raw Benefits Data'!AB385*0.81818)</f>
        <v>67622.577</v>
      </c>
      <c r="I385" s="86">
        <f>+'Raw Benefits Data'!I385+'Raw Benefits Data'!AC385</f>
        <v>0</v>
      </c>
      <c r="J385" s="86">
        <f>+'Raw Benefits Data'!J385+('Raw Benefits Data'!AD385*0.81818)</f>
        <v>0</v>
      </c>
      <c r="K385" s="86">
        <f>+'Raw Benefits Data'!K385+'Raw Benefits Data'!AE385</f>
        <v>17</v>
      </c>
      <c r="L385" s="86">
        <f>+'Raw Benefits Data'!L385+('Raw Benefits Data'!AF385*0.81818)</f>
        <v>57141.6912</v>
      </c>
      <c r="M385" s="86">
        <f>+'Raw Benefits Data'!M385+'Raw Benefits Data'!AG385</f>
        <v>17</v>
      </c>
      <c r="N385" s="86">
        <f>+'Raw Benefits Data'!N385+('Raw Benefits Data'!AH385*0.81818)</f>
        <v>818.1800000000001</v>
      </c>
      <c r="O385" s="86">
        <f>+'Raw Benefits Data'!O385+'Raw Benefits Data'!AI385</f>
        <v>0</v>
      </c>
      <c r="P385" s="86">
        <f>+'Raw Benefits Data'!P385+('Raw Benefits Data'!AJ385*0.81818)</f>
        <v>0</v>
      </c>
      <c r="Q385" s="86">
        <f>+'Raw Benefits Data'!Q385+'Raw Benefits Data'!AK385</f>
        <v>0</v>
      </c>
      <c r="R385" s="86">
        <f>+'Raw Benefits Data'!R385+('Raw Benefits Data'!AL385*0.81818)</f>
        <v>0</v>
      </c>
      <c r="S385" s="86">
        <f>+'Raw Benefits Data'!S385+'Raw Benefits Data'!AM385</f>
        <v>0</v>
      </c>
      <c r="T385" s="86">
        <f>+'Raw Benefits Data'!T385+('Raw Benefits Data'!AN385*0.81818)</f>
        <v>0</v>
      </c>
      <c r="U385" s="86">
        <f>+'Raw Benefits Data'!U385+'Raw Benefits Data'!AO385</f>
        <v>17</v>
      </c>
      <c r="V385" s="86">
        <f>+'Raw Benefits Data'!V385+('Raw Benefits Data'!AP385*0.81818)</f>
        <v>5031.807</v>
      </c>
      <c r="W385" s="86">
        <f>+'Raw Benefits Data'!W385+'Raw Benefits Data'!AQ385</f>
        <v>17</v>
      </c>
      <c r="X385" s="86">
        <f>+'Raw Benefits Data'!X385+('Raw Benefits Data'!AR385*0.81818)</f>
        <v>165795.9952</v>
      </c>
    </row>
    <row r="386" spans="1:24" ht="11.25">
      <c r="A386" s="3" t="s">
        <v>140</v>
      </c>
      <c r="B386" s="31" t="s">
        <v>82</v>
      </c>
      <c r="C386" s="9">
        <v>248925</v>
      </c>
      <c r="D386" s="26">
        <v>8</v>
      </c>
      <c r="E386" s="86">
        <f>+'Raw Benefits Data'!E386+'Raw Benefits Data'!Y386</f>
        <v>24</v>
      </c>
      <c r="F386" s="86">
        <f>+'Raw Benefits Data'!F386+('Raw Benefits Data'!Z386*0.81818)</f>
        <v>64718.038</v>
      </c>
      <c r="G386" s="86">
        <f>+'Raw Benefits Data'!G386+'Raw Benefits Data'!AA386</f>
        <v>24</v>
      </c>
      <c r="H386" s="86">
        <f>+'Raw Benefits Data'!H386+('Raw Benefits Data'!AB386*0.81818)</f>
        <v>125754.266</v>
      </c>
      <c r="I386" s="86">
        <f>+'Raw Benefits Data'!I386+'Raw Benefits Data'!AC386</f>
        <v>0</v>
      </c>
      <c r="J386" s="86">
        <f>+'Raw Benefits Data'!J386+('Raw Benefits Data'!AD386*0.81818)</f>
        <v>0</v>
      </c>
      <c r="K386" s="86">
        <f>+'Raw Benefits Data'!K386+'Raw Benefits Data'!AE386</f>
        <v>24</v>
      </c>
      <c r="L386" s="86">
        <f>+'Raw Benefits Data'!L386+('Raw Benefits Data'!AF386*0.81818)</f>
        <v>99408.87</v>
      </c>
      <c r="M386" s="86">
        <f>+'Raw Benefits Data'!M386+'Raw Benefits Data'!AG386</f>
        <v>0</v>
      </c>
      <c r="N386" s="86">
        <f>+'Raw Benefits Data'!N386+('Raw Benefits Data'!AH386*0.81818)</f>
        <v>0</v>
      </c>
      <c r="O386" s="86">
        <f>+'Raw Benefits Data'!O386+'Raw Benefits Data'!AI386</f>
        <v>0</v>
      </c>
      <c r="P386" s="86">
        <f>+'Raw Benefits Data'!P386+('Raw Benefits Data'!AJ386*0.81818)</f>
        <v>0</v>
      </c>
      <c r="Q386" s="86">
        <f>+'Raw Benefits Data'!Q386+'Raw Benefits Data'!AK386</f>
        <v>0</v>
      </c>
      <c r="R386" s="86">
        <f>+'Raw Benefits Data'!R386+('Raw Benefits Data'!AL386*0.81818)</f>
        <v>0</v>
      </c>
      <c r="S386" s="86">
        <f>+'Raw Benefits Data'!S386+'Raw Benefits Data'!AM386</f>
        <v>0</v>
      </c>
      <c r="T386" s="86">
        <f>+'Raw Benefits Data'!T386+('Raw Benefits Data'!AN386*0.81818)</f>
        <v>0</v>
      </c>
      <c r="U386" s="86">
        <f>+'Raw Benefits Data'!U386+'Raw Benefits Data'!AO386</f>
        <v>24</v>
      </c>
      <c r="V386" s="86">
        <f>+'Raw Benefits Data'!V386+('Raw Benefits Data'!AP386*0.81818)</f>
        <v>11045.43</v>
      </c>
      <c r="W386" s="86">
        <f>+'Raw Benefits Data'!W386+'Raw Benefits Data'!AQ386</f>
        <v>24</v>
      </c>
      <c r="X386" s="86">
        <f>+'Raw Benefits Data'!X386+('Raw Benefits Data'!AR386*0.81818)</f>
        <v>300926.604</v>
      </c>
    </row>
    <row r="387" spans="1:24" ht="11.25">
      <c r="A387" s="3" t="s">
        <v>140</v>
      </c>
      <c r="B387" s="31" t="s">
        <v>83</v>
      </c>
      <c r="C387" s="9">
        <v>221236</v>
      </c>
      <c r="D387" s="26">
        <v>8</v>
      </c>
      <c r="E387" s="86">
        <f>+'Raw Benefits Data'!E387+'Raw Benefits Data'!Y387</f>
        <v>11</v>
      </c>
      <c r="F387" s="86">
        <f>+'Raw Benefits Data'!F387+('Raw Benefits Data'!Z387*0.81818)</f>
        <v>38863.55</v>
      </c>
      <c r="G387" s="86">
        <f>+'Raw Benefits Data'!G387+'Raw Benefits Data'!AA387</f>
        <v>11</v>
      </c>
      <c r="H387" s="86">
        <f>+'Raw Benefits Data'!H387+('Raw Benefits Data'!AB387*0.81818)</f>
        <v>65454.4</v>
      </c>
      <c r="I387" s="86">
        <f>+'Raw Benefits Data'!I387+'Raw Benefits Data'!AC387</f>
        <v>0</v>
      </c>
      <c r="J387" s="86">
        <f>+'Raw Benefits Data'!J387+('Raw Benefits Data'!AD387*0.81818)</f>
        <v>0</v>
      </c>
      <c r="K387" s="86">
        <f>+'Raw Benefits Data'!K387+'Raw Benefits Data'!AE387</f>
        <v>11</v>
      </c>
      <c r="L387" s="86">
        <f>+'Raw Benefits Data'!L387+('Raw Benefits Data'!AF387*0.81818)</f>
        <v>19309.048</v>
      </c>
      <c r="M387" s="86">
        <f>+'Raw Benefits Data'!M387+'Raw Benefits Data'!AG387</f>
        <v>0</v>
      </c>
      <c r="N387" s="86">
        <f>+'Raw Benefits Data'!N387+('Raw Benefits Data'!AH387*0.81818)</f>
        <v>0</v>
      </c>
      <c r="O387" s="86">
        <f>+'Raw Benefits Data'!O387+'Raw Benefits Data'!AI387</f>
        <v>0</v>
      </c>
      <c r="P387" s="86">
        <f>+'Raw Benefits Data'!P387+('Raw Benefits Data'!AJ387*0.81818)</f>
        <v>0</v>
      </c>
      <c r="Q387" s="86">
        <f>+'Raw Benefits Data'!Q387+'Raw Benefits Data'!AK387</f>
        <v>0</v>
      </c>
      <c r="R387" s="86">
        <f>+'Raw Benefits Data'!R387+('Raw Benefits Data'!AL387*0.81818)</f>
        <v>0</v>
      </c>
      <c r="S387" s="86">
        <f>+'Raw Benefits Data'!S387+'Raw Benefits Data'!AM387</f>
        <v>0</v>
      </c>
      <c r="T387" s="86">
        <f>+'Raw Benefits Data'!T387+('Raw Benefits Data'!AN387*0.81818)</f>
        <v>0</v>
      </c>
      <c r="U387" s="86">
        <f>+'Raw Benefits Data'!U387+'Raw Benefits Data'!AO387</f>
        <v>11</v>
      </c>
      <c r="V387" s="86">
        <f>+'Raw Benefits Data'!V387+('Raw Benefits Data'!AP387*0.81818)</f>
        <v>9572.706</v>
      </c>
      <c r="W387" s="86">
        <f>+'Raw Benefits Data'!W387+'Raw Benefits Data'!AQ387</f>
        <v>11</v>
      </c>
      <c r="X387" s="86">
        <f>+'Raw Benefits Data'!X387+('Raw Benefits Data'!AR387*0.81818)</f>
        <v>133199.704</v>
      </c>
    </row>
    <row r="388" spans="1:24" ht="11.25">
      <c r="A388" s="3" t="s">
        <v>140</v>
      </c>
      <c r="B388" s="31" t="s">
        <v>84</v>
      </c>
      <c r="C388" s="9">
        <v>221582</v>
      </c>
      <c r="D388" s="26">
        <v>8</v>
      </c>
      <c r="E388" s="86">
        <f>+'Raw Benefits Data'!E388+'Raw Benefits Data'!Y388</f>
        <v>10</v>
      </c>
      <c r="F388" s="86">
        <f>+'Raw Benefits Data'!F388+('Raw Benefits Data'!Z388*0.81818)</f>
        <v>25461.7616</v>
      </c>
      <c r="G388" s="86">
        <f>+'Raw Benefits Data'!G388+'Raw Benefits Data'!AA388</f>
        <v>10</v>
      </c>
      <c r="H388" s="86">
        <f>+'Raw Benefits Data'!H388+('Raw Benefits Data'!AB388*0.81818)</f>
        <v>71533.4774</v>
      </c>
      <c r="I388" s="86">
        <f>+'Raw Benefits Data'!I388+'Raw Benefits Data'!AC388</f>
        <v>0</v>
      </c>
      <c r="J388" s="86">
        <f>+'Raw Benefits Data'!J388+('Raw Benefits Data'!AD388*0.81818)</f>
        <v>0</v>
      </c>
      <c r="K388" s="86">
        <f>+'Raw Benefits Data'!K388+'Raw Benefits Data'!AE388</f>
        <v>10</v>
      </c>
      <c r="L388" s="86">
        <f>+'Raw Benefits Data'!L388+('Raw Benefits Data'!AF388*0.81818)</f>
        <v>35869.0112</v>
      </c>
      <c r="M388" s="86">
        <f>+'Raw Benefits Data'!M388+'Raw Benefits Data'!AG388</f>
        <v>0</v>
      </c>
      <c r="N388" s="86">
        <f>+'Raw Benefits Data'!N388+('Raw Benefits Data'!AH388*0.81818)</f>
        <v>0</v>
      </c>
      <c r="O388" s="86">
        <f>+'Raw Benefits Data'!O388+'Raw Benefits Data'!AI388</f>
        <v>0</v>
      </c>
      <c r="P388" s="86">
        <f>+'Raw Benefits Data'!P388+('Raw Benefits Data'!AJ388*0.81818)</f>
        <v>0</v>
      </c>
      <c r="Q388" s="86">
        <f>+'Raw Benefits Data'!Q388+'Raw Benefits Data'!AK388</f>
        <v>0</v>
      </c>
      <c r="R388" s="86">
        <f>+'Raw Benefits Data'!R388+('Raw Benefits Data'!AL388*0.81818)</f>
        <v>0</v>
      </c>
      <c r="S388" s="86">
        <f>+'Raw Benefits Data'!S388+'Raw Benefits Data'!AM388</f>
        <v>0</v>
      </c>
      <c r="T388" s="86">
        <f>+'Raw Benefits Data'!T388+('Raw Benefits Data'!AN388*0.81818)</f>
        <v>0</v>
      </c>
      <c r="U388" s="86">
        <f>+'Raw Benefits Data'!U388+'Raw Benefits Data'!AO388</f>
        <v>10</v>
      </c>
      <c r="V388" s="86">
        <f>+'Raw Benefits Data'!V388+('Raw Benefits Data'!AP388*0.81818)</f>
        <v>2618.176</v>
      </c>
      <c r="W388" s="86">
        <f>+'Raw Benefits Data'!W388+'Raw Benefits Data'!AQ388</f>
        <v>10</v>
      </c>
      <c r="X388" s="86">
        <f>+'Raw Benefits Data'!X388+('Raw Benefits Data'!AR388*0.81818)</f>
        <v>135482.42620000002</v>
      </c>
    </row>
    <row r="389" spans="1:24" ht="11.25">
      <c r="A389" s="3" t="s">
        <v>140</v>
      </c>
      <c r="B389" s="31" t="s">
        <v>85</v>
      </c>
      <c r="C389" s="9">
        <v>221281</v>
      </c>
      <c r="D389" s="26">
        <v>8</v>
      </c>
      <c r="E389" s="86">
        <f>+'Raw Benefits Data'!E389+'Raw Benefits Data'!Y389</f>
        <v>14</v>
      </c>
      <c r="F389" s="86">
        <f>+'Raw Benefits Data'!F389+('Raw Benefits Data'!Z389*0.81818)</f>
        <v>31418.112</v>
      </c>
      <c r="G389" s="86">
        <f>+'Raw Benefits Data'!G389+'Raw Benefits Data'!AA389</f>
        <v>14</v>
      </c>
      <c r="H389" s="86">
        <f>+'Raw Benefits Data'!H389+('Raw Benefits Data'!AB389*0.81818)</f>
        <v>77072.556</v>
      </c>
      <c r="I389" s="86">
        <f>+'Raw Benefits Data'!I389+'Raw Benefits Data'!AC389</f>
        <v>0</v>
      </c>
      <c r="J389" s="86">
        <f>+'Raw Benefits Data'!J389+('Raw Benefits Data'!AD389*0.81818)</f>
        <v>0</v>
      </c>
      <c r="K389" s="86">
        <f>+'Raw Benefits Data'!K389+'Raw Benefits Data'!AE389</f>
        <v>14</v>
      </c>
      <c r="L389" s="86">
        <f>+'Raw Benefits Data'!L389+('Raw Benefits Data'!AF389*0.81818)</f>
        <v>50318.07</v>
      </c>
      <c r="M389" s="86">
        <f>+'Raw Benefits Data'!M389+'Raw Benefits Data'!AG389</f>
        <v>14</v>
      </c>
      <c r="N389" s="86">
        <f>+'Raw Benefits Data'!N389+('Raw Benefits Data'!AH389*0.81818)</f>
        <v>4909.08</v>
      </c>
      <c r="O389" s="86">
        <f>+'Raw Benefits Data'!O389+'Raw Benefits Data'!AI389</f>
        <v>0</v>
      </c>
      <c r="P389" s="86">
        <f>+'Raw Benefits Data'!P389+('Raw Benefits Data'!AJ389*0.81818)</f>
        <v>0</v>
      </c>
      <c r="Q389" s="86">
        <f>+'Raw Benefits Data'!Q389+'Raw Benefits Data'!AK389</f>
        <v>0</v>
      </c>
      <c r="R389" s="86">
        <f>+'Raw Benefits Data'!R389+('Raw Benefits Data'!AL389*0.81818)</f>
        <v>0</v>
      </c>
      <c r="S389" s="86">
        <f>+'Raw Benefits Data'!S389+'Raw Benefits Data'!AM389</f>
        <v>0</v>
      </c>
      <c r="T389" s="86">
        <f>+'Raw Benefits Data'!T389+('Raw Benefits Data'!AN389*0.81818)</f>
        <v>0</v>
      </c>
      <c r="U389" s="86">
        <f>+'Raw Benefits Data'!U389+'Raw Benefits Data'!AO389</f>
        <v>14</v>
      </c>
      <c r="V389" s="86">
        <f>+'Raw Benefits Data'!V389+('Raw Benefits Data'!AP389*0.81818)</f>
        <v>14023.6052</v>
      </c>
      <c r="W389" s="86">
        <f>+'Raw Benefits Data'!W389+'Raw Benefits Data'!AQ389</f>
        <v>14</v>
      </c>
      <c r="X389" s="86">
        <f>+'Raw Benefits Data'!X389+('Raw Benefits Data'!AR389*0.81818)</f>
        <v>177741.4232</v>
      </c>
    </row>
    <row r="390" spans="1:24" ht="11.25">
      <c r="A390" s="3" t="s">
        <v>140</v>
      </c>
      <c r="B390" s="31" t="s">
        <v>86</v>
      </c>
      <c r="C390" s="9">
        <v>221333</v>
      </c>
      <c r="D390" s="26">
        <v>8</v>
      </c>
      <c r="E390" s="86">
        <f>+'Raw Benefits Data'!E390+'Raw Benefits Data'!Y390</f>
        <v>9</v>
      </c>
      <c r="F390" s="86">
        <f>+'Raw Benefits Data'!F390+('Raw Benefits Data'!Z390*0.81818)</f>
        <v>28145.392</v>
      </c>
      <c r="G390" s="86">
        <f>+'Raw Benefits Data'!G390+'Raw Benefits Data'!AA390</f>
        <v>9</v>
      </c>
      <c r="H390" s="86">
        <f>+'Raw Benefits Data'!H390+('Raw Benefits Data'!AB390*0.81818)</f>
        <v>55227.15</v>
      </c>
      <c r="I390" s="86">
        <f>+'Raw Benefits Data'!I390+'Raw Benefits Data'!AC390</f>
        <v>0</v>
      </c>
      <c r="J390" s="86">
        <f>+'Raw Benefits Data'!J390+('Raw Benefits Data'!AD390*0.81818)</f>
        <v>0</v>
      </c>
      <c r="K390" s="86">
        <f>+'Raw Benefits Data'!K390+'Raw Benefits Data'!AE390</f>
        <v>9</v>
      </c>
      <c r="L390" s="86">
        <f>+'Raw Benefits Data'!L390+('Raw Benefits Data'!AF390*0.81818)</f>
        <v>33136.29</v>
      </c>
      <c r="M390" s="86">
        <f>+'Raw Benefits Data'!M390+'Raw Benefits Data'!AG390</f>
        <v>0</v>
      </c>
      <c r="N390" s="86">
        <f>+'Raw Benefits Data'!N390+('Raw Benefits Data'!AH390*0.81818)</f>
        <v>0</v>
      </c>
      <c r="O390" s="86">
        <f>+'Raw Benefits Data'!O390+'Raw Benefits Data'!AI390</f>
        <v>0</v>
      </c>
      <c r="P390" s="86">
        <f>+'Raw Benefits Data'!P390+('Raw Benefits Data'!AJ390*0.81818)</f>
        <v>0</v>
      </c>
      <c r="Q390" s="86">
        <f>+'Raw Benefits Data'!Q390+'Raw Benefits Data'!AK390</f>
        <v>0</v>
      </c>
      <c r="R390" s="86">
        <f>+'Raw Benefits Data'!R390+('Raw Benefits Data'!AL390*0.81818)</f>
        <v>0</v>
      </c>
      <c r="S390" s="86">
        <f>+'Raw Benefits Data'!S390+'Raw Benefits Data'!AM390</f>
        <v>0</v>
      </c>
      <c r="T390" s="86">
        <f>+'Raw Benefits Data'!T390+('Raw Benefits Data'!AN390*0.81818)</f>
        <v>0</v>
      </c>
      <c r="U390" s="86">
        <f>+'Raw Benefits Data'!U390+'Raw Benefits Data'!AO390</f>
        <v>9</v>
      </c>
      <c r="V390" s="86">
        <f>+'Raw Benefits Data'!V390+('Raw Benefits Data'!AP390*0.81818)</f>
        <v>22009.042</v>
      </c>
      <c r="W390" s="86">
        <f>+'Raw Benefits Data'!W390+'Raw Benefits Data'!AQ390</f>
        <v>9</v>
      </c>
      <c r="X390" s="86">
        <f>+'Raw Benefits Data'!X390+('Raw Benefits Data'!AR390*0.81818)</f>
        <v>138517.874</v>
      </c>
    </row>
    <row r="391" spans="1:24" ht="11.25">
      <c r="A391" s="3" t="s">
        <v>140</v>
      </c>
      <c r="B391" s="31" t="s">
        <v>87</v>
      </c>
      <c r="C391" s="9">
        <v>221388</v>
      </c>
      <c r="D391" s="26">
        <v>8</v>
      </c>
      <c r="E391" s="86">
        <f>+'Raw Benefits Data'!E391+'Raw Benefits Data'!Y391</f>
        <v>9</v>
      </c>
      <c r="F391" s="86">
        <f>+'Raw Benefits Data'!F391+('Raw Benefits Data'!Z391*0.81818)</f>
        <v>15299.966</v>
      </c>
      <c r="G391" s="86">
        <f>+'Raw Benefits Data'!G391+'Raw Benefits Data'!AA391</f>
        <v>9</v>
      </c>
      <c r="H391" s="86">
        <f>+'Raw Benefits Data'!H391+('Raw Benefits Data'!AB391*0.81818)</f>
        <v>49827.162000000004</v>
      </c>
      <c r="I391" s="86">
        <f>+'Raw Benefits Data'!I391+'Raw Benefits Data'!AC391</f>
        <v>0</v>
      </c>
      <c r="J391" s="86">
        <f>+'Raw Benefits Data'!J391+('Raw Benefits Data'!AD391*0.81818)</f>
        <v>0</v>
      </c>
      <c r="K391" s="86">
        <f>+'Raw Benefits Data'!K391+'Raw Benefits Data'!AE391</f>
        <v>9</v>
      </c>
      <c r="L391" s="86">
        <f>+'Raw Benefits Data'!L391+('Raw Benefits Data'!AF391*0.81818)</f>
        <v>30927.204</v>
      </c>
      <c r="M391" s="86">
        <f>+'Raw Benefits Data'!M391+'Raw Benefits Data'!AG391</f>
        <v>0</v>
      </c>
      <c r="N391" s="86">
        <f>+'Raw Benefits Data'!N391+('Raw Benefits Data'!AH391*0.81818)</f>
        <v>0</v>
      </c>
      <c r="O391" s="86">
        <f>+'Raw Benefits Data'!O391+'Raw Benefits Data'!AI391</f>
        <v>0</v>
      </c>
      <c r="P391" s="86">
        <f>+'Raw Benefits Data'!P391+('Raw Benefits Data'!AJ391*0.81818)</f>
        <v>0</v>
      </c>
      <c r="Q391" s="86">
        <f>+'Raw Benefits Data'!Q391+'Raw Benefits Data'!AK391</f>
        <v>0</v>
      </c>
      <c r="R391" s="86">
        <f>+'Raw Benefits Data'!R391+('Raw Benefits Data'!AL391*0.81818)</f>
        <v>0</v>
      </c>
      <c r="S391" s="86">
        <f>+'Raw Benefits Data'!S391+'Raw Benefits Data'!AM391</f>
        <v>0</v>
      </c>
      <c r="T391" s="86">
        <f>+'Raw Benefits Data'!T391+('Raw Benefits Data'!AN391*0.81818)</f>
        <v>0</v>
      </c>
      <c r="U391" s="86">
        <f>+'Raw Benefits Data'!U391+'Raw Benefits Data'!AO391</f>
        <v>9</v>
      </c>
      <c r="V391" s="86">
        <f>+'Raw Benefits Data'!V391+('Raw Benefits Data'!AP391*0.81818)</f>
        <v>2454.54</v>
      </c>
      <c r="W391" s="86">
        <f>+'Raw Benefits Data'!W391+'Raw Benefits Data'!AQ391</f>
        <v>9</v>
      </c>
      <c r="X391" s="86">
        <f>+'Raw Benefits Data'!X391+('Raw Benefits Data'!AR391*0.81818)</f>
        <v>98508.872</v>
      </c>
    </row>
    <row r="392" spans="1:24" ht="11.25">
      <c r="A392" s="3" t="s">
        <v>140</v>
      </c>
      <c r="B392" s="31" t="s">
        <v>90</v>
      </c>
      <c r="C392" s="9">
        <v>221494</v>
      </c>
      <c r="D392" s="26">
        <v>8</v>
      </c>
      <c r="E392" s="86">
        <f>+'Raw Benefits Data'!E392+'Raw Benefits Data'!Y392</f>
        <v>16</v>
      </c>
      <c r="F392" s="86">
        <f>+'Raw Benefits Data'!F392+('Raw Benefits Data'!Z392*0.81818)</f>
        <v>58311.6886</v>
      </c>
      <c r="G392" s="86">
        <f>+'Raw Benefits Data'!G392+'Raw Benefits Data'!AA392</f>
        <v>16</v>
      </c>
      <c r="H392" s="86">
        <f>+'Raw Benefits Data'!H392+('Raw Benefits Data'!AB392*0.81818)</f>
        <v>78766.18860000001</v>
      </c>
      <c r="I392" s="86">
        <f>+'Raw Benefits Data'!I392+'Raw Benefits Data'!AC392</f>
        <v>0</v>
      </c>
      <c r="J392" s="86">
        <f>+'Raw Benefits Data'!J392+('Raw Benefits Data'!AD392*0.81818)</f>
        <v>0</v>
      </c>
      <c r="K392" s="86">
        <f>+'Raw Benefits Data'!K392+'Raw Benefits Data'!AE392</f>
        <v>16</v>
      </c>
      <c r="L392" s="86">
        <f>+'Raw Benefits Data'!L392+('Raw Benefits Data'!AF392*0.81818)</f>
        <v>39559.003000000004</v>
      </c>
      <c r="M392" s="86">
        <f>+'Raw Benefits Data'!M392+'Raw Benefits Data'!AG392</f>
        <v>0</v>
      </c>
      <c r="N392" s="86">
        <f>+'Raw Benefits Data'!N392+('Raw Benefits Data'!AH392*0.81818)</f>
        <v>0</v>
      </c>
      <c r="O392" s="86">
        <f>+'Raw Benefits Data'!O392+'Raw Benefits Data'!AI392</f>
        <v>0</v>
      </c>
      <c r="P392" s="86">
        <f>+'Raw Benefits Data'!P392+('Raw Benefits Data'!AJ392*0.81818)</f>
        <v>0</v>
      </c>
      <c r="Q392" s="86">
        <f>+'Raw Benefits Data'!Q392+'Raw Benefits Data'!AK392</f>
        <v>0</v>
      </c>
      <c r="R392" s="86">
        <f>+'Raw Benefits Data'!R392+('Raw Benefits Data'!AL392*0.81818)</f>
        <v>0</v>
      </c>
      <c r="S392" s="86">
        <f>+'Raw Benefits Data'!S392+'Raw Benefits Data'!AM392</f>
        <v>0</v>
      </c>
      <c r="T392" s="86">
        <f>+'Raw Benefits Data'!T392+('Raw Benefits Data'!AN392*0.81818)</f>
        <v>0</v>
      </c>
      <c r="U392" s="86">
        <f>+'Raw Benefits Data'!U392+'Raw Benefits Data'!AO392</f>
        <v>16</v>
      </c>
      <c r="V392" s="86">
        <f>+'Raw Benefits Data'!V392+('Raw Benefits Data'!AP392*0.81818)</f>
        <v>8999.98</v>
      </c>
      <c r="W392" s="86">
        <f>+'Raw Benefits Data'!W392+'Raw Benefits Data'!AQ392</f>
        <v>16</v>
      </c>
      <c r="X392" s="86">
        <f>+'Raw Benefits Data'!X392+('Raw Benefits Data'!AR392*0.81818)</f>
        <v>185636.8602</v>
      </c>
    </row>
    <row r="393" spans="1:24" ht="11.25">
      <c r="A393" s="3" t="s">
        <v>140</v>
      </c>
      <c r="B393" s="31" t="s">
        <v>91</v>
      </c>
      <c r="C393" s="9">
        <v>221634</v>
      </c>
      <c r="D393" s="26">
        <v>8</v>
      </c>
      <c r="E393" s="86">
        <f>+'Raw Benefits Data'!E393+'Raw Benefits Data'!Y393</f>
        <v>6</v>
      </c>
      <c r="F393" s="86">
        <f>+'Raw Benefits Data'!F393+('Raw Benefits Data'!Z393*0.81818)</f>
        <v>32154.474000000002</v>
      </c>
      <c r="G393" s="86">
        <f>+'Raw Benefits Data'!G393+'Raw Benefits Data'!AA393</f>
        <v>6</v>
      </c>
      <c r="H393" s="86">
        <f>+'Raw Benefits Data'!H393+('Raw Benefits Data'!AB393*0.81818)</f>
        <v>38863.55</v>
      </c>
      <c r="I393" s="86">
        <f>+'Raw Benefits Data'!I393+'Raw Benefits Data'!AC393</f>
        <v>0</v>
      </c>
      <c r="J393" s="86">
        <f>+'Raw Benefits Data'!J393+('Raw Benefits Data'!AD393*0.81818)</f>
        <v>0</v>
      </c>
      <c r="K393" s="86">
        <f>+'Raw Benefits Data'!K393+'Raw Benefits Data'!AE393</f>
        <v>6</v>
      </c>
      <c r="L393" s="86">
        <f>+'Raw Benefits Data'!L393+('Raw Benefits Data'!AF393*0.81818)</f>
        <v>48804.437</v>
      </c>
      <c r="M393" s="86">
        <f>+'Raw Benefits Data'!M393+'Raw Benefits Data'!AG393</f>
        <v>0</v>
      </c>
      <c r="N393" s="86">
        <f>+'Raw Benefits Data'!N393+('Raw Benefits Data'!AH393*0.81818)</f>
        <v>0</v>
      </c>
      <c r="O393" s="86">
        <f>+'Raw Benefits Data'!O393+'Raw Benefits Data'!AI393</f>
        <v>0</v>
      </c>
      <c r="P393" s="86">
        <f>+'Raw Benefits Data'!P393+('Raw Benefits Data'!AJ393*0.81818)</f>
        <v>0</v>
      </c>
      <c r="Q393" s="86">
        <f>+'Raw Benefits Data'!Q393+'Raw Benefits Data'!AK393</f>
        <v>0</v>
      </c>
      <c r="R393" s="86">
        <f>+'Raw Benefits Data'!R393+('Raw Benefits Data'!AL393*0.81818)</f>
        <v>0</v>
      </c>
      <c r="S393" s="86">
        <f>+'Raw Benefits Data'!S393+'Raw Benefits Data'!AM393</f>
        <v>0</v>
      </c>
      <c r="T393" s="86">
        <f>+'Raw Benefits Data'!T393+('Raw Benefits Data'!AN393*0.81818)</f>
        <v>0</v>
      </c>
      <c r="U393" s="86">
        <f>+'Raw Benefits Data'!U393+'Raw Benefits Data'!AO393</f>
        <v>0</v>
      </c>
      <c r="V393" s="86">
        <f>+'Raw Benefits Data'!V393+('Raw Benefits Data'!AP393*0.81818)</f>
        <v>0</v>
      </c>
      <c r="W393" s="86">
        <f>+'Raw Benefits Data'!W393+'Raw Benefits Data'!AQ393</f>
        <v>6</v>
      </c>
      <c r="X393" s="86">
        <f>+'Raw Benefits Data'!X393+('Raw Benefits Data'!AR393*0.81818)</f>
        <v>119822.461</v>
      </c>
    </row>
    <row r="394" spans="1:24" ht="11.25">
      <c r="A394" s="3" t="s">
        <v>156</v>
      </c>
      <c r="B394" s="3" t="s">
        <v>4</v>
      </c>
      <c r="C394" s="3">
        <v>228723</v>
      </c>
      <c r="D394" s="3">
        <v>1</v>
      </c>
      <c r="E394" s="86">
        <f>+'Raw Benefits Data'!E394+'Raw Benefits Data'!Y394</f>
        <v>1651</v>
      </c>
      <c r="F394" s="86">
        <f>+'Raw Benefits Data'!F394+('Raw Benefits Data'!Z394*0.81818)</f>
        <v>8385848.4766</v>
      </c>
      <c r="G394" s="86">
        <f>+'Raw Benefits Data'!G394+'Raw Benefits Data'!AA394</f>
        <v>1651</v>
      </c>
      <c r="H394" s="86">
        <f>+'Raw Benefits Data'!H394+('Raw Benefits Data'!AB394*0.81818)</f>
        <v>5558012.3448</v>
      </c>
      <c r="I394" s="86">
        <f>+'Raw Benefits Data'!I394+'Raw Benefits Data'!AC394</f>
        <v>0</v>
      </c>
      <c r="J394" s="86">
        <f>+'Raw Benefits Data'!J394+('Raw Benefits Data'!AD394*0.81818)</f>
        <v>0</v>
      </c>
      <c r="K394" s="86">
        <f>+'Raw Benefits Data'!K394+'Raw Benefits Data'!AE394</f>
        <v>1651</v>
      </c>
      <c r="L394" s="86">
        <f>+'Raw Benefits Data'!L394+('Raw Benefits Data'!AF394*0.81818)</f>
        <v>6796124.01202</v>
      </c>
      <c r="M394" s="86">
        <f>+'Raw Benefits Data'!M394+'Raw Benefits Data'!AG394</f>
        <v>1651</v>
      </c>
      <c r="N394" s="86">
        <f>+'Raw Benefits Data'!N394+('Raw Benefits Data'!AH394*0.81818)</f>
        <v>105227.67566000001</v>
      </c>
      <c r="O394" s="86">
        <f>+'Raw Benefits Data'!O394+'Raw Benefits Data'!AI394</f>
        <v>0</v>
      </c>
      <c r="P394" s="86">
        <f>+'Raw Benefits Data'!P394+('Raw Benefits Data'!AJ394*0.81818)</f>
        <v>0</v>
      </c>
      <c r="Q394" s="86">
        <f>+'Raw Benefits Data'!Q394+'Raw Benefits Data'!AK394</f>
        <v>1651</v>
      </c>
      <c r="R394" s="86">
        <f>+'Raw Benefits Data'!R394+('Raw Benefits Data'!AL394*0.81818)</f>
        <v>523403.47234</v>
      </c>
      <c r="S394" s="86">
        <f>+'Raw Benefits Data'!S394+'Raw Benefits Data'!AM394</f>
        <v>0</v>
      </c>
      <c r="T394" s="86">
        <f>+'Raw Benefits Data'!T394+('Raw Benefits Data'!AN394*0.81818)</f>
        <v>0</v>
      </c>
      <c r="U394" s="86">
        <f>+'Raw Benefits Data'!U394+'Raw Benefits Data'!AO394</f>
        <v>0</v>
      </c>
      <c r="V394" s="86">
        <f>+'Raw Benefits Data'!V394+('Raw Benefits Data'!AP394*0.81818)</f>
        <v>0</v>
      </c>
      <c r="W394" s="86">
        <f>+'Raw Benefits Data'!W394+'Raw Benefits Data'!AQ394</f>
        <v>1651</v>
      </c>
      <c r="X394" s="86">
        <f>+'Raw Benefits Data'!X394+('Raw Benefits Data'!AR394*0.81818)</f>
        <v>21368615.981420003</v>
      </c>
    </row>
    <row r="395" spans="1:24" ht="11.25">
      <c r="A395" s="3" t="s">
        <v>156</v>
      </c>
      <c r="B395" s="3" t="s">
        <v>5</v>
      </c>
      <c r="C395" s="3">
        <v>229115</v>
      </c>
      <c r="D395" s="3">
        <v>1</v>
      </c>
      <c r="E395" s="86">
        <f>+'Raw Benefits Data'!E395+'Raw Benefits Data'!Y395</f>
        <v>827</v>
      </c>
      <c r="F395" s="86">
        <f>+'Raw Benefits Data'!F395+('Raw Benefits Data'!Z395*0.81818)</f>
        <v>3428472.36534</v>
      </c>
      <c r="G395" s="86">
        <f>+'Raw Benefits Data'!G395+'Raw Benefits Data'!AA395</f>
        <v>825</v>
      </c>
      <c r="H395" s="86">
        <f>+'Raw Benefits Data'!H395+('Raw Benefits Data'!AB395*0.81818)</f>
        <v>2584808.00422</v>
      </c>
      <c r="I395" s="86">
        <f>+'Raw Benefits Data'!I395+'Raw Benefits Data'!AC395</f>
        <v>0</v>
      </c>
      <c r="J395" s="86">
        <f>+'Raw Benefits Data'!J395+('Raw Benefits Data'!AD395*0.81818)</f>
        <v>0</v>
      </c>
      <c r="K395" s="86">
        <f>+'Raw Benefits Data'!K395+'Raw Benefits Data'!AE395</f>
        <v>827</v>
      </c>
      <c r="L395" s="86">
        <f>+'Raw Benefits Data'!L395+('Raw Benefits Data'!AF395*0.81818)</f>
        <v>3263136.72956</v>
      </c>
      <c r="M395" s="86">
        <f>+'Raw Benefits Data'!M395+'Raw Benefits Data'!AG395</f>
        <v>0</v>
      </c>
      <c r="N395" s="86">
        <f>+'Raw Benefits Data'!N395+('Raw Benefits Data'!AH395*0.81818)</f>
        <v>0</v>
      </c>
      <c r="O395" s="86">
        <f>+'Raw Benefits Data'!O395+'Raw Benefits Data'!AI395</f>
        <v>0</v>
      </c>
      <c r="P395" s="86">
        <f>+'Raw Benefits Data'!P395+('Raw Benefits Data'!AJ395*0.81818)</f>
        <v>0</v>
      </c>
      <c r="Q395" s="86">
        <f>+'Raw Benefits Data'!Q395+'Raw Benefits Data'!AK395</f>
        <v>827</v>
      </c>
      <c r="R395" s="86">
        <f>+'Raw Benefits Data'!R395+('Raw Benefits Data'!AL395*0.81818)</f>
        <v>678351.38148</v>
      </c>
      <c r="S395" s="86">
        <f>+'Raw Benefits Data'!S395+'Raw Benefits Data'!AM395</f>
        <v>0</v>
      </c>
      <c r="T395" s="86">
        <f>+'Raw Benefits Data'!T395+('Raw Benefits Data'!AN395*0.81818)</f>
        <v>0</v>
      </c>
      <c r="U395" s="86">
        <f>+'Raw Benefits Data'!U395+'Raw Benefits Data'!AO395</f>
        <v>0</v>
      </c>
      <c r="V395" s="86">
        <f>+'Raw Benefits Data'!V395+('Raw Benefits Data'!AP395*0.81818)</f>
        <v>0</v>
      </c>
      <c r="W395" s="86">
        <f>+'Raw Benefits Data'!W395+'Raw Benefits Data'!AQ395</f>
        <v>827</v>
      </c>
      <c r="X395" s="86">
        <f>+'Raw Benefits Data'!X395+('Raw Benefits Data'!AR395*0.81818)</f>
        <v>9954768.4806</v>
      </c>
    </row>
    <row r="396" spans="1:24" ht="11.25">
      <c r="A396" s="3" t="s">
        <v>156</v>
      </c>
      <c r="B396" s="3" t="s">
        <v>6</v>
      </c>
      <c r="C396" s="3">
        <v>225511</v>
      </c>
      <c r="D396" s="3">
        <v>1</v>
      </c>
      <c r="E396" s="86">
        <f>+'Raw Benefits Data'!E396+'Raw Benefits Data'!Y396</f>
        <v>789</v>
      </c>
      <c r="F396" s="86">
        <f>+'Raw Benefits Data'!F396+('Raw Benefits Data'!Z396*0.81818)</f>
        <v>3753033.34726</v>
      </c>
      <c r="G396" s="86">
        <f>+'Raw Benefits Data'!G396+'Raw Benefits Data'!AA396</f>
        <v>780</v>
      </c>
      <c r="H396" s="86">
        <f>+'Raw Benefits Data'!H396+('Raw Benefits Data'!AB396*0.81818)</f>
        <v>2026711.9482</v>
      </c>
      <c r="I396" s="86">
        <f>+'Raw Benefits Data'!I396+'Raw Benefits Data'!AC396</f>
        <v>0</v>
      </c>
      <c r="J396" s="86">
        <f>+'Raw Benefits Data'!J396+('Raw Benefits Data'!AD396*0.81818)</f>
        <v>0</v>
      </c>
      <c r="K396" s="86">
        <f>+'Raw Benefits Data'!K396+'Raw Benefits Data'!AE396</f>
        <v>791</v>
      </c>
      <c r="L396" s="86">
        <f>+'Raw Benefits Data'!L396+('Raw Benefits Data'!AF396*0.81818)</f>
        <v>2527912.5243</v>
      </c>
      <c r="M396" s="86">
        <f>+'Raw Benefits Data'!M396+'Raw Benefits Data'!AG396</f>
        <v>0</v>
      </c>
      <c r="N396" s="86">
        <f>+'Raw Benefits Data'!N396+('Raw Benefits Data'!AH396*0.81818)</f>
        <v>0</v>
      </c>
      <c r="O396" s="86">
        <f>+'Raw Benefits Data'!O396+'Raw Benefits Data'!AI396</f>
        <v>788</v>
      </c>
      <c r="P396" s="86">
        <f>+'Raw Benefits Data'!P396+('Raw Benefits Data'!AJ396*0.81818)</f>
        <v>461266.69802</v>
      </c>
      <c r="Q396" s="86">
        <f>+'Raw Benefits Data'!Q396+'Raw Benefits Data'!AK396</f>
        <v>0</v>
      </c>
      <c r="R396" s="86">
        <f>+'Raw Benefits Data'!R396+('Raw Benefits Data'!AL396*0.81818)</f>
        <v>0</v>
      </c>
      <c r="S396" s="86">
        <f>+'Raw Benefits Data'!S396+'Raw Benefits Data'!AM396</f>
        <v>0</v>
      </c>
      <c r="T396" s="86">
        <f>+'Raw Benefits Data'!T396+('Raw Benefits Data'!AN396*0.81818)</f>
        <v>0</v>
      </c>
      <c r="U396" s="86">
        <f>+'Raw Benefits Data'!U396+'Raw Benefits Data'!AO396</f>
        <v>0</v>
      </c>
      <c r="V396" s="86">
        <f>+'Raw Benefits Data'!V396+('Raw Benefits Data'!AP396*0.81818)</f>
        <v>0</v>
      </c>
      <c r="W396" s="86">
        <f>+'Raw Benefits Data'!W396+'Raw Benefits Data'!AQ396</f>
        <v>791</v>
      </c>
      <c r="X396" s="86">
        <f>+'Raw Benefits Data'!X396+('Raw Benefits Data'!AR396*0.81818)</f>
        <v>8768924.51778</v>
      </c>
    </row>
    <row r="397" spans="1:24" ht="11.25">
      <c r="A397" s="3" t="s">
        <v>156</v>
      </c>
      <c r="B397" s="3" t="s">
        <v>7</v>
      </c>
      <c r="C397" s="3">
        <v>227216</v>
      </c>
      <c r="D397" s="3">
        <v>1</v>
      </c>
      <c r="E397" s="86">
        <f>+'Raw Benefits Data'!E397+'Raw Benefits Data'!Y397</f>
        <v>728</v>
      </c>
      <c r="F397" s="86">
        <f>+'Raw Benefits Data'!F397+('Raw Benefits Data'!Z397*0.81818)</f>
        <v>2895219</v>
      </c>
      <c r="G397" s="86">
        <f>+'Raw Benefits Data'!G397+'Raw Benefits Data'!AA397</f>
        <v>722</v>
      </c>
      <c r="H397" s="86">
        <f>+'Raw Benefits Data'!H397+('Raw Benefits Data'!AB397*0.81818)</f>
        <v>1640637</v>
      </c>
      <c r="I397" s="86">
        <f>+'Raw Benefits Data'!I397+'Raw Benefits Data'!AC397</f>
        <v>0</v>
      </c>
      <c r="J397" s="86">
        <f>+'Raw Benefits Data'!J397+('Raw Benefits Data'!AD397*0.81818)</f>
        <v>0</v>
      </c>
      <c r="K397" s="86">
        <f>+'Raw Benefits Data'!K397+'Raw Benefits Data'!AE397</f>
        <v>729</v>
      </c>
      <c r="L397" s="86">
        <f>+'Raw Benefits Data'!L397+('Raw Benefits Data'!AF397*0.81818)</f>
        <v>2758893</v>
      </c>
      <c r="M397" s="86">
        <f>+'Raw Benefits Data'!M397+'Raw Benefits Data'!AG397</f>
        <v>0</v>
      </c>
      <c r="N397" s="86">
        <f>+'Raw Benefits Data'!N397+('Raw Benefits Data'!AH397*0.81818)</f>
        <v>0</v>
      </c>
      <c r="O397" s="86">
        <f>+'Raw Benefits Data'!O397+'Raw Benefits Data'!AI397</f>
        <v>0</v>
      </c>
      <c r="P397" s="86">
        <f>+'Raw Benefits Data'!P397+('Raw Benefits Data'!AJ397*0.81818)</f>
        <v>0</v>
      </c>
      <c r="Q397" s="86">
        <f>+'Raw Benefits Data'!Q397+'Raw Benefits Data'!AK397</f>
        <v>0</v>
      </c>
      <c r="R397" s="86">
        <f>+'Raw Benefits Data'!R397+('Raw Benefits Data'!AL397*0.81818)</f>
        <v>0</v>
      </c>
      <c r="S397" s="86">
        <f>+'Raw Benefits Data'!S397+'Raw Benefits Data'!AM397</f>
        <v>0</v>
      </c>
      <c r="T397" s="86">
        <f>+'Raw Benefits Data'!T397+('Raw Benefits Data'!AN397*0.81818)</f>
        <v>0</v>
      </c>
      <c r="U397" s="86">
        <f>+'Raw Benefits Data'!U397+'Raw Benefits Data'!AO397</f>
        <v>0</v>
      </c>
      <c r="V397" s="86">
        <f>+'Raw Benefits Data'!V397+('Raw Benefits Data'!AP397*0.81818)</f>
        <v>0</v>
      </c>
      <c r="W397" s="86">
        <f>+'Raw Benefits Data'!W397+'Raw Benefits Data'!AQ397</f>
        <v>729</v>
      </c>
      <c r="X397" s="86">
        <f>+'Raw Benefits Data'!X397+('Raw Benefits Data'!AR397*0.81818)</f>
        <v>7294749</v>
      </c>
    </row>
    <row r="398" spans="1:24" ht="11.25">
      <c r="A398" s="3" t="s">
        <v>156</v>
      </c>
      <c r="B398" s="3" t="s">
        <v>8</v>
      </c>
      <c r="C398" s="3">
        <v>228778</v>
      </c>
      <c r="D398" s="3">
        <v>1</v>
      </c>
      <c r="E398" s="86">
        <f>+'Raw Benefits Data'!E398+'Raw Benefits Data'!Y398</f>
        <v>2086</v>
      </c>
      <c r="F398" s="86">
        <f>+'Raw Benefits Data'!F398+('Raw Benefits Data'!Z398*0.81818)</f>
        <v>10638738</v>
      </c>
      <c r="G398" s="86">
        <f>+'Raw Benefits Data'!G398+'Raw Benefits Data'!AA398</f>
        <v>2134</v>
      </c>
      <c r="H398" s="86">
        <f>+'Raw Benefits Data'!H398+('Raw Benefits Data'!AB398*0.81818)</f>
        <v>6883821</v>
      </c>
      <c r="I398" s="86">
        <f>+'Raw Benefits Data'!I398+'Raw Benefits Data'!AC398</f>
        <v>0</v>
      </c>
      <c r="J398" s="86">
        <f>+'Raw Benefits Data'!J398+('Raw Benefits Data'!AD398*0.81818)</f>
        <v>0</v>
      </c>
      <c r="K398" s="86">
        <f>+'Raw Benefits Data'!K398+'Raw Benefits Data'!AE398</f>
        <v>2134</v>
      </c>
      <c r="L398" s="86">
        <f>+'Raw Benefits Data'!L398+('Raw Benefits Data'!AF398*0.81818)</f>
        <v>9329873</v>
      </c>
      <c r="M398" s="86">
        <f>+'Raw Benefits Data'!M398+'Raw Benefits Data'!AG398</f>
        <v>2134</v>
      </c>
      <c r="N398" s="86">
        <f>+'Raw Benefits Data'!N398+('Raw Benefits Data'!AH398*0.81818)</f>
        <v>130601</v>
      </c>
      <c r="O398" s="86">
        <f>+'Raw Benefits Data'!O398+'Raw Benefits Data'!AI398</f>
        <v>0</v>
      </c>
      <c r="P398" s="86">
        <f>+'Raw Benefits Data'!P398+('Raw Benefits Data'!AJ398*0.81818)</f>
        <v>0</v>
      </c>
      <c r="Q398" s="86">
        <f>+'Raw Benefits Data'!Q398+'Raw Benefits Data'!AK398</f>
        <v>2134</v>
      </c>
      <c r="R398" s="86">
        <f>+'Raw Benefits Data'!R398+('Raw Benefits Data'!AL398*0.81818)</f>
        <v>481544</v>
      </c>
      <c r="S398" s="86">
        <f>+'Raw Benefits Data'!S398+'Raw Benefits Data'!AM398</f>
        <v>0</v>
      </c>
      <c r="T398" s="86">
        <f>+'Raw Benefits Data'!T398+('Raw Benefits Data'!AN398*0.81818)</f>
        <v>0</v>
      </c>
      <c r="U398" s="86">
        <f>+'Raw Benefits Data'!U398+'Raw Benefits Data'!AO398</f>
        <v>0</v>
      </c>
      <c r="V398" s="86">
        <f>+'Raw Benefits Data'!V398+('Raw Benefits Data'!AP398*0.81818)</f>
        <v>0</v>
      </c>
      <c r="W398" s="86">
        <f>+'Raw Benefits Data'!W398+'Raw Benefits Data'!AQ398</f>
        <v>2134</v>
      </c>
      <c r="X398" s="86">
        <f>+'Raw Benefits Data'!X398+('Raw Benefits Data'!AR398*0.81818)</f>
        <v>27464577</v>
      </c>
    </row>
    <row r="399" spans="1:24" ht="11.25">
      <c r="A399" s="3" t="s">
        <v>156</v>
      </c>
      <c r="B399" s="3" t="s">
        <v>9</v>
      </c>
      <c r="C399" s="3">
        <v>229179</v>
      </c>
      <c r="D399" s="3">
        <v>2</v>
      </c>
      <c r="E399" s="86">
        <f>+'Raw Benefits Data'!E399+'Raw Benefits Data'!Y399</f>
        <v>385</v>
      </c>
      <c r="F399" s="86">
        <f>+'Raw Benefits Data'!F399+('Raw Benefits Data'!Z399*0.81818)</f>
        <v>1446363</v>
      </c>
      <c r="G399" s="86">
        <f>+'Raw Benefits Data'!G399+'Raw Benefits Data'!AA399</f>
        <v>377</v>
      </c>
      <c r="H399" s="86">
        <f>+'Raw Benefits Data'!H399+('Raw Benefits Data'!AB399*0.81818)</f>
        <v>1073858</v>
      </c>
      <c r="I399" s="86">
        <f>+'Raw Benefits Data'!I399+'Raw Benefits Data'!AC399</f>
        <v>0</v>
      </c>
      <c r="J399" s="86">
        <f>+'Raw Benefits Data'!J399+('Raw Benefits Data'!AD399*0.81818)</f>
        <v>0</v>
      </c>
      <c r="K399" s="86">
        <f>+'Raw Benefits Data'!K399+'Raw Benefits Data'!AE399</f>
        <v>392</v>
      </c>
      <c r="L399" s="86">
        <f>+'Raw Benefits Data'!L399+('Raw Benefits Data'!AF399*0.81818)</f>
        <v>1747160</v>
      </c>
      <c r="M399" s="86">
        <f>+'Raw Benefits Data'!M399+'Raw Benefits Data'!AG399</f>
        <v>0</v>
      </c>
      <c r="N399" s="86">
        <f>+'Raw Benefits Data'!N399+('Raw Benefits Data'!AH399*0.81818)</f>
        <v>0</v>
      </c>
      <c r="O399" s="86">
        <f>+'Raw Benefits Data'!O399+'Raw Benefits Data'!AI399</f>
        <v>382</v>
      </c>
      <c r="P399" s="86">
        <f>+'Raw Benefits Data'!P399+('Raw Benefits Data'!AJ399*0.81818)</f>
        <v>10451</v>
      </c>
      <c r="Q399" s="86">
        <f>+'Raw Benefits Data'!Q399+'Raw Benefits Data'!AK399</f>
        <v>0</v>
      </c>
      <c r="R399" s="86">
        <f>+'Raw Benefits Data'!R399+('Raw Benefits Data'!AL399*0.81818)</f>
        <v>0</v>
      </c>
      <c r="S399" s="86">
        <f>+'Raw Benefits Data'!S399+'Raw Benefits Data'!AM399</f>
        <v>0</v>
      </c>
      <c r="T399" s="86">
        <f>+'Raw Benefits Data'!T399+('Raw Benefits Data'!AN399*0.81818)</f>
        <v>0</v>
      </c>
      <c r="U399" s="86">
        <f>+'Raw Benefits Data'!U399+'Raw Benefits Data'!AO399</f>
        <v>0</v>
      </c>
      <c r="V399" s="86">
        <f>+'Raw Benefits Data'!V399+('Raw Benefits Data'!AP399*0.81818)</f>
        <v>0</v>
      </c>
      <c r="W399" s="86">
        <f>+'Raw Benefits Data'!W399+'Raw Benefits Data'!AQ399</f>
        <v>392</v>
      </c>
      <c r="X399" s="86">
        <f>+'Raw Benefits Data'!X399+('Raw Benefits Data'!AR399*0.81818)</f>
        <v>4277832</v>
      </c>
    </row>
    <row r="400" spans="1:24" ht="11.25">
      <c r="A400" s="3" t="s">
        <v>156</v>
      </c>
      <c r="B400" s="3" t="s">
        <v>10</v>
      </c>
      <c r="C400" s="3">
        <v>228769</v>
      </c>
      <c r="D400" s="3">
        <v>2</v>
      </c>
      <c r="E400" s="86">
        <f>+'Raw Benefits Data'!E400+'Raw Benefits Data'!Y400</f>
        <v>665</v>
      </c>
      <c r="F400" s="86">
        <f>+'Raw Benefits Data'!F400+('Raw Benefits Data'!Z400*0.81818)</f>
        <v>2619950</v>
      </c>
      <c r="G400" s="86">
        <f>+'Raw Benefits Data'!G400+'Raw Benefits Data'!AA400</f>
        <v>665</v>
      </c>
      <c r="H400" s="86">
        <f>+'Raw Benefits Data'!H400+('Raw Benefits Data'!AB400*0.81818)</f>
        <v>3013567</v>
      </c>
      <c r="I400" s="86">
        <f>+'Raw Benefits Data'!I400+'Raw Benefits Data'!AC400</f>
        <v>0</v>
      </c>
      <c r="J400" s="86">
        <f>+'Raw Benefits Data'!J400+('Raw Benefits Data'!AD400*0.81818)</f>
        <v>0</v>
      </c>
      <c r="K400" s="86">
        <f>+'Raw Benefits Data'!K400+'Raw Benefits Data'!AE400</f>
        <v>665</v>
      </c>
      <c r="L400" s="86">
        <f>+'Raw Benefits Data'!L400+('Raw Benefits Data'!AF400*0.81818)</f>
        <v>2493106</v>
      </c>
      <c r="M400" s="86">
        <f>+'Raw Benefits Data'!M400+'Raw Benefits Data'!AG400</f>
        <v>665</v>
      </c>
      <c r="N400" s="86">
        <f>+'Raw Benefits Data'!N400+('Raw Benefits Data'!AH400*0.81818)</f>
        <v>40698</v>
      </c>
      <c r="O400" s="86">
        <f>+'Raw Benefits Data'!O400+'Raw Benefits Data'!AI400</f>
        <v>0</v>
      </c>
      <c r="P400" s="86">
        <f>+'Raw Benefits Data'!P400+('Raw Benefits Data'!AJ400*0.81818)</f>
        <v>0</v>
      </c>
      <c r="Q400" s="86">
        <f>+'Raw Benefits Data'!Q400+'Raw Benefits Data'!AK400</f>
        <v>665</v>
      </c>
      <c r="R400" s="86">
        <f>+'Raw Benefits Data'!R400+('Raw Benefits Data'!AL400*0.81818)</f>
        <v>110563</v>
      </c>
      <c r="S400" s="86">
        <f>+'Raw Benefits Data'!S400+'Raw Benefits Data'!AM400</f>
        <v>0</v>
      </c>
      <c r="T400" s="86">
        <f>+'Raw Benefits Data'!T400+('Raw Benefits Data'!AN400*0.81818)</f>
        <v>0</v>
      </c>
      <c r="U400" s="86">
        <f>+'Raw Benefits Data'!U400+'Raw Benefits Data'!AO400</f>
        <v>0</v>
      </c>
      <c r="V400" s="86">
        <f>+'Raw Benefits Data'!V400+('Raw Benefits Data'!AP400*0.81818)</f>
        <v>0</v>
      </c>
      <c r="W400" s="86">
        <f>+'Raw Benefits Data'!W400+'Raw Benefits Data'!AQ400</f>
        <v>665</v>
      </c>
      <c r="X400" s="86">
        <f>+'Raw Benefits Data'!X400+('Raw Benefits Data'!AR400*0.81818)</f>
        <v>8277884</v>
      </c>
    </row>
    <row r="401" spans="1:24" ht="11.25">
      <c r="A401" s="3" t="s">
        <v>156</v>
      </c>
      <c r="B401" s="3" t="s">
        <v>11</v>
      </c>
      <c r="C401" s="3">
        <v>228787</v>
      </c>
      <c r="D401" s="3">
        <v>2</v>
      </c>
      <c r="E401" s="86">
        <f>+'Raw Benefits Data'!E401+'Raw Benefits Data'!Y401</f>
        <v>244</v>
      </c>
      <c r="F401" s="86">
        <f>+'Raw Benefits Data'!F401+('Raw Benefits Data'!Z401*0.81818)</f>
        <v>1402200</v>
      </c>
      <c r="G401" s="86">
        <f>+'Raw Benefits Data'!G401+'Raw Benefits Data'!AA401</f>
        <v>244</v>
      </c>
      <c r="H401" s="86">
        <f>+'Raw Benefits Data'!H401+('Raw Benefits Data'!AB401*0.81818)</f>
        <v>1105808</v>
      </c>
      <c r="I401" s="86">
        <f>+'Raw Benefits Data'!I401+'Raw Benefits Data'!AC401</f>
        <v>0</v>
      </c>
      <c r="J401" s="86">
        <f>+'Raw Benefits Data'!J401+('Raw Benefits Data'!AD401*0.81818)</f>
        <v>0</v>
      </c>
      <c r="K401" s="86">
        <f>+'Raw Benefits Data'!K401+'Raw Benefits Data'!AE401</f>
        <v>244</v>
      </c>
      <c r="L401" s="86">
        <f>+'Raw Benefits Data'!L401+('Raw Benefits Data'!AF401*0.81818)</f>
        <v>1169486</v>
      </c>
      <c r="M401" s="86">
        <f>+'Raw Benefits Data'!M401+'Raw Benefits Data'!AG401</f>
        <v>244</v>
      </c>
      <c r="N401" s="86">
        <f>+'Raw Benefits Data'!N401+('Raw Benefits Data'!AH401*0.81818)</f>
        <v>14933</v>
      </c>
      <c r="O401" s="86">
        <f>+'Raw Benefits Data'!O401+'Raw Benefits Data'!AI401</f>
        <v>0</v>
      </c>
      <c r="P401" s="86">
        <f>+'Raw Benefits Data'!P401+('Raw Benefits Data'!AJ401*0.81818)</f>
        <v>0</v>
      </c>
      <c r="Q401" s="86">
        <f>+'Raw Benefits Data'!Q401+'Raw Benefits Data'!AK401</f>
        <v>244</v>
      </c>
      <c r="R401" s="86">
        <f>+'Raw Benefits Data'!R401+('Raw Benefits Data'!AL401*0.81818)</f>
        <v>61037</v>
      </c>
      <c r="S401" s="86">
        <f>+'Raw Benefits Data'!S401+'Raw Benefits Data'!AM401</f>
        <v>0</v>
      </c>
      <c r="T401" s="86">
        <f>+'Raw Benefits Data'!T401+('Raw Benefits Data'!AN401*0.81818)</f>
        <v>0</v>
      </c>
      <c r="U401" s="86">
        <f>+'Raw Benefits Data'!U401+'Raw Benefits Data'!AO401</f>
        <v>0</v>
      </c>
      <c r="V401" s="86">
        <f>+'Raw Benefits Data'!V401+('Raw Benefits Data'!AP401*0.81818)</f>
        <v>0</v>
      </c>
      <c r="W401" s="86">
        <f>+'Raw Benefits Data'!W401+'Raw Benefits Data'!AQ401</f>
        <v>244</v>
      </c>
      <c r="X401" s="86">
        <f>+'Raw Benefits Data'!X401+('Raw Benefits Data'!AR401*0.81818)</f>
        <v>3753464</v>
      </c>
    </row>
    <row r="402" spans="1:24" ht="11.25">
      <c r="A402" s="3" t="s">
        <v>156</v>
      </c>
      <c r="B402" s="3" t="s">
        <v>12</v>
      </c>
      <c r="C402" s="3">
        <v>226091</v>
      </c>
      <c r="D402" s="3">
        <v>3</v>
      </c>
      <c r="E402" s="86">
        <f>+'Raw Benefits Data'!E402+'Raw Benefits Data'!Y402</f>
        <v>340</v>
      </c>
      <c r="F402" s="86">
        <f>+'Raw Benefits Data'!F402+('Raw Benefits Data'!Z402*0.81818)</f>
        <v>868401.79548</v>
      </c>
      <c r="G402" s="86">
        <f>+'Raw Benefits Data'!G402+'Raw Benefits Data'!AA402</f>
        <v>336</v>
      </c>
      <c r="H402" s="86">
        <f>+'Raw Benefits Data'!H402+('Raw Benefits Data'!AB402*0.81818)</f>
        <v>971159.14632</v>
      </c>
      <c r="I402" s="86">
        <f>+'Raw Benefits Data'!I402+'Raw Benefits Data'!AC402</f>
        <v>0</v>
      </c>
      <c r="J402" s="86">
        <f>+'Raw Benefits Data'!J402+('Raw Benefits Data'!AD402*0.81818)</f>
        <v>0</v>
      </c>
      <c r="K402" s="86">
        <f>+'Raw Benefits Data'!K402+'Raw Benefits Data'!AE402</f>
        <v>342</v>
      </c>
      <c r="L402" s="86">
        <f>+'Raw Benefits Data'!L402+('Raw Benefits Data'!AF402*0.81818)</f>
        <v>325275.23094</v>
      </c>
      <c r="M402" s="86">
        <f>+'Raw Benefits Data'!M402+'Raw Benefits Data'!AG402</f>
        <v>0</v>
      </c>
      <c r="N402" s="86">
        <f>+'Raw Benefits Data'!N402+('Raw Benefits Data'!AH402*0.81818)</f>
        <v>0</v>
      </c>
      <c r="O402" s="86">
        <f>+'Raw Benefits Data'!O402+'Raw Benefits Data'!AI402</f>
        <v>336</v>
      </c>
      <c r="P402" s="86">
        <f>+'Raw Benefits Data'!P402+('Raw Benefits Data'!AJ402*0.81818)</f>
        <v>9212.72612</v>
      </c>
      <c r="Q402" s="86">
        <f>+'Raw Benefits Data'!Q402+'Raw Benefits Data'!AK402</f>
        <v>0</v>
      </c>
      <c r="R402" s="86">
        <f>+'Raw Benefits Data'!R402+('Raw Benefits Data'!AL402*0.81818)</f>
        <v>0</v>
      </c>
      <c r="S402" s="86">
        <f>+'Raw Benefits Data'!S402+'Raw Benefits Data'!AM402</f>
        <v>0</v>
      </c>
      <c r="T402" s="86">
        <f>+'Raw Benefits Data'!T402+('Raw Benefits Data'!AN402*0.81818)</f>
        <v>0</v>
      </c>
      <c r="U402" s="86">
        <f>+'Raw Benefits Data'!U402+'Raw Benefits Data'!AO402</f>
        <v>0</v>
      </c>
      <c r="V402" s="86">
        <f>+'Raw Benefits Data'!V402+('Raw Benefits Data'!AP402*0.81818)</f>
        <v>0</v>
      </c>
      <c r="W402" s="86">
        <f>+'Raw Benefits Data'!W402+'Raw Benefits Data'!AQ402</f>
        <v>342</v>
      </c>
      <c r="X402" s="86">
        <f>+'Raw Benefits Data'!X402+('Raw Benefits Data'!AR402*0.81818)</f>
        <v>2174048.89886</v>
      </c>
    </row>
    <row r="403" spans="1:24" ht="11.25">
      <c r="A403" s="3" t="s">
        <v>156</v>
      </c>
      <c r="B403" s="3" t="s">
        <v>13</v>
      </c>
      <c r="C403" s="3">
        <v>227526</v>
      </c>
      <c r="D403" s="3">
        <v>3</v>
      </c>
      <c r="E403" s="86">
        <f>+'Raw Benefits Data'!E403+'Raw Benefits Data'!Y403</f>
        <v>236</v>
      </c>
      <c r="F403" s="86">
        <f>+'Raw Benefits Data'!F403+('Raw Benefits Data'!Z403*0.81818)</f>
        <v>883051.27894</v>
      </c>
      <c r="G403" s="86">
        <f>+'Raw Benefits Data'!G403+'Raw Benefits Data'!AA403</f>
        <v>236</v>
      </c>
      <c r="H403" s="86">
        <f>+'Raw Benefits Data'!H403+('Raw Benefits Data'!AB403*0.81818)</f>
        <v>809474.4365600001</v>
      </c>
      <c r="I403" s="86">
        <f>+'Raw Benefits Data'!I403+'Raw Benefits Data'!AC403</f>
        <v>236</v>
      </c>
      <c r="J403" s="86">
        <f>+'Raw Benefits Data'!J403+('Raw Benefits Data'!AD403*0.81818)</f>
        <v>459.45438</v>
      </c>
      <c r="K403" s="86">
        <f>+'Raw Benefits Data'!K403+'Raw Benefits Data'!AE403</f>
        <v>236</v>
      </c>
      <c r="L403" s="86">
        <f>+'Raw Benefits Data'!L403+('Raw Benefits Data'!AF403*0.81818)</f>
        <v>837486.7386</v>
      </c>
      <c r="M403" s="86">
        <f>+'Raw Benefits Data'!M403+'Raw Benefits Data'!AG403</f>
        <v>236</v>
      </c>
      <c r="N403" s="86">
        <f>+'Raw Benefits Data'!N403+('Raw Benefits Data'!AH403*0.81818)</f>
        <v>10952.26812</v>
      </c>
      <c r="O403" s="86">
        <f>+'Raw Benefits Data'!O403+'Raw Benefits Data'!AI403</f>
        <v>236</v>
      </c>
      <c r="P403" s="86">
        <f>+'Raw Benefits Data'!P403+('Raw Benefits Data'!AJ403*0.81818)</f>
        <v>10211.26906</v>
      </c>
      <c r="Q403" s="86">
        <f>+'Raw Benefits Data'!Q403+'Raw Benefits Data'!AK403</f>
        <v>236</v>
      </c>
      <c r="R403" s="86">
        <f>+'Raw Benefits Data'!R403+('Raw Benefits Data'!AL403*0.81818)</f>
        <v>54748.06788</v>
      </c>
      <c r="S403" s="86">
        <f>+'Raw Benefits Data'!S403+'Raw Benefits Data'!AM403</f>
        <v>0</v>
      </c>
      <c r="T403" s="86">
        <f>+'Raw Benefits Data'!T403+('Raw Benefits Data'!AN403*0.81818)</f>
        <v>0</v>
      </c>
      <c r="U403" s="86">
        <f>+'Raw Benefits Data'!U403+'Raw Benefits Data'!AO403</f>
        <v>0</v>
      </c>
      <c r="V403" s="86">
        <f>+'Raw Benefits Data'!V403+('Raw Benefits Data'!AP403*0.81818)</f>
        <v>0</v>
      </c>
      <c r="W403" s="86">
        <f>+'Raw Benefits Data'!W403+'Raw Benefits Data'!AQ403</f>
        <v>236</v>
      </c>
      <c r="X403" s="86">
        <f>+'Raw Benefits Data'!X403+('Raw Benefits Data'!AR403*0.81818)</f>
        <v>2606383.51354</v>
      </c>
    </row>
    <row r="404" spans="1:24" ht="11.25">
      <c r="A404" s="3" t="s">
        <v>156</v>
      </c>
      <c r="B404" s="3" t="s">
        <v>14</v>
      </c>
      <c r="C404" s="3">
        <v>227881</v>
      </c>
      <c r="D404" s="3">
        <v>3</v>
      </c>
      <c r="E404" s="86">
        <f>+'Raw Benefits Data'!E404+'Raw Benefits Data'!Y404</f>
        <v>369</v>
      </c>
      <c r="F404" s="86">
        <f>+'Raw Benefits Data'!F404+('Raw Benefits Data'!Z404*0.81818)</f>
        <v>1038276.47098</v>
      </c>
      <c r="G404" s="86">
        <f>+'Raw Benefits Data'!G404+'Raw Benefits Data'!AA404</f>
        <v>369</v>
      </c>
      <c r="H404" s="86">
        <f>+'Raw Benefits Data'!H404+('Raw Benefits Data'!AB404*0.81818)</f>
        <v>838726.94174</v>
      </c>
      <c r="I404" s="86">
        <f>+'Raw Benefits Data'!I404+'Raw Benefits Data'!AC404</f>
        <v>0</v>
      </c>
      <c r="J404" s="86">
        <f>+'Raw Benefits Data'!J404+('Raw Benefits Data'!AD404*0.81818)</f>
        <v>0</v>
      </c>
      <c r="K404" s="86">
        <f>+'Raw Benefits Data'!K404+'Raw Benefits Data'!AE404</f>
        <v>0</v>
      </c>
      <c r="L404" s="86">
        <f>+'Raw Benefits Data'!L404+('Raw Benefits Data'!AF404*0.81818)</f>
        <v>0</v>
      </c>
      <c r="M404" s="86">
        <f>+'Raw Benefits Data'!M404+'Raw Benefits Data'!AG404</f>
        <v>0</v>
      </c>
      <c r="N404" s="86">
        <f>+'Raw Benefits Data'!N404+('Raw Benefits Data'!AH404*0.81818)</f>
        <v>0</v>
      </c>
      <c r="O404" s="86">
        <f>+'Raw Benefits Data'!O404+'Raw Benefits Data'!AI404</f>
        <v>0</v>
      </c>
      <c r="P404" s="86">
        <f>+'Raw Benefits Data'!P404+('Raw Benefits Data'!AJ404*0.81818)</f>
        <v>0</v>
      </c>
      <c r="Q404" s="86">
        <f>+'Raw Benefits Data'!Q404+'Raw Benefits Data'!AK404</f>
        <v>0</v>
      </c>
      <c r="R404" s="86">
        <f>+'Raw Benefits Data'!R404+('Raw Benefits Data'!AL404*0.81818)</f>
        <v>0</v>
      </c>
      <c r="S404" s="86">
        <f>+'Raw Benefits Data'!S404+'Raw Benefits Data'!AM404</f>
        <v>0</v>
      </c>
      <c r="T404" s="86">
        <f>+'Raw Benefits Data'!T404+('Raw Benefits Data'!AN404*0.81818)</f>
        <v>0</v>
      </c>
      <c r="U404" s="86">
        <f>+'Raw Benefits Data'!U404+'Raw Benefits Data'!AO404</f>
        <v>0</v>
      </c>
      <c r="V404" s="86">
        <f>+'Raw Benefits Data'!V404+('Raw Benefits Data'!AP404*0.81818)</f>
        <v>0</v>
      </c>
      <c r="W404" s="86">
        <f>+'Raw Benefits Data'!W404+'Raw Benefits Data'!AQ404</f>
        <v>369</v>
      </c>
      <c r="X404" s="86">
        <f>+'Raw Benefits Data'!X404+('Raw Benefits Data'!AR404*0.81818)</f>
        <v>1877003.41272</v>
      </c>
    </row>
    <row r="405" spans="1:24" ht="11.25">
      <c r="A405" s="3" t="s">
        <v>156</v>
      </c>
      <c r="B405" s="3" t="s">
        <v>15</v>
      </c>
      <c r="C405" s="3">
        <v>228459</v>
      </c>
      <c r="D405" s="3">
        <v>3</v>
      </c>
      <c r="E405" s="86">
        <f>+'Raw Benefits Data'!E405+'Raw Benefits Data'!Y405</f>
        <v>616</v>
      </c>
      <c r="F405" s="86">
        <f>+'Raw Benefits Data'!F405+('Raw Benefits Data'!Z405*0.81818)</f>
        <v>1706961.38544</v>
      </c>
      <c r="G405" s="86">
        <f>+'Raw Benefits Data'!G405+'Raw Benefits Data'!AA405</f>
        <v>616</v>
      </c>
      <c r="H405" s="86">
        <f>+'Raw Benefits Data'!H405+('Raw Benefits Data'!AB405*0.81818)</f>
        <v>2063009.2392</v>
      </c>
      <c r="I405" s="86">
        <f>+'Raw Benefits Data'!I405+'Raw Benefits Data'!AC405</f>
        <v>0</v>
      </c>
      <c r="J405" s="86">
        <f>+'Raw Benefits Data'!J405+('Raw Benefits Data'!AD405*0.81818)</f>
        <v>0</v>
      </c>
      <c r="K405" s="86">
        <f>+'Raw Benefits Data'!K405+'Raw Benefits Data'!AE405</f>
        <v>616</v>
      </c>
      <c r="L405" s="86">
        <f>+'Raw Benefits Data'!L405+('Raw Benefits Data'!AF405*0.81818)</f>
        <v>2176459.40716</v>
      </c>
      <c r="M405" s="86">
        <f>+'Raw Benefits Data'!M405+'Raw Benefits Data'!AG405</f>
        <v>616</v>
      </c>
      <c r="N405" s="86">
        <f>+'Raw Benefits Data'!N405+('Raw Benefits Data'!AH405*0.81818)</f>
        <v>213378.60498</v>
      </c>
      <c r="O405" s="86">
        <f>+'Raw Benefits Data'!O405+'Raw Benefits Data'!AI405</f>
        <v>616</v>
      </c>
      <c r="P405" s="86">
        <f>+'Raw Benefits Data'!P405+('Raw Benefits Data'!AJ405*0.81818)</f>
        <v>17410.36182</v>
      </c>
      <c r="Q405" s="86">
        <f>+'Raw Benefits Data'!Q405+'Raw Benefits Data'!AK405</f>
        <v>0</v>
      </c>
      <c r="R405" s="86">
        <f>+'Raw Benefits Data'!R405+('Raw Benefits Data'!AL405*0.81818)</f>
        <v>0</v>
      </c>
      <c r="S405" s="86">
        <f>+'Raw Benefits Data'!S405+'Raw Benefits Data'!AM405</f>
        <v>0</v>
      </c>
      <c r="T405" s="86">
        <f>+'Raw Benefits Data'!T405+('Raw Benefits Data'!AN405*0.81818)</f>
        <v>0</v>
      </c>
      <c r="U405" s="86">
        <f>+'Raw Benefits Data'!U405+'Raw Benefits Data'!AO405</f>
        <v>0</v>
      </c>
      <c r="V405" s="86">
        <f>+'Raw Benefits Data'!V405+('Raw Benefits Data'!AP405*0.81818)</f>
        <v>0</v>
      </c>
      <c r="W405" s="86">
        <f>+'Raw Benefits Data'!W405+'Raw Benefits Data'!AQ405</f>
        <v>616</v>
      </c>
      <c r="X405" s="86">
        <f>+'Raw Benefits Data'!X405+('Raw Benefits Data'!AR405*0.81818)</f>
        <v>6177218.9986</v>
      </c>
    </row>
    <row r="406" spans="1:24" ht="11.25">
      <c r="A406" s="3" t="s">
        <v>156</v>
      </c>
      <c r="B406" s="3" t="s">
        <v>16</v>
      </c>
      <c r="C406" s="3">
        <v>228431</v>
      </c>
      <c r="D406" s="3">
        <v>3</v>
      </c>
      <c r="E406" s="86">
        <f>+'Raw Benefits Data'!E406+'Raw Benefits Data'!Y406</f>
        <v>406</v>
      </c>
      <c r="F406" s="86">
        <f>+'Raw Benefits Data'!F406+('Raw Benefits Data'!Z406*0.81818)</f>
        <v>1325072.73694</v>
      </c>
      <c r="G406" s="86">
        <f>+'Raw Benefits Data'!G406+'Raw Benefits Data'!AA406</f>
        <v>406</v>
      </c>
      <c r="H406" s="86">
        <f>+'Raw Benefits Data'!H406+('Raw Benefits Data'!AB406*0.81818)</f>
        <v>1428449.22048</v>
      </c>
      <c r="I406" s="86">
        <f>+'Raw Benefits Data'!I406+'Raw Benefits Data'!AC406</f>
        <v>0</v>
      </c>
      <c r="J406" s="86">
        <f>+'Raw Benefits Data'!J406+('Raw Benefits Data'!AD406*0.81818)</f>
        <v>0</v>
      </c>
      <c r="K406" s="86">
        <f>+'Raw Benefits Data'!K406+'Raw Benefits Data'!AE406</f>
        <v>406</v>
      </c>
      <c r="L406" s="86">
        <f>+'Raw Benefits Data'!L406+('Raw Benefits Data'!AF406*0.81818)</f>
        <v>1340455.57182</v>
      </c>
      <c r="M406" s="86">
        <f>+'Raw Benefits Data'!M406+'Raw Benefits Data'!AG406</f>
        <v>0</v>
      </c>
      <c r="N406" s="86">
        <f>+'Raw Benefits Data'!N406+('Raw Benefits Data'!AH406*0.81818)</f>
        <v>0</v>
      </c>
      <c r="O406" s="86">
        <f>+'Raw Benefits Data'!O406+'Raw Benefits Data'!AI406</f>
        <v>0</v>
      </c>
      <c r="P406" s="86">
        <f>+'Raw Benefits Data'!P406+('Raw Benefits Data'!AJ406*0.81818)</f>
        <v>0</v>
      </c>
      <c r="Q406" s="86">
        <f>+'Raw Benefits Data'!Q406+'Raw Benefits Data'!AK406</f>
        <v>0</v>
      </c>
      <c r="R406" s="86">
        <f>+'Raw Benefits Data'!R406+('Raw Benefits Data'!AL406*0.81818)</f>
        <v>0</v>
      </c>
      <c r="S406" s="86">
        <f>+'Raw Benefits Data'!S406+'Raw Benefits Data'!AM406</f>
        <v>0</v>
      </c>
      <c r="T406" s="86">
        <f>+'Raw Benefits Data'!T406+('Raw Benefits Data'!AN406*0.81818)</f>
        <v>0</v>
      </c>
      <c r="U406" s="86">
        <f>+'Raw Benefits Data'!U406+'Raw Benefits Data'!AO406</f>
        <v>0</v>
      </c>
      <c r="V406" s="86">
        <f>+'Raw Benefits Data'!V406+('Raw Benefits Data'!AP406*0.81818)</f>
        <v>0</v>
      </c>
      <c r="W406" s="86">
        <f>+'Raw Benefits Data'!W406+'Raw Benefits Data'!AQ406</f>
        <v>406</v>
      </c>
      <c r="X406" s="86">
        <f>+'Raw Benefits Data'!X406+('Raw Benefits Data'!AR406*0.81818)</f>
        <v>4093977.52924</v>
      </c>
    </row>
    <row r="407" spans="1:24" ht="11.25">
      <c r="A407" s="3" t="s">
        <v>156</v>
      </c>
      <c r="B407" s="3" t="s">
        <v>17</v>
      </c>
      <c r="C407" s="3">
        <v>228501</v>
      </c>
      <c r="D407" s="3">
        <v>3</v>
      </c>
      <c r="E407" s="86">
        <f>+'Raw Benefits Data'!E407+'Raw Benefits Data'!Y407</f>
        <v>118</v>
      </c>
      <c r="F407" s="86">
        <f>+'Raw Benefits Data'!F407+('Raw Benefits Data'!Z407*0.81818)</f>
        <v>375193.58504</v>
      </c>
      <c r="G407" s="86">
        <f>+'Raw Benefits Data'!G407+'Raw Benefits Data'!AA407</f>
        <v>118</v>
      </c>
      <c r="H407" s="86">
        <f>+'Raw Benefits Data'!H407+('Raw Benefits Data'!AB407*0.81818)</f>
        <v>365904.4212</v>
      </c>
      <c r="I407" s="86">
        <f>+'Raw Benefits Data'!I407+'Raw Benefits Data'!AC407</f>
        <v>0</v>
      </c>
      <c r="J407" s="86">
        <f>+'Raw Benefits Data'!J407+('Raw Benefits Data'!AD407*0.81818)</f>
        <v>0</v>
      </c>
      <c r="K407" s="86">
        <f>+'Raw Benefits Data'!K407+'Raw Benefits Data'!AE407</f>
        <v>118</v>
      </c>
      <c r="L407" s="86">
        <f>+'Raw Benefits Data'!L407+('Raw Benefits Data'!AF407*0.81818)</f>
        <v>384900.94832</v>
      </c>
      <c r="M407" s="86">
        <f>+'Raw Benefits Data'!M407+'Raw Benefits Data'!AG407</f>
        <v>118</v>
      </c>
      <c r="N407" s="86">
        <f>+'Raw Benefits Data'!N407+('Raw Benefits Data'!AH407*0.81818)</f>
        <v>50738.54072</v>
      </c>
      <c r="O407" s="86">
        <f>+'Raw Benefits Data'!O407+'Raw Benefits Data'!AI407</f>
        <v>118</v>
      </c>
      <c r="P407" s="86">
        <f>+'Raw Benefits Data'!P407+('Raw Benefits Data'!AJ407*0.81818)</f>
        <v>3198.18152</v>
      </c>
      <c r="Q407" s="86">
        <f>+'Raw Benefits Data'!Q407+'Raw Benefits Data'!AK407</f>
        <v>118</v>
      </c>
      <c r="R407" s="86">
        <f>+'Raw Benefits Data'!R407+('Raw Benefits Data'!AL407*0.81818)</f>
        <v>63024.71858</v>
      </c>
      <c r="S407" s="86">
        <f>+'Raw Benefits Data'!S407+'Raw Benefits Data'!AM407</f>
        <v>0</v>
      </c>
      <c r="T407" s="86">
        <f>+'Raw Benefits Data'!T407+('Raw Benefits Data'!AN407*0.81818)</f>
        <v>0</v>
      </c>
      <c r="U407" s="86">
        <f>+'Raw Benefits Data'!U407+'Raw Benefits Data'!AO407</f>
        <v>0</v>
      </c>
      <c r="V407" s="86">
        <f>+'Raw Benefits Data'!V407+('Raw Benefits Data'!AP407*0.81818)</f>
        <v>0</v>
      </c>
      <c r="W407" s="86">
        <f>+'Raw Benefits Data'!W407+'Raw Benefits Data'!AQ407</f>
        <v>118</v>
      </c>
      <c r="X407" s="86">
        <f>+'Raw Benefits Data'!X407+('Raw Benefits Data'!AR407*0.81818)</f>
        <v>1242960.3953800001</v>
      </c>
    </row>
    <row r="408" spans="1:24" ht="11.25">
      <c r="A408" s="3" t="s">
        <v>156</v>
      </c>
      <c r="B408" s="3" t="s">
        <v>18</v>
      </c>
      <c r="C408" s="3">
        <v>224554</v>
      </c>
      <c r="D408" s="3">
        <v>3</v>
      </c>
      <c r="E408" s="86">
        <f>+'Raw Benefits Data'!E408+'Raw Benefits Data'!Y408</f>
        <v>254</v>
      </c>
      <c r="F408" s="86">
        <f>+'Raw Benefits Data'!F408+('Raw Benefits Data'!Z408*0.81818)</f>
        <v>857063.45272</v>
      </c>
      <c r="G408" s="86">
        <f>+'Raw Benefits Data'!G408+'Raw Benefits Data'!AA408</f>
        <v>254</v>
      </c>
      <c r="H408" s="86">
        <f>+'Raw Benefits Data'!H408+('Raw Benefits Data'!AB408*0.81818)</f>
        <v>927390.34734</v>
      </c>
      <c r="I408" s="86">
        <f>+'Raw Benefits Data'!I408+'Raw Benefits Data'!AC408</f>
        <v>0</v>
      </c>
      <c r="J408" s="86">
        <f>+'Raw Benefits Data'!J408+('Raw Benefits Data'!AD408*0.81818)</f>
        <v>0</v>
      </c>
      <c r="K408" s="86">
        <f>+'Raw Benefits Data'!K408+'Raw Benefits Data'!AE408</f>
        <v>254</v>
      </c>
      <c r="L408" s="86">
        <f>+'Raw Benefits Data'!L408+('Raw Benefits Data'!AF408*0.81818)</f>
        <v>878178.52652</v>
      </c>
      <c r="M408" s="86">
        <f>+'Raw Benefits Data'!M408+'Raw Benefits Data'!AG408</f>
        <v>254</v>
      </c>
      <c r="N408" s="86">
        <f>+'Raw Benefits Data'!N408+('Raw Benefits Data'!AH408*0.81818)</f>
        <v>11605.9985</v>
      </c>
      <c r="O408" s="86">
        <f>+'Raw Benefits Data'!O408+'Raw Benefits Data'!AI408</f>
        <v>254</v>
      </c>
      <c r="P408" s="86">
        <f>+'Raw Benefits Data'!P408+('Raw Benefits Data'!AJ408*0.81818)</f>
        <v>6667.72626</v>
      </c>
      <c r="Q408" s="86">
        <f>+'Raw Benefits Data'!Q408+'Raw Benefits Data'!AK408</f>
        <v>254</v>
      </c>
      <c r="R408" s="86">
        <f>+'Raw Benefits Data'!R408+('Raw Benefits Data'!AL408*0.81818)</f>
        <v>57606.26528</v>
      </c>
      <c r="S408" s="86">
        <f>+'Raw Benefits Data'!S408+'Raw Benefits Data'!AM408</f>
        <v>0</v>
      </c>
      <c r="T408" s="86">
        <f>+'Raw Benefits Data'!T408+('Raw Benefits Data'!AN408*0.81818)</f>
        <v>0</v>
      </c>
      <c r="U408" s="86">
        <f>+'Raw Benefits Data'!U408+'Raw Benefits Data'!AO408</f>
        <v>0</v>
      </c>
      <c r="V408" s="86">
        <f>+'Raw Benefits Data'!V408+('Raw Benefits Data'!AP408*0.81818)</f>
        <v>0</v>
      </c>
      <c r="W408" s="86">
        <f>+'Raw Benefits Data'!W408+'Raw Benefits Data'!AQ408</f>
        <v>254</v>
      </c>
      <c r="X408" s="86">
        <f>+'Raw Benefits Data'!X408+('Raw Benefits Data'!AR408*0.81818)</f>
        <v>2738512.31662</v>
      </c>
    </row>
    <row r="409" spans="1:24" ht="11.25">
      <c r="A409" s="3" t="s">
        <v>156</v>
      </c>
      <c r="B409" s="3" t="s">
        <v>19</v>
      </c>
      <c r="C409" s="3">
        <v>224147</v>
      </c>
      <c r="D409" s="3">
        <v>3</v>
      </c>
      <c r="E409" s="86">
        <f>+'Raw Benefits Data'!E409+'Raw Benefits Data'!Y409</f>
        <v>210</v>
      </c>
      <c r="F409" s="86">
        <f>+'Raw Benefits Data'!F409+('Raw Benefits Data'!Z409*0.81818)</f>
        <v>829431.76868</v>
      </c>
      <c r="G409" s="86">
        <f>+'Raw Benefits Data'!G409+'Raw Benefits Data'!AA409</f>
        <v>210</v>
      </c>
      <c r="H409" s="86">
        <f>+'Raw Benefits Data'!H409+('Raw Benefits Data'!AB409*0.81818)</f>
        <v>778494.5184</v>
      </c>
      <c r="I409" s="86">
        <f>+'Raw Benefits Data'!I409+'Raw Benefits Data'!AC409</f>
        <v>0</v>
      </c>
      <c r="J409" s="86">
        <f>+'Raw Benefits Data'!J409+('Raw Benefits Data'!AD409*0.81818)</f>
        <v>0</v>
      </c>
      <c r="K409" s="86">
        <f>+'Raw Benefits Data'!K409+'Raw Benefits Data'!AE409</f>
        <v>210</v>
      </c>
      <c r="L409" s="86">
        <f>+'Raw Benefits Data'!L409+('Raw Benefits Data'!AF409*0.81818)</f>
        <v>746684.5918</v>
      </c>
      <c r="M409" s="86">
        <f>+'Raw Benefits Data'!M409+'Raw Benefits Data'!AG409</f>
        <v>210</v>
      </c>
      <c r="N409" s="86">
        <f>+'Raw Benefits Data'!N409+('Raw Benefits Data'!AH409*0.81818)</f>
        <v>9757.8176</v>
      </c>
      <c r="O409" s="86">
        <f>+'Raw Benefits Data'!O409+'Raw Benefits Data'!AI409</f>
        <v>0</v>
      </c>
      <c r="P409" s="86">
        <f>+'Raw Benefits Data'!P409+('Raw Benefits Data'!AJ409*0.81818)</f>
        <v>0</v>
      </c>
      <c r="Q409" s="86">
        <f>+'Raw Benefits Data'!Q409+'Raw Benefits Data'!AK409</f>
        <v>210</v>
      </c>
      <c r="R409" s="86">
        <f>+'Raw Benefits Data'!R409+('Raw Benefits Data'!AL409*0.81818)</f>
        <v>48790.72436</v>
      </c>
      <c r="S409" s="86">
        <f>+'Raw Benefits Data'!S409+'Raw Benefits Data'!AM409</f>
        <v>0</v>
      </c>
      <c r="T409" s="86">
        <f>+'Raw Benefits Data'!T409+('Raw Benefits Data'!AN409*0.81818)</f>
        <v>0</v>
      </c>
      <c r="U409" s="86">
        <f>+'Raw Benefits Data'!U409+'Raw Benefits Data'!AO409</f>
        <v>0</v>
      </c>
      <c r="V409" s="86">
        <f>+'Raw Benefits Data'!V409+('Raw Benefits Data'!AP409*0.81818)</f>
        <v>0</v>
      </c>
      <c r="W409" s="86">
        <f>+'Raw Benefits Data'!W409+'Raw Benefits Data'!AQ409</f>
        <v>210</v>
      </c>
      <c r="X409" s="86">
        <f>+'Raw Benefits Data'!X409+('Raw Benefits Data'!AR409*0.81818)</f>
        <v>2413159.42084</v>
      </c>
    </row>
    <row r="410" spans="1:24" ht="11.25">
      <c r="A410" s="3" t="s">
        <v>156</v>
      </c>
      <c r="B410" s="3" t="s">
        <v>20</v>
      </c>
      <c r="C410" s="3">
        <v>228705</v>
      </c>
      <c r="D410" s="3">
        <v>3</v>
      </c>
      <c r="E410" s="86">
        <f>+'Raw Benefits Data'!E410+'Raw Benefits Data'!Y410</f>
        <v>202</v>
      </c>
      <c r="F410" s="86">
        <f>+'Raw Benefits Data'!F410+('Raw Benefits Data'!Z410*0.81818)</f>
        <v>662291.5941</v>
      </c>
      <c r="G410" s="86">
        <f>+'Raw Benefits Data'!G410+'Raw Benefits Data'!AA410</f>
        <v>202</v>
      </c>
      <c r="H410" s="86">
        <f>+'Raw Benefits Data'!H410+('Raw Benefits Data'!AB410*0.81818)</f>
        <v>746705.4072</v>
      </c>
      <c r="I410" s="86">
        <f>+'Raw Benefits Data'!I410+'Raw Benefits Data'!AC410</f>
        <v>0</v>
      </c>
      <c r="J410" s="86">
        <f>+'Raw Benefits Data'!J410+('Raw Benefits Data'!AD410*0.81818)</f>
        <v>0</v>
      </c>
      <c r="K410" s="86">
        <f>+'Raw Benefits Data'!K410+'Raw Benefits Data'!AE410</f>
        <v>202</v>
      </c>
      <c r="L410" s="86">
        <f>+'Raw Benefits Data'!L410+('Raw Benefits Data'!AF410*0.81818)</f>
        <v>654855.59372</v>
      </c>
      <c r="M410" s="86">
        <f>+'Raw Benefits Data'!M410+'Raw Benefits Data'!AG410</f>
        <v>202</v>
      </c>
      <c r="N410" s="86">
        <f>+'Raw Benefits Data'!N410+('Raw Benefits Data'!AH410*0.81818)</f>
        <v>8651.6358</v>
      </c>
      <c r="O410" s="86">
        <f>+'Raw Benefits Data'!O410+'Raw Benefits Data'!AI410</f>
        <v>0</v>
      </c>
      <c r="P410" s="86">
        <f>+'Raw Benefits Data'!P410+('Raw Benefits Data'!AJ410*0.81818)</f>
        <v>0</v>
      </c>
      <c r="Q410" s="86">
        <f>+'Raw Benefits Data'!Q410+'Raw Benefits Data'!AK410</f>
        <v>202</v>
      </c>
      <c r="R410" s="86">
        <f>+'Raw Benefits Data'!R410+('Raw Benefits Data'!AL410*0.81818)</f>
        <v>42957.17902</v>
      </c>
      <c r="S410" s="86">
        <f>+'Raw Benefits Data'!S410+'Raw Benefits Data'!AM410</f>
        <v>0</v>
      </c>
      <c r="T410" s="86">
        <f>+'Raw Benefits Data'!T410+('Raw Benefits Data'!AN410*0.81818)</f>
        <v>0</v>
      </c>
      <c r="U410" s="86">
        <f>+'Raw Benefits Data'!U410+'Raw Benefits Data'!AO410</f>
        <v>0</v>
      </c>
      <c r="V410" s="86">
        <f>+'Raw Benefits Data'!V410+('Raw Benefits Data'!AP410*0.81818)</f>
        <v>0</v>
      </c>
      <c r="W410" s="86">
        <f>+'Raw Benefits Data'!W410+'Raw Benefits Data'!AQ410</f>
        <v>202</v>
      </c>
      <c r="X410" s="86">
        <f>+'Raw Benefits Data'!X410+('Raw Benefits Data'!AR410*0.81818)</f>
        <v>2115461.40984</v>
      </c>
    </row>
    <row r="411" spans="1:24" ht="11.25">
      <c r="A411" s="3" t="s">
        <v>156</v>
      </c>
      <c r="B411" s="3" t="s">
        <v>21</v>
      </c>
      <c r="C411" s="3">
        <v>229063</v>
      </c>
      <c r="D411" s="3">
        <v>3</v>
      </c>
      <c r="E411" s="86">
        <f>+'Raw Benefits Data'!E411+'Raw Benefits Data'!Y411</f>
        <v>339</v>
      </c>
      <c r="F411" s="86">
        <f>+'Raw Benefits Data'!F411+('Raw Benefits Data'!Z411*0.81818)</f>
        <v>1245537</v>
      </c>
      <c r="G411" s="86">
        <f>+'Raw Benefits Data'!G411+'Raw Benefits Data'!AA411</f>
        <v>339</v>
      </c>
      <c r="H411" s="86">
        <f>+'Raw Benefits Data'!H411+('Raw Benefits Data'!AB411*0.81818)</f>
        <v>932976</v>
      </c>
      <c r="I411" s="86">
        <f>+'Raw Benefits Data'!I411+'Raw Benefits Data'!AC411</f>
        <v>0</v>
      </c>
      <c r="J411" s="86">
        <f>+'Raw Benefits Data'!J411+('Raw Benefits Data'!AD411*0.81818)</f>
        <v>0</v>
      </c>
      <c r="K411" s="86">
        <f>+'Raw Benefits Data'!K411+'Raw Benefits Data'!AE411</f>
        <v>339</v>
      </c>
      <c r="L411" s="86">
        <f>+'Raw Benefits Data'!L411+('Raw Benefits Data'!AF411*0.81818)</f>
        <v>901233</v>
      </c>
      <c r="M411" s="86">
        <f>+'Raw Benefits Data'!M411+'Raw Benefits Data'!AG411</f>
        <v>0</v>
      </c>
      <c r="N411" s="86">
        <f>+'Raw Benefits Data'!N411+('Raw Benefits Data'!AH411*0.81818)</f>
        <v>0</v>
      </c>
      <c r="O411" s="86">
        <f>+'Raw Benefits Data'!O411+'Raw Benefits Data'!AI411</f>
        <v>0</v>
      </c>
      <c r="P411" s="86">
        <f>+'Raw Benefits Data'!P411+('Raw Benefits Data'!AJ411*0.81818)</f>
        <v>0</v>
      </c>
      <c r="Q411" s="86">
        <f>+'Raw Benefits Data'!Q411+'Raw Benefits Data'!AK411</f>
        <v>0</v>
      </c>
      <c r="R411" s="86">
        <f>+'Raw Benefits Data'!R411+('Raw Benefits Data'!AL411*0.81818)</f>
        <v>0</v>
      </c>
      <c r="S411" s="86">
        <f>+'Raw Benefits Data'!S411+'Raw Benefits Data'!AM411</f>
        <v>0</v>
      </c>
      <c r="T411" s="86">
        <f>+'Raw Benefits Data'!T411+('Raw Benefits Data'!AN411*0.81818)</f>
        <v>0</v>
      </c>
      <c r="U411" s="86">
        <f>+'Raw Benefits Data'!U411+'Raw Benefits Data'!AO411</f>
        <v>118</v>
      </c>
      <c r="V411" s="86">
        <f>+'Raw Benefits Data'!V411+('Raw Benefits Data'!AP411*0.81818)</f>
        <v>172483</v>
      </c>
      <c r="W411" s="86">
        <f>+'Raw Benefits Data'!W411+'Raw Benefits Data'!AQ411</f>
        <v>339</v>
      </c>
      <c r="X411" s="86">
        <f>+'Raw Benefits Data'!X411+('Raw Benefits Data'!AR411*0.81818)</f>
        <v>3252229</v>
      </c>
    </row>
    <row r="412" spans="1:24" ht="11.25">
      <c r="A412" s="3" t="s">
        <v>156</v>
      </c>
      <c r="B412" s="3" t="s">
        <v>22</v>
      </c>
      <c r="C412" s="3">
        <v>225414</v>
      </c>
      <c r="D412" s="3">
        <v>3</v>
      </c>
      <c r="E412" s="86">
        <f>+'Raw Benefits Data'!E412+'Raw Benefits Data'!Y412</f>
        <v>168</v>
      </c>
      <c r="F412" s="86">
        <f>+'Raw Benefits Data'!F412+('Raw Benefits Data'!Z412*0.81818)</f>
        <v>836159.34268</v>
      </c>
      <c r="G412" s="86">
        <f>+'Raw Benefits Data'!G412+'Raw Benefits Data'!AA412</f>
        <v>168</v>
      </c>
      <c r="H412" s="86">
        <f>+'Raw Benefits Data'!H412+('Raw Benefits Data'!AB412*0.81818)</f>
        <v>497980.25408</v>
      </c>
      <c r="I412" s="86">
        <f>+'Raw Benefits Data'!I412+'Raw Benefits Data'!AC412</f>
        <v>0</v>
      </c>
      <c r="J412" s="86">
        <f>+'Raw Benefits Data'!J412+('Raw Benefits Data'!AD412*0.81818)</f>
        <v>0</v>
      </c>
      <c r="K412" s="86">
        <f>+'Raw Benefits Data'!K412+'Raw Benefits Data'!AE412</f>
        <v>171</v>
      </c>
      <c r="L412" s="86">
        <f>+'Raw Benefits Data'!L412+('Raw Benefits Data'!AF412*0.81818)</f>
        <v>604264.25096</v>
      </c>
      <c r="M412" s="86">
        <f>+'Raw Benefits Data'!M412+'Raw Benefits Data'!AG412</f>
        <v>171</v>
      </c>
      <c r="N412" s="86">
        <f>+'Raw Benefits Data'!N412+('Raw Benefits Data'!AH412*0.81818)</f>
        <v>47393.27102</v>
      </c>
      <c r="O412" s="86">
        <f>+'Raw Benefits Data'!O412+'Raw Benefits Data'!AI412</f>
        <v>168</v>
      </c>
      <c r="P412" s="86">
        <f>+'Raw Benefits Data'!P412+('Raw Benefits Data'!AJ412*0.81818)</f>
        <v>4581.09076</v>
      </c>
      <c r="Q412" s="86">
        <f>+'Raw Benefits Data'!Q412+'Raw Benefits Data'!AK412</f>
        <v>171</v>
      </c>
      <c r="R412" s="86">
        <f>+'Raw Benefits Data'!R412+('Raw Benefits Data'!AL412*0.81818)</f>
        <v>78988.4517</v>
      </c>
      <c r="S412" s="86">
        <f>+'Raw Benefits Data'!S412+'Raw Benefits Data'!AM412</f>
        <v>0</v>
      </c>
      <c r="T412" s="86">
        <f>+'Raw Benefits Data'!T412+('Raw Benefits Data'!AN412*0.81818)</f>
        <v>0</v>
      </c>
      <c r="U412" s="86">
        <f>+'Raw Benefits Data'!U412+'Raw Benefits Data'!AO412</f>
        <v>0</v>
      </c>
      <c r="V412" s="86">
        <f>+'Raw Benefits Data'!V412+('Raw Benefits Data'!AP412*0.81818)</f>
        <v>0</v>
      </c>
      <c r="W412" s="86">
        <f>+'Raw Benefits Data'!W412+'Raw Benefits Data'!AQ412</f>
        <v>171</v>
      </c>
      <c r="X412" s="86">
        <f>+'Raw Benefits Data'!X412+('Raw Benefits Data'!AR412*0.81818)</f>
        <v>2069366.6612</v>
      </c>
    </row>
    <row r="413" spans="1:24" ht="11.25">
      <c r="A413" s="3" t="s">
        <v>156</v>
      </c>
      <c r="B413" s="3" t="s">
        <v>23</v>
      </c>
      <c r="C413" s="3">
        <v>228796</v>
      </c>
      <c r="D413" s="3">
        <v>3</v>
      </c>
      <c r="E413" s="86">
        <f>+'Raw Benefits Data'!E413+'Raw Benefits Data'!Y413</f>
        <v>531</v>
      </c>
      <c r="F413" s="86">
        <f>+'Raw Benefits Data'!F413+('Raw Benefits Data'!Z413*0.81818)</f>
        <v>2100222</v>
      </c>
      <c r="G413" s="86">
        <f>+'Raw Benefits Data'!G413+'Raw Benefits Data'!AA413</f>
        <v>531</v>
      </c>
      <c r="H413" s="86">
        <f>+'Raw Benefits Data'!H413+('Raw Benefits Data'!AB413*0.81818)</f>
        <v>1785052</v>
      </c>
      <c r="I413" s="86">
        <f>+'Raw Benefits Data'!I413+'Raw Benefits Data'!AC413</f>
        <v>0</v>
      </c>
      <c r="J413" s="86">
        <f>+'Raw Benefits Data'!J413+('Raw Benefits Data'!AD413*0.81818)</f>
        <v>0</v>
      </c>
      <c r="K413" s="86">
        <f>+'Raw Benefits Data'!K413+'Raw Benefits Data'!AE413</f>
        <v>531</v>
      </c>
      <c r="L413" s="86">
        <f>+'Raw Benefits Data'!L413+('Raw Benefits Data'!AF413*0.81818)</f>
        <v>1890200</v>
      </c>
      <c r="M413" s="86">
        <f>+'Raw Benefits Data'!M413+'Raw Benefits Data'!AG413</f>
        <v>531</v>
      </c>
      <c r="N413" s="86">
        <f>+'Raw Benefits Data'!N413+('Raw Benefits Data'!AH413*0.81818)</f>
        <v>32497</v>
      </c>
      <c r="O413" s="86">
        <f>+'Raw Benefits Data'!O413+'Raw Benefits Data'!AI413</f>
        <v>0</v>
      </c>
      <c r="P413" s="86">
        <f>+'Raw Benefits Data'!P413+('Raw Benefits Data'!AJ413*0.81818)</f>
        <v>0</v>
      </c>
      <c r="Q413" s="86">
        <f>+'Raw Benefits Data'!Q413+'Raw Benefits Data'!AK413</f>
        <v>531</v>
      </c>
      <c r="R413" s="86">
        <f>+'Raw Benefits Data'!R413+('Raw Benefits Data'!AL413*0.81818)</f>
        <v>154675</v>
      </c>
      <c r="S413" s="86">
        <f>+'Raw Benefits Data'!S413+'Raw Benefits Data'!AM413</f>
        <v>0</v>
      </c>
      <c r="T413" s="86">
        <f>+'Raw Benefits Data'!T413+('Raw Benefits Data'!AN413*0.81818)</f>
        <v>0</v>
      </c>
      <c r="U413" s="86">
        <f>+'Raw Benefits Data'!U413+'Raw Benefits Data'!AO413</f>
        <v>0</v>
      </c>
      <c r="V413" s="86">
        <f>+'Raw Benefits Data'!V413+('Raw Benefits Data'!AP413*0.81818)</f>
        <v>0</v>
      </c>
      <c r="W413" s="86">
        <f>+'Raw Benefits Data'!W413+'Raw Benefits Data'!AQ413</f>
        <v>531</v>
      </c>
      <c r="X413" s="86">
        <f>+'Raw Benefits Data'!X413+('Raw Benefits Data'!AR413*0.81818)</f>
        <v>5962646</v>
      </c>
    </row>
    <row r="414" spans="1:24" ht="11.25">
      <c r="A414" s="3" t="s">
        <v>156</v>
      </c>
      <c r="B414" s="3" t="s">
        <v>24</v>
      </c>
      <c r="C414" s="3">
        <v>229027</v>
      </c>
      <c r="D414" s="3">
        <v>3</v>
      </c>
      <c r="E414" s="86">
        <f>+'Raw Benefits Data'!E414+'Raw Benefits Data'!Y414</f>
        <v>377</v>
      </c>
      <c r="F414" s="86">
        <f>+'Raw Benefits Data'!F414+('Raw Benefits Data'!Z414*0.81818)</f>
        <v>1923993</v>
      </c>
      <c r="G414" s="86">
        <f>+'Raw Benefits Data'!G414+'Raw Benefits Data'!AA414</f>
        <v>377</v>
      </c>
      <c r="H414" s="86">
        <f>+'Raw Benefits Data'!H414+('Raw Benefits Data'!AB414*0.81818)</f>
        <v>1431273</v>
      </c>
      <c r="I414" s="86">
        <f>+'Raw Benefits Data'!I414+'Raw Benefits Data'!AC414</f>
        <v>0</v>
      </c>
      <c r="J414" s="86">
        <f>+'Raw Benefits Data'!J414+('Raw Benefits Data'!AD414*0.81818)</f>
        <v>0</v>
      </c>
      <c r="K414" s="86">
        <f>+'Raw Benefits Data'!K414+'Raw Benefits Data'!AE414</f>
        <v>377</v>
      </c>
      <c r="L414" s="86">
        <f>+'Raw Benefits Data'!L414+('Raw Benefits Data'!AF414*0.81818)</f>
        <v>1448676</v>
      </c>
      <c r="M414" s="86">
        <f>+'Raw Benefits Data'!M414+'Raw Benefits Data'!AG414</f>
        <v>377</v>
      </c>
      <c r="N414" s="86">
        <f>+'Raw Benefits Data'!N414+('Raw Benefits Data'!AH414*0.81818)</f>
        <v>23072</v>
      </c>
      <c r="O414" s="86">
        <f>+'Raw Benefits Data'!O414+'Raw Benefits Data'!AI414</f>
        <v>0</v>
      </c>
      <c r="P414" s="86">
        <f>+'Raw Benefits Data'!P414+('Raw Benefits Data'!AJ414*0.81818)</f>
        <v>0</v>
      </c>
      <c r="Q414" s="86">
        <f>+'Raw Benefits Data'!Q414+'Raw Benefits Data'!AK414</f>
        <v>377</v>
      </c>
      <c r="R414" s="86">
        <f>+'Raw Benefits Data'!R414+('Raw Benefits Data'!AL414*0.81818)</f>
        <v>73854</v>
      </c>
      <c r="S414" s="86">
        <f>+'Raw Benefits Data'!S414+'Raw Benefits Data'!AM414</f>
        <v>0</v>
      </c>
      <c r="T414" s="86">
        <f>+'Raw Benefits Data'!T414+('Raw Benefits Data'!AN414*0.81818)</f>
        <v>0</v>
      </c>
      <c r="U414" s="86">
        <f>+'Raw Benefits Data'!U414+'Raw Benefits Data'!AO414</f>
        <v>0</v>
      </c>
      <c r="V414" s="86">
        <f>+'Raw Benefits Data'!V414+('Raw Benefits Data'!AP414*0.81818)</f>
        <v>0</v>
      </c>
      <c r="W414" s="86">
        <f>+'Raw Benefits Data'!W414+'Raw Benefits Data'!AQ414</f>
        <v>377</v>
      </c>
      <c r="X414" s="86">
        <f>+'Raw Benefits Data'!X414+('Raw Benefits Data'!AR414*0.81818)</f>
        <v>4900868</v>
      </c>
    </row>
    <row r="415" spans="1:24" ht="11.25">
      <c r="A415" s="3" t="s">
        <v>156</v>
      </c>
      <c r="B415" s="3" t="s">
        <v>25</v>
      </c>
      <c r="C415" s="3">
        <v>228802</v>
      </c>
      <c r="D415" s="3">
        <v>3</v>
      </c>
      <c r="E415" s="86">
        <f>+'Raw Benefits Data'!E415+'Raw Benefits Data'!Y415</f>
        <v>159</v>
      </c>
      <c r="F415" s="86">
        <f>+'Raw Benefits Data'!F415+('Raw Benefits Data'!Z415*0.81818)</f>
        <v>462492</v>
      </c>
      <c r="G415" s="86">
        <f>+'Raw Benefits Data'!G415+'Raw Benefits Data'!AA415</f>
        <v>155</v>
      </c>
      <c r="H415" s="86">
        <f>+'Raw Benefits Data'!H415+('Raw Benefits Data'!AB415*0.81818)</f>
        <v>516658</v>
      </c>
      <c r="I415" s="86">
        <f>+'Raw Benefits Data'!I415+'Raw Benefits Data'!AC415</f>
        <v>3</v>
      </c>
      <c r="J415" s="86">
        <f>+'Raw Benefits Data'!J415+('Raw Benefits Data'!AD415*0.81818)</f>
        <v>551</v>
      </c>
      <c r="K415" s="86">
        <f>+'Raw Benefits Data'!K415+'Raw Benefits Data'!AE415</f>
        <v>159</v>
      </c>
      <c r="L415" s="86">
        <f>+'Raw Benefits Data'!L415+('Raw Benefits Data'!AF415*0.81818)</f>
        <v>545121</v>
      </c>
      <c r="M415" s="86">
        <f>+'Raw Benefits Data'!M415+'Raw Benefits Data'!AG415</f>
        <v>159</v>
      </c>
      <c r="N415" s="86">
        <f>+'Raw Benefits Data'!N415+('Raw Benefits Data'!AH415*0.81818)</f>
        <v>9731</v>
      </c>
      <c r="O415" s="86">
        <f>+'Raw Benefits Data'!O415+'Raw Benefits Data'!AI415</f>
        <v>4</v>
      </c>
      <c r="P415" s="86">
        <f>+'Raw Benefits Data'!P415+('Raw Benefits Data'!AJ415*0.81818)</f>
        <v>348</v>
      </c>
      <c r="Q415" s="86">
        <f>+'Raw Benefits Data'!Q415+'Raw Benefits Data'!AK415</f>
        <v>159</v>
      </c>
      <c r="R415" s="86">
        <f>+'Raw Benefits Data'!R415+('Raw Benefits Data'!AL415*0.81818)</f>
        <v>22190</v>
      </c>
      <c r="S415" s="86">
        <f>+'Raw Benefits Data'!S415+'Raw Benefits Data'!AM415</f>
        <v>0</v>
      </c>
      <c r="T415" s="86">
        <f>+'Raw Benefits Data'!T415+('Raw Benefits Data'!AN415*0.81818)</f>
        <v>0</v>
      </c>
      <c r="U415" s="86">
        <f>+'Raw Benefits Data'!U415+'Raw Benefits Data'!AO415</f>
        <v>4</v>
      </c>
      <c r="V415" s="86">
        <f>+'Raw Benefits Data'!V415+('Raw Benefits Data'!AP415*0.81818)</f>
        <v>578</v>
      </c>
      <c r="W415" s="86">
        <f>+'Raw Benefits Data'!W415+'Raw Benefits Data'!AQ415</f>
        <v>159</v>
      </c>
      <c r="X415" s="86">
        <f>+'Raw Benefits Data'!X415+('Raw Benefits Data'!AR415*0.81818)</f>
        <v>1557669</v>
      </c>
    </row>
    <row r="416" spans="1:24" ht="11.25">
      <c r="A416" s="3" t="s">
        <v>156</v>
      </c>
      <c r="B416" s="3" t="s">
        <v>26</v>
      </c>
      <c r="C416" s="3">
        <v>227368</v>
      </c>
      <c r="D416" s="3">
        <v>3</v>
      </c>
      <c r="E416" s="86">
        <f>+'Raw Benefits Data'!E416+'Raw Benefits Data'!Y416</f>
        <v>394</v>
      </c>
      <c r="F416" s="86">
        <f>+'Raw Benefits Data'!F416+('Raw Benefits Data'!Z416*0.81818)</f>
        <v>1427263</v>
      </c>
      <c r="G416" s="86">
        <f>+'Raw Benefits Data'!G416+'Raw Benefits Data'!AA416</f>
        <v>394</v>
      </c>
      <c r="H416" s="86">
        <f>+'Raw Benefits Data'!H416+('Raw Benefits Data'!AB416*0.81818)</f>
        <v>1478078</v>
      </c>
      <c r="I416" s="86">
        <f>+'Raw Benefits Data'!I416+'Raw Benefits Data'!AC416</f>
        <v>0</v>
      </c>
      <c r="J416" s="86">
        <f>+'Raw Benefits Data'!J416+('Raw Benefits Data'!AD416*0.81818)</f>
        <v>0</v>
      </c>
      <c r="K416" s="86">
        <f>+'Raw Benefits Data'!K416+'Raw Benefits Data'!AE416</f>
        <v>398</v>
      </c>
      <c r="L416" s="86">
        <f>+'Raw Benefits Data'!L416+('Raw Benefits Data'!AF416*0.81818)</f>
        <v>1927646</v>
      </c>
      <c r="M416" s="86">
        <f>+'Raw Benefits Data'!M416+'Raw Benefits Data'!AG416</f>
        <v>400</v>
      </c>
      <c r="N416" s="86">
        <f>+'Raw Benefits Data'!N416+('Raw Benefits Data'!AH416*0.81818)</f>
        <v>107625</v>
      </c>
      <c r="O416" s="86">
        <f>+'Raw Benefits Data'!O416+'Raw Benefits Data'!AI416</f>
        <v>0</v>
      </c>
      <c r="P416" s="86">
        <f>+'Raw Benefits Data'!P416+('Raw Benefits Data'!AJ416*0.81818)</f>
        <v>0</v>
      </c>
      <c r="Q416" s="86">
        <f>+'Raw Benefits Data'!Q416+'Raw Benefits Data'!AK416</f>
        <v>400</v>
      </c>
      <c r="R416" s="86">
        <f>+'Raw Benefits Data'!R416+('Raw Benefits Data'!AL416*0.81818)</f>
        <v>162068</v>
      </c>
      <c r="S416" s="86">
        <f>+'Raw Benefits Data'!S416+'Raw Benefits Data'!AM416</f>
        <v>0</v>
      </c>
      <c r="T416" s="86">
        <f>+'Raw Benefits Data'!T416+('Raw Benefits Data'!AN416*0.81818)</f>
        <v>0</v>
      </c>
      <c r="U416" s="86">
        <f>+'Raw Benefits Data'!U416+'Raw Benefits Data'!AO416</f>
        <v>0</v>
      </c>
      <c r="V416" s="86">
        <f>+'Raw Benefits Data'!V416+('Raw Benefits Data'!AP416*0.81818)</f>
        <v>0</v>
      </c>
      <c r="W416" s="86">
        <f>+'Raw Benefits Data'!W416+'Raw Benefits Data'!AQ416</f>
        <v>400</v>
      </c>
      <c r="X416" s="86">
        <f>+'Raw Benefits Data'!X416+('Raw Benefits Data'!AR416*0.81818)</f>
        <v>5102680</v>
      </c>
    </row>
    <row r="417" spans="1:24" ht="11.25">
      <c r="A417" s="3" t="s">
        <v>156</v>
      </c>
      <c r="B417" s="3" t="s">
        <v>27</v>
      </c>
      <c r="C417" s="3">
        <v>229814</v>
      </c>
      <c r="D417" s="3">
        <v>3</v>
      </c>
      <c r="E417" s="86">
        <f>+'Raw Benefits Data'!E417+'Raw Benefits Data'!Y417</f>
        <v>202</v>
      </c>
      <c r="F417" s="86">
        <f>+'Raw Benefits Data'!F417+('Raw Benefits Data'!Z417*0.81818)</f>
        <v>607037.72874</v>
      </c>
      <c r="G417" s="86">
        <f>+'Raw Benefits Data'!G417+'Raw Benefits Data'!AA417</f>
        <v>194</v>
      </c>
      <c r="H417" s="86">
        <f>+'Raw Benefits Data'!H417+('Raw Benefits Data'!AB417*0.81818)</f>
        <v>600359.83504</v>
      </c>
      <c r="I417" s="86">
        <f>+'Raw Benefits Data'!I417+'Raw Benefits Data'!AC417</f>
        <v>6</v>
      </c>
      <c r="J417" s="86">
        <f>+'Raw Benefits Data'!J417+('Raw Benefits Data'!AD417*0.81818)</f>
        <v>769</v>
      </c>
      <c r="K417" s="86">
        <f>+'Raw Benefits Data'!K417+'Raw Benefits Data'!AE417</f>
        <v>202</v>
      </c>
      <c r="L417" s="86">
        <f>+'Raw Benefits Data'!L417+('Raw Benefits Data'!AF417*0.81818)</f>
        <v>622491.2761</v>
      </c>
      <c r="M417" s="86">
        <f>+'Raw Benefits Data'!M417+'Raw Benefits Data'!AG417</f>
        <v>202</v>
      </c>
      <c r="N417" s="86">
        <f>+'Raw Benefits Data'!N417+('Raw Benefits Data'!AH417*0.81818)</f>
        <v>81868.3512</v>
      </c>
      <c r="O417" s="86">
        <f>+'Raw Benefits Data'!O417+'Raw Benefits Data'!AI417</f>
        <v>193</v>
      </c>
      <c r="P417" s="86">
        <f>+'Raw Benefits Data'!P417+('Raw Benefits Data'!AJ417*0.81818)</f>
        <v>6640.99924</v>
      </c>
      <c r="Q417" s="86">
        <f>+'Raw Benefits Data'!Q417+'Raw Benefits Data'!AK417</f>
        <v>202</v>
      </c>
      <c r="R417" s="86">
        <f>+'Raw Benefits Data'!R417+('Raw Benefits Data'!AL417*0.81818)</f>
        <v>409341.756</v>
      </c>
      <c r="S417" s="86">
        <f>+'Raw Benefits Data'!S417+'Raw Benefits Data'!AM417</f>
        <v>0</v>
      </c>
      <c r="T417" s="86">
        <f>+'Raw Benefits Data'!T417+('Raw Benefits Data'!AN417*0.81818)</f>
        <v>0</v>
      </c>
      <c r="U417" s="86">
        <f>+'Raw Benefits Data'!U417+'Raw Benefits Data'!AO417</f>
        <v>0</v>
      </c>
      <c r="V417" s="86">
        <f>+'Raw Benefits Data'!V417+('Raw Benefits Data'!AP417*0.81818)</f>
        <v>0</v>
      </c>
      <c r="W417" s="86">
        <f>+'Raw Benefits Data'!W417+'Raw Benefits Data'!AQ417</f>
        <v>202</v>
      </c>
      <c r="X417" s="86">
        <f>+'Raw Benefits Data'!X417+('Raw Benefits Data'!AR417*0.81818)</f>
        <v>2328508.94632</v>
      </c>
    </row>
    <row r="418" spans="1:24" ht="11.25">
      <c r="A418" s="3" t="s">
        <v>156</v>
      </c>
      <c r="B418" s="3" t="s">
        <v>28</v>
      </c>
      <c r="C418" s="3">
        <v>222831</v>
      </c>
      <c r="D418" s="3">
        <v>4</v>
      </c>
      <c r="E418" s="86">
        <f>+'Raw Benefits Data'!E418+'Raw Benefits Data'!Y418</f>
        <v>215</v>
      </c>
      <c r="F418" s="86">
        <f>+'Raw Benefits Data'!F418+('Raw Benefits Data'!Z418*0.81818)</f>
        <v>752472.71696</v>
      </c>
      <c r="G418" s="86">
        <f>+'Raw Benefits Data'!G418+'Raw Benefits Data'!AA418</f>
        <v>217</v>
      </c>
      <c r="H418" s="86">
        <f>+'Raw Benefits Data'!H418+('Raw Benefits Data'!AB418*0.81818)</f>
        <v>829417.0828</v>
      </c>
      <c r="I418" s="86">
        <f>+'Raw Benefits Data'!I418+'Raw Benefits Data'!AC418</f>
        <v>0</v>
      </c>
      <c r="J418" s="86">
        <f>+'Raw Benefits Data'!J418+('Raw Benefits Data'!AD418*0.81818)</f>
        <v>0</v>
      </c>
      <c r="K418" s="86">
        <f>+'Raw Benefits Data'!K418+'Raw Benefits Data'!AE418</f>
        <v>216</v>
      </c>
      <c r="L418" s="86">
        <f>+'Raw Benefits Data'!L418+('Raw Benefits Data'!AF418*0.81818)</f>
        <v>703082.8089</v>
      </c>
      <c r="M418" s="86">
        <f>+'Raw Benefits Data'!M418+'Raw Benefits Data'!AG418</f>
        <v>0</v>
      </c>
      <c r="N418" s="86">
        <f>+'Raw Benefits Data'!N418+('Raw Benefits Data'!AH418*0.81818)</f>
        <v>0</v>
      </c>
      <c r="O418" s="274">
        <f>+'Raw Benefits Data'!O418+'Raw Benefits Data'!AI418</f>
        <v>0</v>
      </c>
      <c r="P418" s="274">
        <f>+'Raw Benefits Data'!P418+('Raw Benefits Data'!AJ418*0.81818)</f>
        <v>0</v>
      </c>
      <c r="Q418" s="86">
        <f>+'Raw Benefits Data'!Q418+'Raw Benefits Data'!AK418</f>
        <v>0</v>
      </c>
      <c r="R418" s="86">
        <f>+'Raw Benefits Data'!R418+('Raw Benefits Data'!AL418*0.81818)</f>
        <v>0</v>
      </c>
      <c r="S418" s="86">
        <f>+'Raw Benefits Data'!S418+'Raw Benefits Data'!AM418</f>
        <v>0</v>
      </c>
      <c r="T418" s="86">
        <f>+'Raw Benefits Data'!T418+('Raw Benefits Data'!AN418*0.81818)</f>
        <v>0</v>
      </c>
      <c r="U418" s="86">
        <f>+'Raw Benefits Data'!U418+'Raw Benefits Data'!AO418</f>
        <v>0</v>
      </c>
      <c r="V418" s="86">
        <f>+'Raw Benefits Data'!V418+('Raw Benefits Data'!AP418*0.81818)</f>
        <v>0</v>
      </c>
      <c r="W418" s="86">
        <f>+'Raw Benefits Data'!W418+'Raw Benefits Data'!AQ418</f>
        <v>217</v>
      </c>
      <c r="X418" s="86">
        <f>+'Raw Benefits Data'!X418+('Raw Benefits Data'!AR418*0.81818)</f>
        <v>2284972.60866</v>
      </c>
    </row>
    <row r="419" spans="1:24" ht="11.25">
      <c r="A419" s="3" t="s">
        <v>156</v>
      </c>
      <c r="B419" s="3" t="s">
        <v>29</v>
      </c>
      <c r="C419" s="3">
        <v>226833</v>
      </c>
      <c r="D419" s="3">
        <v>4</v>
      </c>
      <c r="E419" s="86">
        <f>+'Raw Benefits Data'!E419+'Raw Benefits Data'!Y419</f>
        <v>192</v>
      </c>
      <c r="F419" s="86">
        <f>+'Raw Benefits Data'!F419+('Raw Benefits Data'!Z419*0.81818)</f>
        <v>675477.01334</v>
      </c>
      <c r="G419" s="86">
        <f>+'Raw Benefits Data'!G419+'Raw Benefits Data'!AA419</f>
        <v>192</v>
      </c>
      <c r="H419" s="86">
        <f>+'Raw Benefits Data'!H419+('Raw Benefits Data'!AB419*0.81818)</f>
        <v>593283.38958</v>
      </c>
      <c r="I419" s="86">
        <f>+'Raw Benefits Data'!I419+'Raw Benefits Data'!AC419</f>
        <v>0</v>
      </c>
      <c r="J419" s="86">
        <f>+'Raw Benefits Data'!J419+('Raw Benefits Data'!AD419*0.81818)</f>
        <v>0</v>
      </c>
      <c r="K419" s="86">
        <f>+'Raw Benefits Data'!K419+'Raw Benefits Data'!AE419</f>
        <v>192</v>
      </c>
      <c r="L419" s="86">
        <f>+'Raw Benefits Data'!L419+('Raw Benefits Data'!AF419*0.81818)</f>
        <v>656063.01642</v>
      </c>
      <c r="M419" s="86">
        <f>+'Raw Benefits Data'!M419+'Raw Benefits Data'!AG419</f>
        <v>192</v>
      </c>
      <c r="N419" s="86">
        <f>+'Raw Benefits Data'!N419+('Raw Benefits Data'!AH419*0.81818)</f>
        <v>8577.7263</v>
      </c>
      <c r="O419" s="274">
        <f>+'Raw Benefits Data'!O419+'Raw Benefits Data'!AI419</f>
        <v>192</v>
      </c>
      <c r="P419" s="274">
        <f>+'Raw Benefits Data'!P419+('Raw Benefits Data'!AJ419*0.81818)</f>
        <v>5198.27218</v>
      </c>
      <c r="Q419" s="86">
        <f>+'Raw Benefits Data'!Q419+'Raw Benefits Data'!AK419</f>
        <v>192</v>
      </c>
      <c r="R419" s="86">
        <f>+'Raw Benefits Data'!R419+('Raw Benefits Data'!AL419*0.81818)</f>
        <v>4289.27224</v>
      </c>
      <c r="S419" s="86">
        <f>+'Raw Benefits Data'!S419+'Raw Benefits Data'!AM419</f>
        <v>0</v>
      </c>
      <c r="T419" s="86">
        <f>+'Raw Benefits Data'!T419+('Raw Benefits Data'!AN419*0.81818)</f>
        <v>0</v>
      </c>
      <c r="U419" s="86">
        <f>+'Raw Benefits Data'!U419+'Raw Benefits Data'!AO419</f>
        <v>0</v>
      </c>
      <c r="V419" s="86">
        <f>+'Raw Benefits Data'!V419+('Raw Benefits Data'!AP419*0.81818)</f>
        <v>0</v>
      </c>
      <c r="W419" s="86">
        <f>+'Raw Benefits Data'!W419+'Raw Benefits Data'!AQ419</f>
        <v>192</v>
      </c>
      <c r="X419" s="86">
        <f>+'Raw Benefits Data'!X419+('Raw Benefits Data'!AR419*0.81818)</f>
        <v>1942888.69006</v>
      </c>
    </row>
    <row r="420" spans="1:24" ht="11.25">
      <c r="A420" s="3" t="s">
        <v>156</v>
      </c>
      <c r="B420" s="3" t="s">
        <v>30</v>
      </c>
      <c r="C420" s="3">
        <v>228529</v>
      </c>
      <c r="D420" s="3">
        <v>4</v>
      </c>
      <c r="E420" s="86">
        <f>+'Raw Benefits Data'!E420+'Raw Benefits Data'!Y420</f>
        <v>234</v>
      </c>
      <c r="F420" s="86">
        <f>+'Raw Benefits Data'!F420+('Raw Benefits Data'!Z420*0.81818)</f>
        <v>718826.70444</v>
      </c>
      <c r="G420" s="86">
        <f>+'Raw Benefits Data'!G420+'Raw Benefits Data'!AA420</f>
        <v>234</v>
      </c>
      <c r="H420" s="86">
        <f>+'Raw Benefits Data'!H420+('Raw Benefits Data'!AB420*0.81818)</f>
        <v>848159.7768</v>
      </c>
      <c r="I420" s="86">
        <f>+'Raw Benefits Data'!I420+'Raw Benefits Data'!AC420</f>
        <v>0</v>
      </c>
      <c r="J420" s="86">
        <f>+'Raw Benefits Data'!J420+('Raw Benefits Data'!AD420*0.81818)</f>
        <v>0</v>
      </c>
      <c r="K420" s="86">
        <f>+'Raw Benefits Data'!K420+'Raw Benefits Data'!AE420</f>
        <v>234</v>
      </c>
      <c r="L420" s="86">
        <f>+'Raw Benefits Data'!L420+('Raw Benefits Data'!AF420*0.81818)</f>
        <v>725765.4472</v>
      </c>
      <c r="M420" s="86">
        <f>+'Raw Benefits Data'!M420+'Raw Benefits Data'!AG420</f>
        <v>234</v>
      </c>
      <c r="N420" s="86">
        <f>+'Raw Benefits Data'!N420+('Raw Benefits Data'!AH420*0.81818)</f>
        <v>9607.90532</v>
      </c>
      <c r="O420" s="274">
        <f>+'Raw Benefits Data'!O420+'Raw Benefits Data'!AI420</f>
        <v>0</v>
      </c>
      <c r="P420" s="274">
        <f>+'Raw Benefits Data'!P420+('Raw Benefits Data'!AJ420*0.81818)</f>
        <v>0</v>
      </c>
      <c r="Q420" s="86">
        <f>+'Raw Benefits Data'!Q420+'Raw Benefits Data'!AK420</f>
        <v>234</v>
      </c>
      <c r="R420" s="86">
        <f>+'Raw Benefits Data'!R420+('Raw Benefits Data'!AL420*0.81818)</f>
        <v>45895.8044</v>
      </c>
      <c r="S420" s="86">
        <f>+'Raw Benefits Data'!S420+'Raw Benefits Data'!AM420</f>
        <v>0</v>
      </c>
      <c r="T420" s="86">
        <f>+'Raw Benefits Data'!T420+('Raw Benefits Data'!AN420*0.81818)</f>
        <v>0</v>
      </c>
      <c r="U420" s="86">
        <f>+'Raw Benefits Data'!U420+'Raw Benefits Data'!AO420</f>
        <v>0</v>
      </c>
      <c r="V420" s="86">
        <f>+'Raw Benefits Data'!V420+('Raw Benefits Data'!AP420*0.81818)</f>
        <v>0</v>
      </c>
      <c r="W420" s="86">
        <f>+'Raw Benefits Data'!W420+'Raw Benefits Data'!AQ420</f>
        <v>234</v>
      </c>
      <c r="X420" s="86">
        <f>+'Raw Benefits Data'!X420+('Raw Benefits Data'!AR420*0.81818)</f>
        <v>2348255.63816</v>
      </c>
    </row>
    <row r="421" spans="1:24" ht="11.25">
      <c r="A421" s="3" t="s">
        <v>156</v>
      </c>
      <c r="B421" s="3" t="s">
        <v>31</v>
      </c>
      <c r="C421" s="3">
        <v>226152</v>
      </c>
      <c r="D421" s="3">
        <v>4</v>
      </c>
      <c r="E421" s="86">
        <f>+'Raw Benefits Data'!E421+'Raw Benefits Data'!Y421</f>
        <v>106</v>
      </c>
      <c r="F421" s="86">
        <f>+'Raw Benefits Data'!F421+('Raw Benefits Data'!Z421*0.81818)</f>
        <v>344814.17646</v>
      </c>
      <c r="G421" s="86">
        <f>+'Raw Benefits Data'!G421+'Raw Benefits Data'!AA421</f>
        <v>106</v>
      </c>
      <c r="H421" s="86">
        <f>+'Raw Benefits Data'!H421+('Raw Benefits Data'!AB421*0.81818)</f>
        <v>387556.296</v>
      </c>
      <c r="I421" s="86">
        <f>+'Raw Benefits Data'!I421+'Raw Benefits Data'!AC421</f>
        <v>0</v>
      </c>
      <c r="J421" s="86">
        <f>+'Raw Benefits Data'!J421+('Raw Benefits Data'!AD421*0.81818)</f>
        <v>0</v>
      </c>
      <c r="K421" s="86">
        <f>+'Raw Benefits Data'!K421+'Raw Benefits Data'!AE421</f>
        <v>106</v>
      </c>
      <c r="L421" s="86">
        <f>+'Raw Benefits Data'!L421+('Raw Benefits Data'!AF421*0.81818)</f>
        <v>371392.54244</v>
      </c>
      <c r="M421" s="86">
        <f>+'Raw Benefits Data'!M421+'Raw Benefits Data'!AG421</f>
        <v>106</v>
      </c>
      <c r="N421" s="86">
        <f>+'Raw Benefits Data'!N421+('Raw Benefits Data'!AH421*0.81818)</f>
        <v>4947.90776</v>
      </c>
      <c r="O421" s="274">
        <f>+'Raw Benefits Data'!O421+'Raw Benefits Data'!AI421</f>
        <v>0</v>
      </c>
      <c r="P421" s="274">
        <f>+'Raw Benefits Data'!P421+('Raw Benefits Data'!AJ421*0.81818)</f>
        <v>0</v>
      </c>
      <c r="Q421" s="86">
        <f>+'Raw Benefits Data'!Q421+'Raw Benefits Data'!AK421</f>
        <v>106</v>
      </c>
      <c r="R421" s="86">
        <f>+'Raw Benefits Data'!R421+('Raw Benefits Data'!AL421*0.81818)</f>
        <v>24565.1752</v>
      </c>
      <c r="S421" s="86">
        <f>+'Raw Benefits Data'!S421+'Raw Benefits Data'!AM421</f>
        <v>0</v>
      </c>
      <c r="T421" s="86">
        <f>+'Raw Benefits Data'!T421+('Raw Benefits Data'!AN421*0.81818)</f>
        <v>0</v>
      </c>
      <c r="U421" s="86">
        <f>+'Raw Benefits Data'!U421+'Raw Benefits Data'!AO421</f>
        <v>0</v>
      </c>
      <c r="V421" s="86">
        <f>+'Raw Benefits Data'!V421+('Raw Benefits Data'!AP421*0.81818)</f>
        <v>0</v>
      </c>
      <c r="W421" s="86">
        <f>+'Raw Benefits Data'!W421+'Raw Benefits Data'!AQ421</f>
        <v>106</v>
      </c>
      <c r="X421" s="86">
        <f>+'Raw Benefits Data'!X421+('Raw Benefits Data'!AR421*0.81818)</f>
        <v>1133276.09786</v>
      </c>
    </row>
    <row r="422" spans="1:24" ht="11.25">
      <c r="A422" s="3" t="s">
        <v>156</v>
      </c>
      <c r="B422" s="3" t="s">
        <v>32</v>
      </c>
      <c r="C422" s="3">
        <v>229018</v>
      </c>
      <c r="D422" s="3">
        <v>4</v>
      </c>
      <c r="E422" s="86">
        <f>+'Raw Benefits Data'!E422+'Raw Benefits Data'!Y422</f>
        <v>61</v>
      </c>
      <c r="F422" s="86">
        <f>+'Raw Benefits Data'!F422+('Raw Benefits Data'!Z422*0.81818)</f>
        <v>240912</v>
      </c>
      <c r="G422" s="86">
        <f>+'Raw Benefits Data'!G422+'Raw Benefits Data'!AA422</f>
        <v>75</v>
      </c>
      <c r="H422" s="86">
        <f>+'Raw Benefits Data'!H422+('Raw Benefits Data'!AB422*0.81818)</f>
        <v>20704</v>
      </c>
      <c r="I422" s="86">
        <f>+'Raw Benefits Data'!I422+'Raw Benefits Data'!AC422</f>
        <v>0</v>
      </c>
      <c r="J422" s="86">
        <f>+'Raw Benefits Data'!J422+('Raw Benefits Data'!AD422*0.81818)</f>
        <v>0</v>
      </c>
      <c r="K422" s="86">
        <f>+'Raw Benefits Data'!K422+'Raw Benefits Data'!AE422</f>
        <v>77</v>
      </c>
      <c r="L422" s="86">
        <f>+'Raw Benefits Data'!L422+('Raw Benefits Data'!AF422*0.81818)</f>
        <v>249470</v>
      </c>
      <c r="M422" s="86">
        <f>+'Raw Benefits Data'!M422+'Raw Benefits Data'!AG422</f>
        <v>77</v>
      </c>
      <c r="N422" s="86">
        <f>+'Raw Benefits Data'!N422+('Raw Benefits Data'!AH422*0.81818)</f>
        <v>4712</v>
      </c>
      <c r="O422" s="274">
        <f>+'Raw Benefits Data'!O422+'Raw Benefits Data'!AI422</f>
        <v>0</v>
      </c>
      <c r="P422" s="274">
        <f>+'Raw Benefits Data'!P422+('Raw Benefits Data'!AJ422*0.81818)</f>
        <v>0</v>
      </c>
      <c r="Q422" s="86">
        <f>+'Raw Benefits Data'!Q422+'Raw Benefits Data'!AK422</f>
        <v>77</v>
      </c>
      <c r="R422" s="86">
        <f>+'Raw Benefits Data'!R422+('Raw Benefits Data'!AL422*0.81818)</f>
        <v>9783</v>
      </c>
      <c r="S422" s="86">
        <f>+'Raw Benefits Data'!S422+'Raw Benefits Data'!AM422</f>
        <v>0</v>
      </c>
      <c r="T422" s="86">
        <f>+'Raw Benefits Data'!T422+('Raw Benefits Data'!AN422*0.81818)</f>
        <v>0</v>
      </c>
      <c r="U422" s="86">
        <f>+'Raw Benefits Data'!U422+'Raw Benefits Data'!AO422</f>
        <v>0</v>
      </c>
      <c r="V422" s="86">
        <f>+'Raw Benefits Data'!V422+('Raw Benefits Data'!AP422*0.81818)</f>
        <v>0</v>
      </c>
      <c r="W422" s="86">
        <f>+'Raw Benefits Data'!W422+'Raw Benefits Data'!AQ422</f>
        <v>77</v>
      </c>
      <c r="X422" s="86">
        <f>+'Raw Benefits Data'!X422+('Raw Benefits Data'!AR422*0.81818)</f>
        <v>525581</v>
      </c>
    </row>
    <row r="423" spans="1:24" ht="11.25">
      <c r="A423" s="3" t="s">
        <v>156</v>
      </c>
      <c r="B423" s="3" t="s">
        <v>33</v>
      </c>
      <c r="C423" s="3">
        <v>227924</v>
      </c>
      <c r="D423" s="3">
        <v>5</v>
      </c>
      <c r="E423" s="86">
        <f>+'Raw Benefits Data'!E423+'Raw Benefits Data'!Y423</f>
        <v>0</v>
      </c>
      <c r="F423" s="86">
        <f>+'Raw Benefits Data'!F423+('Raw Benefits Data'!Z423*0.81818)</f>
        <v>0</v>
      </c>
      <c r="G423" s="86">
        <f>+'Raw Benefits Data'!G423+'Raw Benefits Data'!AA423</f>
        <v>0</v>
      </c>
      <c r="H423" s="86">
        <f>+'Raw Benefits Data'!H423+('Raw Benefits Data'!AB423*0.81818)</f>
        <v>0</v>
      </c>
      <c r="I423" s="86">
        <f>+'Raw Benefits Data'!I423+'Raw Benefits Data'!AC423</f>
        <v>0</v>
      </c>
      <c r="J423" s="86">
        <f>+'Raw Benefits Data'!J423+('Raw Benefits Data'!AD423*0.81818)</f>
        <v>0</v>
      </c>
      <c r="K423" s="86">
        <f>+'Raw Benefits Data'!K423+'Raw Benefits Data'!AE423</f>
        <v>0</v>
      </c>
      <c r="L423" s="86">
        <f>+'Raw Benefits Data'!L423+('Raw Benefits Data'!AF423*0.81818)</f>
        <v>0</v>
      </c>
      <c r="M423" s="86">
        <f>+'Raw Benefits Data'!M423+'Raw Benefits Data'!AG423</f>
        <v>0</v>
      </c>
      <c r="N423" s="86">
        <f>+'Raw Benefits Data'!N423+('Raw Benefits Data'!AH423*0.81818)</f>
        <v>0</v>
      </c>
      <c r="O423" s="86">
        <f>+'Raw Benefits Data'!O423+'Raw Benefits Data'!AI423</f>
        <v>0</v>
      </c>
      <c r="P423" s="86">
        <f>+'Raw Benefits Data'!P423+('Raw Benefits Data'!AJ423*0.81818)</f>
        <v>0</v>
      </c>
      <c r="Q423" s="86">
        <f>+'Raw Benefits Data'!Q423+'Raw Benefits Data'!AK423</f>
        <v>0</v>
      </c>
      <c r="R423" s="86">
        <f>+'Raw Benefits Data'!R423+('Raw Benefits Data'!AL423*0.81818)</f>
        <v>0</v>
      </c>
      <c r="S423" s="86">
        <f>+'Raw Benefits Data'!S423+'Raw Benefits Data'!AM423</f>
        <v>0</v>
      </c>
      <c r="T423" s="86">
        <f>+'Raw Benefits Data'!T423+('Raw Benefits Data'!AN423*0.81818)</f>
        <v>0</v>
      </c>
      <c r="U423" s="86">
        <f>+'Raw Benefits Data'!U423+'Raw Benefits Data'!AO423</f>
        <v>0</v>
      </c>
      <c r="V423" s="86">
        <f>+'Raw Benefits Data'!V423+('Raw Benefits Data'!AP423*0.81818)</f>
        <v>0</v>
      </c>
      <c r="W423" s="86">
        <f>+'Raw Benefits Data'!W423+'Raw Benefits Data'!AQ423</f>
        <v>0</v>
      </c>
      <c r="X423" s="86">
        <f>+'Raw Benefits Data'!X423+('Raw Benefits Data'!AR423*0.81818)</f>
        <v>0</v>
      </c>
    </row>
    <row r="424" spans="1:24" ht="11.25">
      <c r="A424" s="3" t="s">
        <v>156</v>
      </c>
      <c r="B424" s="3" t="s">
        <v>34</v>
      </c>
      <c r="C424" s="3">
        <v>224545</v>
      </c>
      <c r="D424" s="3">
        <v>5</v>
      </c>
      <c r="E424" s="86">
        <f>+'Raw Benefits Data'!E424+'Raw Benefits Data'!Y424</f>
        <v>32</v>
      </c>
      <c r="F424" s="86">
        <f>+'Raw Benefits Data'!F424+('Raw Benefits Data'!Z424*0.81818)</f>
        <v>100294</v>
      </c>
      <c r="G424" s="86">
        <f>+'Raw Benefits Data'!G424+'Raw Benefits Data'!AA424</f>
        <v>32</v>
      </c>
      <c r="H424" s="86">
        <f>+'Raw Benefits Data'!H424+('Raw Benefits Data'!AB424*0.81818)</f>
        <v>85560</v>
      </c>
      <c r="I424" s="86">
        <f>+'Raw Benefits Data'!I424+'Raw Benefits Data'!AC424</f>
        <v>0</v>
      </c>
      <c r="J424" s="86">
        <f>+'Raw Benefits Data'!J424+('Raw Benefits Data'!AD424*0.81818)</f>
        <v>0</v>
      </c>
      <c r="K424" s="86">
        <f>+'Raw Benefits Data'!K424+'Raw Benefits Data'!AE424</f>
        <v>32</v>
      </c>
      <c r="L424" s="86">
        <f>+'Raw Benefits Data'!L424+('Raw Benefits Data'!AF424*0.81818)</f>
        <v>94352</v>
      </c>
      <c r="M424" s="86">
        <f>+'Raw Benefits Data'!M424+'Raw Benefits Data'!AG424</f>
        <v>32</v>
      </c>
      <c r="N424" s="86">
        <f>+'Raw Benefits Data'!N424+('Raw Benefits Data'!AH424*0.81818)</f>
        <v>1244</v>
      </c>
      <c r="O424" s="86">
        <f>+'Raw Benefits Data'!O424+'Raw Benefits Data'!AI424</f>
        <v>0</v>
      </c>
      <c r="P424" s="86">
        <f>+'Raw Benefits Data'!P424+('Raw Benefits Data'!AJ424*0.81818)</f>
        <v>0</v>
      </c>
      <c r="Q424" s="86">
        <f>+'Raw Benefits Data'!Q424+'Raw Benefits Data'!AK424</f>
        <v>32</v>
      </c>
      <c r="R424" s="86">
        <f>+'Raw Benefits Data'!R424+('Raw Benefits Data'!AL424*0.81818)</f>
        <v>6175</v>
      </c>
      <c r="S424" s="86">
        <f>+'Raw Benefits Data'!S424+'Raw Benefits Data'!AM424</f>
        <v>0</v>
      </c>
      <c r="T424" s="86">
        <f>+'Raw Benefits Data'!T424+('Raw Benefits Data'!AN424*0.81818)</f>
        <v>0</v>
      </c>
      <c r="U424" s="86">
        <f>+'Raw Benefits Data'!U424+'Raw Benefits Data'!AO424</f>
        <v>0</v>
      </c>
      <c r="V424" s="86">
        <f>+'Raw Benefits Data'!V424+('Raw Benefits Data'!AP424*0.81818)</f>
        <v>0</v>
      </c>
      <c r="W424" s="86">
        <f>+'Raw Benefits Data'!W424+'Raw Benefits Data'!AQ424</f>
        <v>32</v>
      </c>
      <c r="X424" s="86">
        <f>+'Raw Benefits Data'!X424+('Raw Benefits Data'!AR424*0.81818)</f>
        <v>287625</v>
      </c>
    </row>
    <row r="425" spans="1:24" ht="11.25">
      <c r="A425" s="3" t="s">
        <v>156</v>
      </c>
      <c r="B425" s="3" t="s">
        <v>35</v>
      </c>
      <c r="C425" s="3">
        <v>225502</v>
      </c>
      <c r="D425" s="3">
        <v>5</v>
      </c>
      <c r="E425" s="86">
        <f>+'Raw Benefits Data'!E425+'Raw Benefits Data'!Y425</f>
        <v>38</v>
      </c>
      <c r="F425" s="86">
        <f>+'Raw Benefits Data'!F425+('Raw Benefits Data'!Z425*0.81818)</f>
        <v>135116.79196</v>
      </c>
      <c r="G425" s="86">
        <f>+'Raw Benefits Data'!G425+'Raw Benefits Data'!AA425</f>
        <v>38</v>
      </c>
      <c r="H425" s="86">
        <f>+'Raw Benefits Data'!H425+('Raw Benefits Data'!AB425*0.81818)</f>
        <v>107842.80474</v>
      </c>
      <c r="I425" s="86">
        <f>+'Raw Benefits Data'!I425+'Raw Benefits Data'!AC425</f>
        <v>0</v>
      </c>
      <c r="J425" s="86">
        <f>+'Raw Benefits Data'!J425+('Raw Benefits Data'!AD425*0.81818)</f>
        <v>0</v>
      </c>
      <c r="K425" s="86">
        <f>+'Raw Benefits Data'!K425+'Raw Benefits Data'!AE425</f>
        <v>38</v>
      </c>
      <c r="L425" s="86">
        <f>+'Raw Benefits Data'!L425+('Raw Benefits Data'!AF425*0.81818)</f>
        <v>137869.88082</v>
      </c>
      <c r="M425" s="86">
        <f>+'Raw Benefits Data'!M425+'Raw Benefits Data'!AG425</f>
        <v>38</v>
      </c>
      <c r="N425" s="86">
        <f>+'Raw Benefits Data'!N425+('Raw Benefits Data'!AH425*0.81818)</f>
        <v>18997.26846</v>
      </c>
      <c r="O425" s="86">
        <f>+'Raw Benefits Data'!O425+'Raw Benefits Data'!AI425</f>
        <v>38</v>
      </c>
      <c r="P425" s="86">
        <f>+'Raw Benefits Data'!P425+('Raw Benefits Data'!AJ425*0.81818)</f>
        <v>3733.09076</v>
      </c>
      <c r="Q425" s="86">
        <f>+'Raw Benefits Data'!Q425+'Raw Benefits Data'!AK425</f>
        <v>38</v>
      </c>
      <c r="R425" s="86">
        <f>+'Raw Benefits Data'!R425+('Raw Benefits Data'!AL425*0.81818)</f>
        <v>9497.72514</v>
      </c>
      <c r="S425" s="86">
        <f>+'Raw Benefits Data'!S425+'Raw Benefits Data'!AM425</f>
        <v>0</v>
      </c>
      <c r="T425" s="86">
        <f>+'Raw Benefits Data'!T425+('Raw Benefits Data'!AN425*0.81818)</f>
        <v>0</v>
      </c>
      <c r="U425" s="86">
        <f>+'Raw Benefits Data'!U425+'Raw Benefits Data'!AO425</f>
        <v>0</v>
      </c>
      <c r="V425" s="86">
        <f>+'Raw Benefits Data'!V425+('Raw Benefits Data'!AP425*0.81818)</f>
        <v>0</v>
      </c>
      <c r="W425" s="86">
        <f>+'Raw Benefits Data'!W425+'Raw Benefits Data'!AQ425</f>
        <v>38</v>
      </c>
      <c r="X425" s="86">
        <f>+'Raw Benefits Data'!X425+('Raw Benefits Data'!AR425*0.81818)</f>
        <v>413057.56188</v>
      </c>
    </row>
    <row r="426" spans="1:24" ht="11.25">
      <c r="A426" s="3" t="s">
        <v>156</v>
      </c>
      <c r="B426" s="3" t="s">
        <v>36</v>
      </c>
      <c r="C426" s="3">
        <v>227377</v>
      </c>
      <c r="D426" s="3">
        <v>5</v>
      </c>
      <c r="E426" s="86">
        <f>+'Raw Benefits Data'!E426+'Raw Benefits Data'!Y426</f>
        <v>227</v>
      </c>
      <c r="F426" s="86">
        <f>+'Raw Benefits Data'!F426+('Raw Benefits Data'!Z426*0.81818)</f>
        <v>729490.12202</v>
      </c>
      <c r="G426" s="86">
        <f>+'Raw Benefits Data'!G426+'Raw Benefits Data'!AA426</f>
        <v>227</v>
      </c>
      <c r="H426" s="86">
        <f>+'Raw Benefits Data'!H426+('Raw Benefits Data'!AB426*0.81818)</f>
        <v>43618.172</v>
      </c>
      <c r="I426" s="86">
        <f>+'Raw Benefits Data'!I426+'Raw Benefits Data'!AC426</f>
        <v>0</v>
      </c>
      <c r="J426" s="86">
        <f>+'Raw Benefits Data'!J426+('Raw Benefits Data'!AD426*0.81818)</f>
        <v>0</v>
      </c>
      <c r="K426" s="86">
        <f>+'Raw Benefits Data'!K426+'Raw Benefits Data'!AE426</f>
        <v>227</v>
      </c>
      <c r="L426" s="86">
        <f>+'Raw Benefits Data'!L426+('Raw Benefits Data'!AF426*0.81818)</f>
        <v>708417.40088</v>
      </c>
      <c r="M426" s="86">
        <f>+'Raw Benefits Data'!M426+'Raw Benefits Data'!AG426</f>
        <v>227</v>
      </c>
      <c r="N426" s="86">
        <f>+'Raw Benefits Data'!N426+('Raw Benefits Data'!AH426*0.81818)</f>
        <v>64229.25962</v>
      </c>
      <c r="O426" s="86">
        <f>+'Raw Benefits Data'!O426+'Raw Benefits Data'!AI426</f>
        <v>0</v>
      </c>
      <c r="P426" s="86">
        <f>+'Raw Benefits Data'!P426+('Raw Benefits Data'!AJ426*0.81818)</f>
        <v>0</v>
      </c>
      <c r="Q426" s="86">
        <f>+'Raw Benefits Data'!Q426+'Raw Benefits Data'!AK426</f>
        <v>227</v>
      </c>
      <c r="R426" s="86">
        <f>+'Raw Benefits Data'!R426+('Raw Benefits Data'!AL426*0.81818)</f>
        <v>27391.08532</v>
      </c>
      <c r="S426" s="86">
        <f>+'Raw Benefits Data'!S426+'Raw Benefits Data'!AM426</f>
        <v>0</v>
      </c>
      <c r="T426" s="86">
        <f>+'Raw Benefits Data'!T426+('Raw Benefits Data'!AN426*0.81818)</f>
        <v>0</v>
      </c>
      <c r="U426" s="86">
        <f>+'Raw Benefits Data'!U426+'Raw Benefits Data'!AO426</f>
        <v>0</v>
      </c>
      <c r="V426" s="86">
        <f>+'Raw Benefits Data'!V426+('Raw Benefits Data'!AP426*0.81818)</f>
        <v>0</v>
      </c>
      <c r="W426" s="86">
        <f>+'Raw Benefits Data'!W426+'Raw Benefits Data'!AQ426</f>
        <v>228</v>
      </c>
      <c r="X426" s="86">
        <f>+'Raw Benefits Data'!X426+('Raw Benefits Data'!AR426*0.81818)</f>
        <v>1573146.03984</v>
      </c>
    </row>
    <row r="427" spans="1:24" ht="11.25">
      <c r="A427" s="3" t="s">
        <v>156</v>
      </c>
      <c r="B427" s="3" t="s">
        <v>37</v>
      </c>
      <c r="C427" s="3">
        <v>228714</v>
      </c>
      <c r="D427" s="3">
        <v>6</v>
      </c>
      <c r="E427" s="86">
        <f>+'Raw Benefits Data'!E427+'Raw Benefits Data'!Y427</f>
        <v>58</v>
      </c>
      <c r="F427" s="86">
        <f>+'Raw Benefits Data'!F427+('Raw Benefits Data'!Z427*0.81818)</f>
        <v>196135.39742</v>
      </c>
      <c r="G427" s="86">
        <f>+'Raw Benefits Data'!G427+'Raw Benefits Data'!AA427</f>
        <v>58</v>
      </c>
      <c r="H427" s="86">
        <f>+'Raw Benefits Data'!H427+('Raw Benefits Data'!AB427*0.81818)</f>
        <v>204261.7032</v>
      </c>
      <c r="I427" s="86">
        <f>+'Raw Benefits Data'!I427+'Raw Benefits Data'!AC427</f>
        <v>0</v>
      </c>
      <c r="J427" s="86">
        <f>+'Raw Benefits Data'!J427+('Raw Benefits Data'!AD427*0.81818)</f>
        <v>0</v>
      </c>
      <c r="K427" s="86">
        <f>+'Raw Benefits Data'!K427+'Raw Benefits Data'!AE427</f>
        <v>58</v>
      </c>
      <c r="L427" s="86">
        <f>+'Raw Benefits Data'!L427+('Raw Benefits Data'!AF427*0.81818)</f>
        <v>187938.4122</v>
      </c>
      <c r="M427" s="86">
        <f>+'Raw Benefits Data'!M427+'Raw Benefits Data'!AG427</f>
        <v>58</v>
      </c>
      <c r="N427" s="86">
        <f>+'Raw Benefits Data'!N427+('Raw Benefits Data'!AH427*0.81818)</f>
        <v>2554.36172</v>
      </c>
      <c r="O427" s="86">
        <f>+'Raw Benefits Data'!O427+'Raw Benefits Data'!AI427</f>
        <v>0</v>
      </c>
      <c r="P427" s="86">
        <f>+'Raw Benefits Data'!P427+('Raw Benefits Data'!AJ427*0.81818)</f>
        <v>0</v>
      </c>
      <c r="Q427" s="86">
        <f>+'Raw Benefits Data'!Q427+'Raw Benefits Data'!AK427</f>
        <v>58</v>
      </c>
      <c r="R427" s="86">
        <f>+'Raw Benefits Data'!R427+('Raw Benefits Data'!AL427*0.81818)</f>
        <v>12674.99046</v>
      </c>
      <c r="S427" s="86">
        <f>+'Raw Benefits Data'!S427+'Raw Benefits Data'!AM427</f>
        <v>0</v>
      </c>
      <c r="T427" s="86">
        <f>+'Raw Benefits Data'!T427+('Raw Benefits Data'!AN427*0.81818)</f>
        <v>0</v>
      </c>
      <c r="U427" s="86">
        <f>+'Raw Benefits Data'!U427+'Raw Benefits Data'!AO427</f>
        <v>0</v>
      </c>
      <c r="V427" s="86">
        <f>+'Raw Benefits Data'!V427+('Raw Benefits Data'!AP427*0.81818)</f>
        <v>0</v>
      </c>
      <c r="W427" s="86">
        <f>+'Raw Benefits Data'!W427+'Raw Benefits Data'!AQ427</f>
        <v>58</v>
      </c>
      <c r="X427" s="86">
        <f>+'Raw Benefits Data'!X427+('Raw Benefits Data'!AR427*0.81818)</f>
        <v>603564.865</v>
      </c>
    </row>
    <row r="428" spans="1:24" ht="11.25">
      <c r="A428" s="3" t="s">
        <v>156</v>
      </c>
      <c r="B428" s="3" t="s">
        <v>38</v>
      </c>
      <c r="C428" s="3">
        <v>225432</v>
      </c>
      <c r="D428" s="3">
        <v>6</v>
      </c>
      <c r="E428" s="86">
        <f>+'Raw Benefits Data'!E428+'Raw Benefits Data'!Y428</f>
        <v>181</v>
      </c>
      <c r="F428" s="86">
        <f>+'Raw Benefits Data'!F428+('Raw Benefits Data'!Z428*0.81818)</f>
        <v>579646.63066</v>
      </c>
      <c r="G428" s="86">
        <f>+'Raw Benefits Data'!G428+'Raw Benefits Data'!AA428</f>
        <v>181</v>
      </c>
      <c r="H428" s="86">
        <f>+'Raw Benefits Data'!H428+('Raw Benefits Data'!AB428*0.81818)</f>
        <v>502775.40172</v>
      </c>
      <c r="I428" s="86">
        <f>+'Raw Benefits Data'!I428+'Raw Benefits Data'!AC428</f>
        <v>0</v>
      </c>
      <c r="J428" s="86">
        <f>+'Raw Benefits Data'!J428+('Raw Benefits Data'!AD428*0.81818)</f>
        <v>0</v>
      </c>
      <c r="K428" s="86">
        <f>+'Raw Benefits Data'!K428+'Raw Benefits Data'!AE428</f>
        <v>181</v>
      </c>
      <c r="L428" s="86">
        <f>+'Raw Benefits Data'!L428+('Raw Benefits Data'!AF428*0.81818)</f>
        <v>572581.73708</v>
      </c>
      <c r="M428" s="86">
        <f>+'Raw Benefits Data'!M428+'Raw Benefits Data'!AG428</f>
        <v>0</v>
      </c>
      <c r="N428" s="86">
        <f>+'Raw Benefits Data'!N428+('Raw Benefits Data'!AH428*0.81818)</f>
        <v>0</v>
      </c>
      <c r="O428" s="86">
        <f>+'Raw Benefits Data'!O428+'Raw Benefits Data'!AI428</f>
        <v>0</v>
      </c>
      <c r="P428" s="86">
        <f>+'Raw Benefits Data'!P428+('Raw Benefits Data'!AJ428*0.81818)</f>
        <v>0</v>
      </c>
      <c r="Q428" s="86">
        <f>+'Raw Benefits Data'!Q428+'Raw Benefits Data'!AK428</f>
        <v>0</v>
      </c>
      <c r="R428" s="86">
        <f>+'Raw Benefits Data'!R428+('Raw Benefits Data'!AL428*0.81818)</f>
        <v>0</v>
      </c>
      <c r="S428" s="86">
        <f>+'Raw Benefits Data'!S428+'Raw Benefits Data'!AM428</f>
        <v>0</v>
      </c>
      <c r="T428" s="86">
        <f>+'Raw Benefits Data'!T428+('Raw Benefits Data'!AN428*0.81818)</f>
        <v>0</v>
      </c>
      <c r="U428" s="86">
        <f>+'Raw Benefits Data'!U428+'Raw Benefits Data'!AO428</f>
        <v>0</v>
      </c>
      <c r="V428" s="86">
        <f>+'Raw Benefits Data'!V428+('Raw Benefits Data'!AP428*0.81818)</f>
        <v>0</v>
      </c>
      <c r="W428" s="86">
        <f>+'Raw Benefits Data'!W428+'Raw Benefits Data'!AQ428</f>
        <v>181</v>
      </c>
      <c r="X428" s="86">
        <f>+'Raw Benefits Data'!X428+('Raw Benefits Data'!AR428*0.81818)</f>
        <v>1655003.76946</v>
      </c>
    </row>
    <row r="429" spans="1:24" ht="11.25">
      <c r="A429" s="3" t="s">
        <v>141</v>
      </c>
      <c r="B429" s="32" t="s">
        <v>92</v>
      </c>
      <c r="C429" s="15">
        <v>234076</v>
      </c>
      <c r="D429" s="22">
        <v>1</v>
      </c>
      <c r="E429" s="86">
        <f>+'Raw Benefits Data'!E429+'Raw Benefits Data'!Y429</f>
        <v>974</v>
      </c>
      <c r="F429" s="86">
        <f>+'Raw Benefits Data'!F429+('Raw Benefits Data'!Z429*0.81818)</f>
        <v>7518617.49818</v>
      </c>
      <c r="G429" s="86">
        <f>+'Raw Benefits Data'!G429+'Raw Benefits Data'!AA429</f>
        <v>994</v>
      </c>
      <c r="H429" s="86">
        <f>+'Raw Benefits Data'!H429+('Raw Benefits Data'!AB429*0.81818)</f>
        <v>3833361.4208</v>
      </c>
      <c r="I429" s="86">
        <f>+'Raw Benefits Data'!I429+'Raw Benefits Data'!AC429</f>
        <v>948</v>
      </c>
      <c r="J429" s="86">
        <f>+'Raw Benefits Data'!J429+('Raw Benefits Data'!AD429*0.81818)</f>
        <v>190725.36776</v>
      </c>
      <c r="K429" s="86">
        <f>+'Raw Benefits Data'!K429+'Raw Benefits Data'!AE429</f>
        <v>1002</v>
      </c>
      <c r="L429" s="86">
        <f>+'Raw Benefits Data'!L429+('Raw Benefits Data'!AF429*0.81818)</f>
        <v>4559537.47366</v>
      </c>
      <c r="M429" s="86">
        <f>+'Raw Benefits Data'!M429+'Raw Benefits Data'!AG429</f>
        <v>0</v>
      </c>
      <c r="N429" s="86">
        <f>+'Raw Benefits Data'!N429+('Raw Benefits Data'!AH429*0.81818)</f>
        <v>0</v>
      </c>
      <c r="O429" s="86">
        <f>+'Raw Benefits Data'!O429+'Raw Benefits Data'!AI429</f>
        <v>958</v>
      </c>
      <c r="P429" s="86">
        <f>+'Raw Benefits Data'!P429+('Raw Benefits Data'!AJ429*0.81818)</f>
        <v>134841.95698</v>
      </c>
      <c r="Q429" s="86">
        <f>+'Raw Benefits Data'!Q429+'Raw Benefits Data'!AK429</f>
        <v>0</v>
      </c>
      <c r="R429" s="86">
        <f>+'Raw Benefits Data'!R429+('Raw Benefits Data'!AL429*0.81818)</f>
        <v>0</v>
      </c>
      <c r="S429" s="86">
        <f>+'Raw Benefits Data'!S429+'Raw Benefits Data'!AM429</f>
        <v>0</v>
      </c>
      <c r="T429" s="86">
        <f>+'Raw Benefits Data'!T429+('Raw Benefits Data'!AN429*0.81818)</f>
        <v>0</v>
      </c>
      <c r="U429" s="86">
        <f>+'Raw Benefits Data'!U429+'Raw Benefits Data'!AO429</f>
        <v>0</v>
      </c>
      <c r="V429" s="86">
        <f>+'Raw Benefits Data'!V429+('Raw Benefits Data'!AP429*0.81818)</f>
        <v>0</v>
      </c>
      <c r="W429" s="86">
        <f>+'Raw Benefits Data'!W429+'Raw Benefits Data'!AQ429</f>
        <v>1002</v>
      </c>
      <c r="X429" s="86">
        <f>+'Raw Benefits Data'!X429+('Raw Benefits Data'!AR429*0.81818)</f>
        <v>16237083.71738</v>
      </c>
    </row>
    <row r="430" spans="1:24" ht="11.25">
      <c r="A430" s="3" t="s">
        <v>141</v>
      </c>
      <c r="B430" s="32" t="s">
        <v>93</v>
      </c>
      <c r="C430" s="15">
        <v>233921</v>
      </c>
      <c r="D430" s="22">
        <v>1</v>
      </c>
      <c r="E430" s="86">
        <f>+'Raw Benefits Data'!E430+'Raw Benefits Data'!Y430</f>
        <v>1209</v>
      </c>
      <c r="F430" s="86">
        <f>+'Raw Benefits Data'!F430+('Raw Benefits Data'!Z430*0.81818)</f>
        <v>7800502.63432</v>
      </c>
      <c r="G430" s="86">
        <f>+'Raw Benefits Data'!G430+'Raw Benefits Data'!AA430</f>
        <v>1209</v>
      </c>
      <c r="H430" s="86">
        <f>+'Raw Benefits Data'!H430+('Raw Benefits Data'!AB430*0.81818)</f>
        <v>2356013.6009400003</v>
      </c>
      <c r="I430" s="86">
        <f>+'Raw Benefits Data'!I430+'Raw Benefits Data'!AC430</f>
        <v>0</v>
      </c>
      <c r="J430" s="86">
        <f>+'Raw Benefits Data'!J430+('Raw Benefits Data'!AD430*0.81818)</f>
        <v>0</v>
      </c>
      <c r="K430" s="86">
        <f>+'Raw Benefits Data'!K430+'Raw Benefits Data'!AE430</f>
        <v>1209</v>
      </c>
      <c r="L430" s="86">
        <f>+'Raw Benefits Data'!L430+('Raw Benefits Data'!AF430*0.81818)</f>
        <v>4181264.63958</v>
      </c>
      <c r="M430" s="86">
        <f>+'Raw Benefits Data'!M430+'Raw Benefits Data'!AG430</f>
        <v>1209</v>
      </c>
      <c r="N430" s="86">
        <f>+'Raw Benefits Data'!N430+('Raw Benefits Data'!AH430*0.81818)</f>
        <v>34521.43282</v>
      </c>
      <c r="O430" s="86">
        <f>+'Raw Benefits Data'!O430+'Raw Benefits Data'!AI430</f>
        <v>1209</v>
      </c>
      <c r="P430" s="86">
        <f>+'Raw Benefits Data'!P430+('Raw Benefits Data'!AJ430*0.81818)</f>
        <v>769740.33398</v>
      </c>
      <c r="Q430" s="86">
        <f>+'Raw Benefits Data'!Q430+'Raw Benefits Data'!AK430</f>
        <v>1209</v>
      </c>
      <c r="R430" s="86">
        <f>+'Raw Benefits Data'!R430+('Raw Benefits Data'!AL430*0.81818)</f>
        <v>587136.17612</v>
      </c>
      <c r="S430" s="86">
        <f>+'Raw Benefits Data'!S430+'Raw Benefits Data'!AM430</f>
        <v>0</v>
      </c>
      <c r="T430" s="86">
        <f>+'Raw Benefits Data'!T430+('Raw Benefits Data'!AN430*0.81818)</f>
        <v>0</v>
      </c>
      <c r="U430" s="86">
        <f>+'Raw Benefits Data'!U430+'Raw Benefits Data'!AO430</f>
        <v>0</v>
      </c>
      <c r="V430" s="86">
        <f>+'Raw Benefits Data'!V430+('Raw Benefits Data'!AP430*0.81818)</f>
        <v>0</v>
      </c>
      <c r="W430" s="86">
        <f>+'Raw Benefits Data'!W430+'Raw Benefits Data'!AQ430</f>
        <v>1209</v>
      </c>
      <c r="X430" s="86">
        <f>+'Raw Benefits Data'!X430+('Raw Benefits Data'!AR430*0.81818)</f>
        <v>15729178.81776</v>
      </c>
    </row>
    <row r="431" spans="1:24" ht="11.25">
      <c r="A431" s="3" t="s">
        <v>141</v>
      </c>
      <c r="B431" s="32" t="s">
        <v>94</v>
      </c>
      <c r="C431" s="15">
        <v>231624</v>
      </c>
      <c r="D431" s="22">
        <v>2</v>
      </c>
      <c r="E431" s="86">
        <f>+'Raw Benefits Data'!E431+'Raw Benefits Data'!Y431</f>
        <v>516</v>
      </c>
      <c r="F431" s="86">
        <f>+'Raw Benefits Data'!F431+('Raw Benefits Data'!Z431*0.81818)</f>
        <v>3557269.11854</v>
      </c>
      <c r="G431" s="86">
        <f>+'Raw Benefits Data'!G431+'Raw Benefits Data'!AA431</f>
        <v>516</v>
      </c>
      <c r="H431" s="86">
        <f>+'Raw Benefits Data'!H431+('Raw Benefits Data'!AB431*0.81818)</f>
        <v>1619781.44</v>
      </c>
      <c r="I431" s="86">
        <f>+'Raw Benefits Data'!I431+'Raw Benefits Data'!AC431</f>
        <v>425</v>
      </c>
      <c r="J431" s="86">
        <f>+'Raw Benefits Data'!J431+('Raw Benefits Data'!AD431*0.81818)</f>
        <v>5853.99844</v>
      </c>
      <c r="K431" s="86">
        <f>+'Raw Benefits Data'!K431+'Raw Benefits Data'!AE431</f>
        <v>516</v>
      </c>
      <c r="L431" s="86">
        <f>+'Raw Benefits Data'!L431+('Raw Benefits Data'!AF431*0.81818)</f>
        <v>2176886.88634</v>
      </c>
      <c r="M431" s="86">
        <f>+'Raw Benefits Data'!M431+'Raw Benefits Data'!AG431</f>
        <v>0</v>
      </c>
      <c r="N431" s="86">
        <f>+'Raw Benefits Data'!N431+('Raw Benefits Data'!AH431*0.81818)</f>
        <v>0</v>
      </c>
      <c r="O431" s="86">
        <f>+'Raw Benefits Data'!O431+'Raw Benefits Data'!AI431</f>
        <v>0</v>
      </c>
      <c r="P431" s="86">
        <f>+'Raw Benefits Data'!P431+('Raw Benefits Data'!AJ431*0.81818)</f>
        <v>0</v>
      </c>
      <c r="Q431" s="86">
        <f>+'Raw Benefits Data'!Q431+'Raw Benefits Data'!AK431</f>
        <v>0</v>
      </c>
      <c r="R431" s="86">
        <f>+'Raw Benefits Data'!R431+('Raw Benefits Data'!AL431*0.81818)</f>
        <v>0</v>
      </c>
      <c r="S431" s="86">
        <f>+'Raw Benefits Data'!S431+'Raw Benefits Data'!AM431</f>
        <v>0</v>
      </c>
      <c r="T431" s="86">
        <f>+'Raw Benefits Data'!T431+('Raw Benefits Data'!AN431*0.81818)</f>
        <v>0</v>
      </c>
      <c r="U431" s="86">
        <f>+'Raw Benefits Data'!U431+'Raw Benefits Data'!AO431</f>
        <v>0</v>
      </c>
      <c r="V431" s="86">
        <f>+'Raw Benefits Data'!V431+('Raw Benefits Data'!AP431*0.81818)</f>
        <v>0</v>
      </c>
      <c r="W431" s="86">
        <f>+'Raw Benefits Data'!W431+'Raw Benefits Data'!AQ431</f>
        <v>516</v>
      </c>
      <c r="X431" s="86">
        <f>+'Raw Benefits Data'!X431+('Raw Benefits Data'!AR431*0.81818)</f>
        <v>7359791.44332</v>
      </c>
    </row>
    <row r="432" spans="1:24" ht="11.25">
      <c r="A432" s="3" t="s">
        <v>141</v>
      </c>
      <c r="B432" s="32" t="s">
        <v>95</v>
      </c>
      <c r="C432" s="15">
        <v>232186</v>
      </c>
      <c r="D432" s="22">
        <v>2</v>
      </c>
      <c r="E432" s="86">
        <f>+'Raw Benefits Data'!E432+'Raw Benefits Data'!Y432</f>
        <v>739</v>
      </c>
      <c r="F432" s="86">
        <f>+'Raw Benefits Data'!F432+('Raw Benefits Data'!Z432*0.81818)</f>
        <v>6654230.23872</v>
      </c>
      <c r="G432" s="86">
        <f>+'Raw Benefits Data'!G432+'Raw Benefits Data'!AA432</f>
        <v>648</v>
      </c>
      <c r="H432" s="86">
        <f>+'Raw Benefits Data'!H432+('Raw Benefits Data'!AB432*0.81818)</f>
        <v>2158119.92304</v>
      </c>
      <c r="I432" s="86">
        <f>+'Raw Benefits Data'!I432+'Raw Benefits Data'!AC432</f>
        <v>0</v>
      </c>
      <c r="J432" s="86">
        <f>+'Raw Benefits Data'!J432+('Raw Benefits Data'!AD432*0.81818)</f>
        <v>0</v>
      </c>
      <c r="K432" s="86">
        <f>+'Raw Benefits Data'!K432+'Raw Benefits Data'!AE432</f>
        <v>759</v>
      </c>
      <c r="L432" s="86">
        <f>+'Raw Benefits Data'!L432+('Raw Benefits Data'!AF432*0.81818)</f>
        <v>3274757.50776</v>
      </c>
      <c r="M432" s="86">
        <f>+'Raw Benefits Data'!M432+'Raw Benefits Data'!AG432</f>
        <v>0</v>
      </c>
      <c r="N432" s="86">
        <f>+'Raw Benefits Data'!N432+('Raw Benefits Data'!AH432*0.81818)</f>
        <v>0</v>
      </c>
      <c r="O432" s="86">
        <f>+'Raw Benefits Data'!O432+'Raw Benefits Data'!AI432</f>
        <v>759</v>
      </c>
      <c r="P432" s="86">
        <f>+'Raw Benefits Data'!P432+('Raw Benefits Data'!AJ432*0.81818)</f>
        <v>225565.3167</v>
      </c>
      <c r="Q432" s="86">
        <f>+'Raw Benefits Data'!Q432+'Raw Benefits Data'!AK432</f>
        <v>759</v>
      </c>
      <c r="R432" s="86">
        <f>+'Raw Benefits Data'!R432+('Raw Benefits Data'!AL432*0.81818)</f>
        <v>141239.0612</v>
      </c>
      <c r="S432" s="86">
        <f>+'Raw Benefits Data'!S432+'Raw Benefits Data'!AM432</f>
        <v>0</v>
      </c>
      <c r="T432" s="86">
        <f>+'Raw Benefits Data'!T432+('Raw Benefits Data'!AN432*0.81818)</f>
        <v>0</v>
      </c>
      <c r="U432" s="86">
        <f>+'Raw Benefits Data'!U432+'Raw Benefits Data'!AO432</f>
        <v>0</v>
      </c>
      <c r="V432" s="86">
        <f>+'Raw Benefits Data'!V432+('Raw Benefits Data'!AP432*0.81818)</f>
        <v>0</v>
      </c>
      <c r="W432" s="86">
        <f>+'Raw Benefits Data'!W432+'Raw Benefits Data'!AQ432</f>
        <v>759</v>
      </c>
      <c r="X432" s="86">
        <f>+'Raw Benefits Data'!X432+('Raw Benefits Data'!AR432*0.81818)</f>
        <v>12453912.04742</v>
      </c>
    </row>
    <row r="433" spans="1:24" ht="11.25">
      <c r="A433" s="3" t="s">
        <v>141</v>
      </c>
      <c r="B433" s="32" t="s">
        <v>96</v>
      </c>
      <c r="C433" s="15">
        <v>232982</v>
      </c>
      <c r="D433" s="22">
        <v>2</v>
      </c>
      <c r="E433" s="86">
        <f>+'Raw Benefits Data'!E433+'Raw Benefits Data'!Y433</f>
        <v>582</v>
      </c>
      <c r="F433" s="86">
        <f>+'Raw Benefits Data'!F433+('Raw Benefits Data'!Z433*0.81818)</f>
        <v>3635794.9039</v>
      </c>
      <c r="G433" s="86">
        <f>+'Raw Benefits Data'!G433+'Raw Benefits Data'!AA433</f>
        <v>547</v>
      </c>
      <c r="H433" s="86">
        <f>+'Raw Benefits Data'!H433+('Raw Benefits Data'!AB433*0.81818)</f>
        <v>1950307.92782</v>
      </c>
      <c r="I433" s="86">
        <f>+'Raw Benefits Data'!I433+'Raw Benefits Data'!AC433</f>
        <v>0</v>
      </c>
      <c r="J433" s="86">
        <f>+'Raw Benefits Data'!J433+('Raw Benefits Data'!AD433*0.81818)</f>
        <v>0</v>
      </c>
      <c r="K433" s="86">
        <f>+'Raw Benefits Data'!K433+'Raw Benefits Data'!AE433</f>
        <v>582</v>
      </c>
      <c r="L433" s="86">
        <f>+'Raw Benefits Data'!L433+('Raw Benefits Data'!AF433*0.81818)</f>
        <v>2356798.89648</v>
      </c>
      <c r="M433" s="86">
        <f>+'Raw Benefits Data'!M433+'Raw Benefits Data'!AG433</f>
        <v>553</v>
      </c>
      <c r="N433" s="86">
        <f>+'Raw Benefits Data'!N433+('Raw Benefits Data'!AH433*0.81818)</f>
        <v>2818</v>
      </c>
      <c r="O433" s="86">
        <f>+'Raw Benefits Data'!O433+'Raw Benefits Data'!AI433</f>
        <v>0</v>
      </c>
      <c r="P433" s="86">
        <f>+'Raw Benefits Data'!P433+('Raw Benefits Data'!AJ433*0.81818)</f>
        <v>0</v>
      </c>
      <c r="Q433" s="86">
        <f>+'Raw Benefits Data'!Q433+'Raw Benefits Data'!AK433</f>
        <v>553</v>
      </c>
      <c r="R433" s="86">
        <f>+'Raw Benefits Data'!R433+('Raw Benefits Data'!AL433*0.81818)</f>
        <v>19516</v>
      </c>
      <c r="S433" s="86">
        <f>+'Raw Benefits Data'!S433+'Raw Benefits Data'!AM433</f>
        <v>0</v>
      </c>
      <c r="T433" s="86">
        <f>+'Raw Benefits Data'!T433+('Raw Benefits Data'!AN433*0.81818)</f>
        <v>0</v>
      </c>
      <c r="U433" s="86">
        <f>+'Raw Benefits Data'!U433+'Raw Benefits Data'!AO433</f>
        <v>0</v>
      </c>
      <c r="V433" s="86">
        <f>+'Raw Benefits Data'!V433+('Raw Benefits Data'!AP433*0.81818)</f>
        <v>0</v>
      </c>
      <c r="W433" s="86">
        <f>+'Raw Benefits Data'!W433+'Raw Benefits Data'!AQ433</f>
        <v>582</v>
      </c>
      <c r="X433" s="86">
        <f>+'Raw Benefits Data'!X433+('Raw Benefits Data'!AR433*0.81818)</f>
        <v>7965235.7282</v>
      </c>
    </row>
    <row r="434" spans="1:24" ht="11.25">
      <c r="A434" s="3" t="s">
        <v>141</v>
      </c>
      <c r="B434" s="32" t="s">
        <v>97</v>
      </c>
      <c r="C434" s="15">
        <v>234030</v>
      </c>
      <c r="D434" s="22">
        <v>2</v>
      </c>
      <c r="E434" s="86">
        <f>+'Raw Benefits Data'!E434+'Raw Benefits Data'!Y434</f>
        <v>800</v>
      </c>
      <c r="F434" s="86">
        <f>+'Raw Benefits Data'!F434+('Raw Benefits Data'!Z434*0.81818)</f>
        <v>5050319.24816</v>
      </c>
      <c r="G434" s="86">
        <f>+'Raw Benefits Data'!G434+'Raw Benefits Data'!AA434</f>
        <v>800</v>
      </c>
      <c r="H434" s="86">
        <f>+'Raw Benefits Data'!H434+('Raw Benefits Data'!AB434*0.81818)</f>
        <v>2708761.7505</v>
      </c>
      <c r="I434" s="86">
        <f>+'Raw Benefits Data'!I434+'Raw Benefits Data'!AC434</f>
        <v>800</v>
      </c>
      <c r="J434" s="86">
        <f>+'Raw Benefits Data'!J434+('Raw Benefits Data'!AD434*0.81818)</f>
        <v>38150.78778</v>
      </c>
      <c r="K434" s="86">
        <f>+'Raw Benefits Data'!K434+'Raw Benefits Data'!AE434</f>
        <v>800</v>
      </c>
      <c r="L434" s="86">
        <f>+'Raw Benefits Data'!L434+('Raw Benefits Data'!AF434*0.81818)</f>
        <v>3161811.11674</v>
      </c>
      <c r="M434" s="86">
        <f>+'Raw Benefits Data'!M434+'Raw Benefits Data'!AG434</f>
        <v>800</v>
      </c>
      <c r="N434" s="86">
        <f>+'Raw Benefits Data'!N434+('Raw Benefits Data'!AH434*0.81818)</f>
        <v>19076.621160000002</v>
      </c>
      <c r="O434" s="86">
        <f>+'Raw Benefits Data'!O434+'Raw Benefits Data'!AI434</f>
        <v>0</v>
      </c>
      <c r="P434" s="86">
        <f>+'Raw Benefits Data'!P434+('Raw Benefits Data'!AJ434*0.81818)</f>
        <v>0</v>
      </c>
      <c r="Q434" s="86">
        <f>+'Raw Benefits Data'!Q434+'Raw Benefits Data'!AK434</f>
        <v>800</v>
      </c>
      <c r="R434" s="86">
        <f>+'Raw Benefits Data'!R434+('Raw Benefits Data'!AL434*0.81818)</f>
        <v>42920.60216</v>
      </c>
      <c r="S434" s="86">
        <f>+'Raw Benefits Data'!S434+'Raw Benefits Data'!AM434</f>
        <v>0</v>
      </c>
      <c r="T434" s="86">
        <f>+'Raw Benefits Data'!T434+('Raw Benefits Data'!AN434*0.81818)</f>
        <v>0</v>
      </c>
      <c r="U434" s="86">
        <f>+'Raw Benefits Data'!U434+'Raw Benefits Data'!AO434</f>
        <v>0</v>
      </c>
      <c r="V434" s="86">
        <f>+'Raw Benefits Data'!V434+('Raw Benefits Data'!AP434*0.81818)</f>
        <v>0</v>
      </c>
      <c r="W434" s="86">
        <f>+'Raw Benefits Data'!W434+'Raw Benefits Data'!AQ434</f>
        <v>800</v>
      </c>
      <c r="X434" s="86">
        <f>+'Raw Benefits Data'!X434+('Raw Benefits Data'!AR434*0.81818)</f>
        <v>11021040.1265</v>
      </c>
    </row>
    <row r="435" spans="1:24" ht="11.25">
      <c r="A435" s="3" t="s">
        <v>141</v>
      </c>
      <c r="B435" s="31" t="s">
        <v>98</v>
      </c>
      <c r="C435" s="9">
        <v>232423</v>
      </c>
      <c r="D435" s="26">
        <v>3</v>
      </c>
      <c r="E435" s="86">
        <f>+'Raw Benefits Data'!E435+'Raw Benefits Data'!Y435</f>
        <v>617</v>
      </c>
      <c r="F435" s="86">
        <f>+'Raw Benefits Data'!F435+('Raw Benefits Data'!Z435*0.81818)</f>
        <v>3380074.11396</v>
      </c>
      <c r="G435" s="86">
        <f>+'Raw Benefits Data'!G435+'Raw Benefits Data'!AA435</f>
        <v>617</v>
      </c>
      <c r="H435" s="86">
        <f>+'Raw Benefits Data'!H435+('Raw Benefits Data'!AB435*0.81818)</f>
        <v>2004018.37272</v>
      </c>
      <c r="I435" s="86">
        <f>+'Raw Benefits Data'!I435+'Raw Benefits Data'!AC435</f>
        <v>0</v>
      </c>
      <c r="J435" s="86">
        <f>+'Raw Benefits Data'!J435+('Raw Benefits Data'!AD435*0.81818)</f>
        <v>0</v>
      </c>
      <c r="K435" s="86">
        <f>+'Raw Benefits Data'!K435+'Raw Benefits Data'!AE435</f>
        <v>617</v>
      </c>
      <c r="L435" s="86">
        <f>+'Raw Benefits Data'!L435+('Raw Benefits Data'!AF435*0.81818)</f>
        <v>2393605.90608</v>
      </c>
      <c r="M435" s="86">
        <f>+'Raw Benefits Data'!M435+'Raw Benefits Data'!AG435</f>
        <v>617</v>
      </c>
      <c r="N435" s="86">
        <f>+'Raw Benefits Data'!N435+('Raw Benefits Data'!AH435*0.81818)</f>
        <v>4330.7269</v>
      </c>
      <c r="O435" s="86">
        <f>+'Raw Benefits Data'!O435+'Raw Benefits Data'!AI435</f>
        <v>617</v>
      </c>
      <c r="P435" s="86">
        <f>+'Raw Benefits Data'!P435+('Raw Benefits Data'!AJ435*0.81818)</f>
        <v>229596.6978</v>
      </c>
      <c r="Q435" s="86">
        <f>+'Raw Benefits Data'!Q435+'Raw Benefits Data'!AK435</f>
        <v>617</v>
      </c>
      <c r="R435" s="86">
        <f>+'Raw Benefits Data'!R435+('Raw Benefits Data'!AL435*0.81818)</f>
        <v>181370.71164</v>
      </c>
      <c r="S435" s="86">
        <f>+'Raw Benefits Data'!S435+'Raw Benefits Data'!AM435</f>
        <v>0</v>
      </c>
      <c r="T435" s="86">
        <f>+'Raw Benefits Data'!T435+('Raw Benefits Data'!AN435*0.81818)</f>
        <v>0</v>
      </c>
      <c r="U435" s="86">
        <f>+'Raw Benefits Data'!U435+'Raw Benefits Data'!AO435</f>
        <v>617</v>
      </c>
      <c r="V435" s="86">
        <f>+'Raw Benefits Data'!V435+('Raw Benefits Data'!AP435*0.81818)</f>
        <v>216841.51762</v>
      </c>
      <c r="W435" s="86">
        <f>+'Raw Benefits Data'!W435+'Raw Benefits Data'!AQ435</f>
        <v>617</v>
      </c>
      <c r="X435" s="86">
        <f>+'Raw Benefits Data'!X435+('Raw Benefits Data'!AR435*0.81818)</f>
        <v>8409838.04672</v>
      </c>
    </row>
    <row r="436" spans="1:24" ht="11.25">
      <c r="A436" s="3" t="s">
        <v>141</v>
      </c>
      <c r="B436" s="31" t="s">
        <v>99</v>
      </c>
      <c r="C436" s="15">
        <v>233277</v>
      </c>
      <c r="D436" s="22">
        <v>3</v>
      </c>
      <c r="E436" s="86">
        <f>+'Raw Benefits Data'!E436+'Raw Benefits Data'!Y436</f>
        <v>352</v>
      </c>
      <c r="F436" s="86">
        <f>+'Raw Benefits Data'!F436+('Raw Benefits Data'!Z436*0.81818)</f>
        <v>1775800</v>
      </c>
      <c r="G436" s="86">
        <f>+'Raw Benefits Data'!G436+'Raw Benefits Data'!AA436</f>
        <v>352</v>
      </c>
      <c r="H436" s="86">
        <f>+'Raw Benefits Data'!H436+('Raw Benefits Data'!AB436*0.81818)</f>
        <v>1009119</v>
      </c>
      <c r="I436" s="86">
        <f>+'Raw Benefits Data'!I436+'Raw Benefits Data'!AC436</f>
        <v>0</v>
      </c>
      <c r="J436" s="86">
        <f>+'Raw Benefits Data'!J436+('Raw Benefits Data'!AD436*0.81818)</f>
        <v>0</v>
      </c>
      <c r="K436" s="86">
        <f>+'Raw Benefits Data'!K436+'Raw Benefits Data'!AE436</f>
        <v>352</v>
      </c>
      <c r="L436" s="86">
        <f>+'Raw Benefits Data'!L436+('Raw Benefits Data'!AF436*0.81818)</f>
        <v>1195055</v>
      </c>
      <c r="M436" s="86">
        <f>+'Raw Benefits Data'!M436+'Raw Benefits Data'!AG436</f>
        <v>352</v>
      </c>
      <c r="N436" s="86">
        <f>+'Raw Benefits Data'!N436+('Raw Benefits Data'!AH436*0.81818)</f>
        <v>7233</v>
      </c>
      <c r="O436" s="86">
        <f>+'Raw Benefits Data'!O436+'Raw Benefits Data'!AI436</f>
        <v>0</v>
      </c>
      <c r="P436" s="86">
        <f>+'Raw Benefits Data'!P436+('Raw Benefits Data'!AJ436*0.81818)</f>
        <v>0</v>
      </c>
      <c r="Q436" s="86">
        <f>+'Raw Benefits Data'!Q436+'Raw Benefits Data'!AK436</f>
        <v>352</v>
      </c>
      <c r="R436" s="86">
        <f>+'Raw Benefits Data'!R436+('Raw Benefits Data'!AL436*0.81818)</f>
        <v>506</v>
      </c>
      <c r="S436" s="86">
        <f>+'Raw Benefits Data'!S436+'Raw Benefits Data'!AM436</f>
        <v>0</v>
      </c>
      <c r="T436" s="86">
        <f>+'Raw Benefits Data'!T436+('Raw Benefits Data'!AN436*0.81818)</f>
        <v>0</v>
      </c>
      <c r="U436" s="86">
        <f>+'Raw Benefits Data'!U436+'Raw Benefits Data'!AO436</f>
        <v>0</v>
      </c>
      <c r="V436" s="86">
        <f>+'Raw Benefits Data'!V436+('Raw Benefits Data'!AP436*0.81818)</f>
        <v>0</v>
      </c>
      <c r="W436" s="86">
        <f>+'Raw Benefits Data'!W436+'Raw Benefits Data'!AQ436</f>
        <v>352</v>
      </c>
      <c r="X436" s="86">
        <f>+'Raw Benefits Data'!X436+('Raw Benefits Data'!AR436*0.81818)</f>
        <v>3987713</v>
      </c>
    </row>
    <row r="437" spans="1:24" ht="11.25">
      <c r="A437" s="3" t="s">
        <v>141</v>
      </c>
      <c r="B437" s="32" t="s">
        <v>100</v>
      </c>
      <c r="C437" s="15">
        <v>232937</v>
      </c>
      <c r="D437" s="22">
        <v>4</v>
      </c>
      <c r="E437" s="86">
        <f>+'Raw Benefits Data'!E437+'Raw Benefits Data'!Y437</f>
        <v>332</v>
      </c>
      <c r="F437" s="86">
        <f>+'Raw Benefits Data'!F437+('Raw Benefits Data'!Z437*0.81818)</f>
        <v>1774333.36648</v>
      </c>
      <c r="G437" s="86">
        <f>+'Raw Benefits Data'!G437+'Raw Benefits Data'!AA437</f>
        <v>300</v>
      </c>
      <c r="H437" s="86">
        <f>+'Raw Benefits Data'!H437+('Raw Benefits Data'!AB437*0.81818)</f>
        <v>987355.29432</v>
      </c>
      <c r="I437" s="86">
        <f>+'Raw Benefits Data'!I437+'Raw Benefits Data'!AC437</f>
        <v>0</v>
      </c>
      <c r="J437" s="86">
        <f>+'Raw Benefits Data'!J437+('Raw Benefits Data'!AD437*0.81818)</f>
        <v>0</v>
      </c>
      <c r="K437" s="86">
        <f>+'Raw Benefits Data'!K437+'Raw Benefits Data'!AE437</f>
        <v>337</v>
      </c>
      <c r="L437" s="86">
        <f>+'Raw Benefits Data'!L437+('Raw Benefits Data'!AF437*0.81818)</f>
        <v>1213313.47702</v>
      </c>
      <c r="M437" s="86">
        <f>+'Raw Benefits Data'!M437+'Raw Benefits Data'!AG437</f>
        <v>0</v>
      </c>
      <c r="N437" s="86">
        <f>+'Raw Benefits Data'!N437+('Raw Benefits Data'!AH437*0.81818)</f>
        <v>0</v>
      </c>
      <c r="O437" s="86">
        <f>+'Raw Benefits Data'!O437+'Raw Benefits Data'!AI437</f>
        <v>337</v>
      </c>
      <c r="P437" s="86">
        <f>+'Raw Benefits Data'!P437+('Raw Benefits Data'!AJ437*0.81818)</f>
        <v>55193.79854</v>
      </c>
      <c r="Q437" s="86">
        <f>+'Raw Benefits Data'!Q437+'Raw Benefits Data'!AK437</f>
        <v>337</v>
      </c>
      <c r="R437" s="86">
        <f>+'Raw Benefits Data'!R437+('Raw Benefits Data'!AL437*0.81818)</f>
        <v>22042.90124</v>
      </c>
      <c r="S437" s="86">
        <f>+'Raw Benefits Data'!S437+'Raw Benefits Data'!AM437</f>
        <v>0</v>
      </c>
      <c r="T437" s="86">
        <f>+'Raw Benefits Data'!T437+('Raw Benefits Data'!AN437*0.81818)</f>
        <v>0</v>
      </c>
      <c r="U437" s="86">
        <f>+'Raw Benefits Data'!U437+'Raw Benefits Data'!AO437</f>
        <v>264</v>
      </c>
      <c r="V437" s="86">
        <f>+'Raw Benefits Data'!V437+('Raw Benefits Data'!AP437*0.81818)</f>
        <v>262409.54896</v>
      </c>
      <c r="W437" s="86">
        <f>+'Raw Benefits Data'!W437+'Raw Benefits Data'!AQ437</f>
        <v>337</v>
      </c>
      <c r="X437" s="86">
        <f>+'Raw Benefits Data'!X437+('Raw Benefits Data'!AR437*0.81818)</f>
        <v>4314648.3865600005</v>
      </c>
    </row>
    <row r="438" spans="1:24" ht="11.25">
      <c r="A438" s="3" t="s">
        <v>141</v>
      </c>
      <c r="B438" s="32" t="s">
        <v>101</v>
      </c>
      <c r="C438" s="15">
        <v>234155</v>
      </c>
      <c r="D438" s="22">
        <v>4</v>
      </c>
      <c r="E438" s="86">
        <f>+'Raw Benefits Data'!E438+'Raw Benefits Data'!Y438</f>
        <v>170</v>
      </c>
      <c r="F438" s="86">
        <f>+'Raw Benefits Data'!F438+('Raw Benefits Data'!Z438*0.81818)</f>
        <v>885913.79474</v>
      </c>
      <c r="G438" s="86">
        <f>+'Raw Benefits Data'!G438+'Raw Benefits Data'!AA438</f>
        <v>170</v>
      </c>
      <c r="H438" s="86">
        <f>+'Raw Benefits Data'!H438+('Raw Benefits Data'!AB438*0.81818)</f>
        <v>502760.60048</v>
      </c>
      <c r="I438" s="86">
        <f>+'Raw Benefits Data'!I438+'Raw Benefits Data'!AC438</f>
        <v>0</v>
      </c>
      <c r="J438" s="86">
        <f>+'Raw Benefits Data'!J438+('Raw Benefits Data'!AD438*0.81818)</f>
        <v>0</v>
      </c>
      <c r="K438" s="86">
        <f>+'Raw Benefits Data'!K438+'Raw Benefits Data'!AE438</f>
        <v>170</v>
      </c>
      <c r="L438" s="86">
        <f>+'Raw Benefits Data'!L438+('Raw Benefits Data'!AF438*0.81818)</f>
        <v>512756.37488</v>
      </c>
      <c r="M438" s="86">
        <f>+'Raw Benefits Data'!M438+'Raw Benefits Data'!AG438</f>
        <v>0</v>
      </c>
      <c r="N438" s="86">
        <f>+'Raw Benefits Data'!N438+('Raw Benefits Data'!AH438*0.81818)</f>
        <v>0</v>
      </c>
      <c r="O438" s="86">
        <f>+'Raw Benefits Data'!O438+'Raw Benefits Data'!AI438</f>
        <v>170</v>
      </c>
      <c r="P438" s="86">
        <f>+'Raw Benefits Data'!P438+('Raw Benefits Data'!AJ438*0.81818)</f>
        <v>35587.24834</v>
      </c>
      <c r="Q438" s="86">
        <f>+'Raw Benefits Data'!Q438+'Raw Benefits Data'!AK438</f>
        <v>0</v>
      </c>
      <c r="R438" s="86">
        <f>+'Raw Benefits Data'!R438+('Raw Benefits Data'!AL438*0.81818)</f>
        <v>0</v>
      </c>
      <c r="S438" s="86">
        <f>+'Raw Benefits Data'!S438+'Raw Benefits Data'!AM438</f>
        <v>0</v>
      </c>
      <c r="T438" s="86">
        <f>+'Raw Benefits Data'!T438+('Raw Benefits Data'!AN438*0.81818)</f>
        <v>0</v>
      </c>
      <c r="U438" s="86">
        <f>+'Raw Benefits Data'!U438+'Raw Benefits Data'!AO438</f>
        <v>0</v>
      </c>
      <c r="V438" s="86">
        <f>+'Raw Benefits Data'!V438+('Raw Benefits Data'!AP438*0.81818)</f>
        <v>0</v>
      </c>
      <c r="W438" s="86">
        <f>+'Raw Benefits Data'!W438+'Raw Benefits Data'!AQ438</f>
        <v>170</v>
      </c>
      <c r="X438" s="86">
        <f>+'Raw Benefits Data'!X438+('Raw Benefits Data'!AR438*0.81818)</f>
        <v>1937018.01844</v>
      </c>
    </row>
    <row r="439" spans="1:24" ht="11.25">
      <c r="A439" s="3" t="s">
        <v>141</v>
      </c>
      <c r="B439" s="32" t="s">
        <v>102</v>
      </c>
      <c r="C439" s="15">
        <v>232566</v>
      </c>
      <c r="D439" s="22">
        <v>5</v>
      </c>
      <c r="E439" s="86">
        <f>+'Raw Benefits Data'!E439+'Raw Benefits Data'!Y439</f>
        <v>157</v>
      </c>
      <c r="F439" s="86">
        <f>+'Raw Benefits Data'!F439+('Raw Benefits Data'!Z439*0.81818)</f>
        <v>843927</v>
      </c>
      <c r="G439" s="86">
        <f>+'Raw Benefits Data'!G439+'Raw Benefits Data'!AA439</f>
        <v>146</v>
      </c>
      <c r="H439" s="86">
        <f>+'Raw Benefits Data'!H439+('Raw Benefits Data'!AB439*0.81818)</f>
        <v>520332</v>
      </c>
      <c r="I439" s="86">
        <f>+'Raw Benefits Data'!I439+'Raw Benefits Data'!AC439</f>
        <v>0</v>
      </c>
      <c r="J439" s="86">
        <f>+'Raw Benefits Data'!J439+('Raw Benefits Data'!AD439*0.81818)</f>
        <v>0</v>
      </c>
      <c r="K439" s="86">
        <f>+'Raw Benefits Data'!K439+'Raw Benefits Data'!AE439</f>
        <v>158</v>
      </c>
      <c r="L439" s="86">
        <f>+'Raw Benefits Data'!L439+('Raw Benefits Data'!AF439*0.81818)</f>
        <v>573213</v>
      </c>
      <c r="M439" s="86">
        <f>+'Raw Benefits Data'!M439+'Raw Benefits Data'!AG439</f>
        <v>0</v>
      </c>
      <c r="N439" s="86">
        <f>+'Raw Benefits Data'!N439+('Raw Benefits Data'!AH439*0.81818)</f>
        <v>0</v>
      </c>
      <c r="O439" s="86">
        <f>+'Raw Benefits Data'!O439+'Raw Benefits Data'!AI439</f>
        <v>0</v>
      </c>
      <c r="P439" s="86">
        <f>+'Raw Benefits Data'!P439+('Raw Benefits Data'!AJ439*0.81818)</f>
        <v>0</v>
      </c>
      <c r="Q439" s="86">
        <f>+'Raw Benefits Data'!Q439+'Raw Benefits Data'!AK439</f>
        <v>0</v>
      </c>
      <c r="R439" s="86">
        <f>+'Raw Benefits Data'!R439+('Raw Benefits Data'!AL439*0.81818)</f>
        <v>0</v>
      </c>
      <c r="S439" s="86">
        <f>+'Raw Benefits Data'!S439+'Raw Benefits Data'!AM439</f>
        <v>0</v>
      </c>
      <c r="T439" s="86">
        <f>+'Raw Benefits Data'!T439+('Raw Benefits Data'!AN439*0.81818)</f>
        <v>0</v>
      </c>
      <c r="U439" s="86">
        <f>+'Raw Benefits Data'!U439+'Raw Benefits Data'!AO439</f>
        <v>0</v>
      </c>
      <c r="V439" s="86">
        <f>+'Raw Benefits Data'!V439+('Raw Benefits Data'!AP439*0.81818)</f>
        <v>0</v>
      </c>
      <c r="W439" s="86">
        <f>+'Raw Benefits Data'!W439+'Raw Benefits Data'!AQ439</f>
        <v>158</v>
      </c>
      <c r="X439" s="86">
        <f>+'Raw Benefits Data'!X439+('Raw Benefits Data'!AR439*0.81818)</f>
        <v>1937472</v>
      </c>
    </row>
    <row r="440" spans="1:24" ht="11.25">
      <c r="A440" s="3" t="s">
        <v>141</v>
      </c>
      <c r="B440" s="32" t="s">
        <v>103</v>
      </c>
      <c r="C440" s="15">
        <v>231712</v>
      </c>
      <c r="D440" s="22">
        <v>6</v>
      </c>
      <c r="E440" s="86">
        <f>+'Raw Benefits Data'!E440+'Raw Benefits Data'!Y440</f>
        <v>172</v>
      </c>
      <c r="F440" s="86">
        <f>+'Raw Benefits Data'!F440+('Raw Benefits Data'!Z440*0.81818)</f>
        <v>912209</v>
      </c>
      <c r="G440" s="86">
        <f>+'Raw Benefits Data'!G440+'Raw Benefits Data'!AA440</f>
        <v>159</v>
      </c>
      <c r="H440" s="86">
        <f>+'Raw Benefits Data'!H440+('Raw Benefits Data'!AB440*0.81818)</f>
        <v>547032</v>
      </c>
      <c r="I440" s="86">
        <f>+'Raw Benefits Data'!I440+'Raw Benefits Data'!AC440</f>
        <v>0</v>
      </c>
      <c r="J440" s="86">
        <f>+'Raw Benefits Data'!J440+('Raw Benefits Data'!AD440*0.81818)</f>
        <v>0</v>
      </c>
      <c r="K440" s="86">
        <f>+'Raw Benefits Data'!K440+'Raw Benefits Data'!AE440</f>
        <v>172</v>
      </c>
      <c r="L440" s="86">
        <f>+'Raw Benefits Data'!L440+('Raw Benefits Data'!AF440*0.81818)</f>
        <v>529800</v>
      </c>
      <c r="M440" s="86">
        <f>+'Raw Benefits Data'!M440+'Raw Benefits Data'!AG440</f>
        <v>0</v>
      </c>
      <c r="N440" s="86">
        <f>+'Raw Benefits Data'!N440+('Raw Benefits Data'!AH440*0.81818)</f>
        <v>0</v>
      </c>
      <c r="O440" s="86">
        <f>+'Raw Benefits Data'!O440+'Raw Benefits Data'!AI440</f>
        <v>172</v>
      </c>
      <c r="P440" s="86">
        <f>+'Raw Benefits Data'!P440+('Raw Benefits Data'!AJ440*0.81818)</f>
        <v>30079</v>
      </c>
      <c r="Q440" s="86">
        <f>+'Raw Benefits Data'!Q440+'Raw Benefits Data'!AK440</f>
        <v>0</v>
      </c>
      <c r="R440" s="86">
        <f>+'Raw Benefits Data'!R440+('Raw Benefits Data'!AL440*0.81818)</f>
        <v>0</v>
      </c>
      <c r="S440" s="86">
        <f>+'Raw Benefits Data'!S440+'Raw Benefits Data'!AM440</f>
        <v>0</v>
      </c>
      <c r="T440" s="86">
        <f>+'Raw Benefits Data'!T440+('Raw Benefits Data'!AN440*0.81818)</f>
        <v>0</v>
      </c>
      <c r="U440" s="86">
        <f>+'Raw Benefits Data'!U440+'Raw Benefits Data'!AO440</f>
        <v>0</v>
      </c>
      <c r="V440" s="86">
        <f>+'Raw Benefits Data'!V440+('Raw Benefits Data'!AP440*0.81818)</f>
        <v>0</v>
      </c>
      <c r="W440" s="86">
        <f>+'Raw Benefits Data'!W440+'Raw Benefits Data'!AQ440</f>
        <v>172</v>
      </c>
      <c r="X440" s="86">
        <f>+'Raw Benefits Data'!X440+('Raw Benefits Data'!AR440*0.81818)</f>
        <v>2019120</v>
      </c>
    </row>
    <row r="441" spans="1:24" ht="11.25">
      <c r="A441" s="3" t="s">
        <v>141</v>
      </c>
      <c r="B441" s="31" t="s">
        <v>104</v>
      </c>
      <c r="C441" s="9">
        <v>233897</v>
      </c>
      <c r="D441" s="26">
        <v>6</v>
      </c>
      <c r="E441" s="86">
        <f>+'Raw Benefits Data'!E441+'Raw Benefits Data'!Y441</f>
        <v>62</v>
      </c>
      <c r="F441" s="86">
        <f>+'Raw Benefits Data'!F441+('Raw Benefits Data'!Z441*0.81818)</f>
        <v>312094.50746</v>
      </c>
      <c r="G441" s="86">
        <f>+'Raw Benefits Data'!G441+'Raw Benefits Data'!AA441</f>
        <v>62</v>
      </c>
      <c r="H441" s="86">
        <f>+'Raw Benefits Data'!H441+('Raw Benefits Data'!AB441*0.81818)</f>
        <v>201602.34388</v>
      </c>
      <c r="I441" s="86">
        <f>+'Raw Benefits Data'!I441+'Raw Benefits Data'!AC441</f>
        <v>31</v>
      </c>
      <c r="J441" s="86">
        <f>+'Raw Benefits Data'!J441+('Raw Benefits Data'!AD441*0.81818)</f>
        <v>3816.8174</v>
      </c>
      <c r="K441" s="86">
        <f>+'Raw Benefits Data'!K441+'Raw Benefits Data'!AE441</f>
        <v>62</v>
      </c>
      <c r="L441" s="86">
        <f>+'Raw Benefits Data'!L441+('Raw Benefits Data'!AF441*0.81818)</f>
        <v>223433.79374</v>
      </c>
      <c r="M441" s="86">
        <f>+'Raw Benefits Data'!M441+'Raw Benefits Data'!AG441</f>
        <v>0</v>
      </c>
      <c r="N441" s="86">
        <f>+'Raw Benefits Data'!N441+('Raw Benefits Data'!AH441*0.81818)</f>
        <v>0</v>
      </c>
      <c r="O441" s="86">
        <f>+'Raw Benefits Data'!O441+'Raw Benefits Data'!AI441</f>
        <v>33</v>
      </c>
      <c r="P441" s="86">
        <f>+'Raw Benefits Data'!P441+('Raw Benefits Data'!AJ441*0.81818)</f>
        <v>5232.18142</v>
      </c>
      <c r="Q441" s="86">
        <f>+'Raw Benefits Data'!Q441+'Raw Benefits Data'!AK441</f>
        <v>0</v>
      </c>
      <c r="R441" s="86">
        <f>+'Raw Benefits Data'!R441+('Raw Benefits Data'!AL441*0.81818)</f>
        <v>0</v>
      </c>
      <c r="S441" s="86">
        <f>+'Raw Benefits Data'!S441+'Raw Benefits Data'!AM441</f>
        <v>0</v>
      </c>
      <c r="T441" s="86">
        <f>+'Raw Benefits Data'!T441+('Raw Benefits Data'!AN441*0.81818)</f>
        <v>0</v>
      </c>
      <c r="U441" s="86">
        <f>+'Raw Benefits Data'!U441+'Raw Benefits Data'!AO441</f>
        <v>0</v>
      </c>
      <c r="V441" s="86">
        <f>+'Raw Benefits Data'!V441+('Raw Benefits Data'!AP441*0.81818)</f>
        <v>0</v>
      </c>
      <c r="W441" s="86">
        <f>+'Raw Benefits Data'!W441+'Raw Benefits Data'!AQ441</f>
        <v>62</v>
      </c>
      <c r="X441" s="86">
        <f>+'Raw Benefits Data'!X441+('Raw Benefits Data'!AR441*0.81818)</f>
        <v>746179.6439</v>
      </c>
    </row>
    <row r="442" spans="1:24" ht="11.25">
      <c r="A442" s="3" t="s">
        <v>141</v>
      </c>
      <c r="B442" s="31" t="s">
        <v>105</v>
      </c>
      <c r="C442" s="9">
        <v>232681</v>
      </c>
      <c r="D442" s="26">
        <v>6</v>
      </c>
      <c r="E442" s="86">
        <f>+'Raw Benefits Data'!E442+'Raw Benefits Data'!Y442</f>
        <v>178</v>
      </c>
      <c r="F442" s="86">
        <f>+'Raw Benefits Data'!F442+('Raw Benefits Data'!Z442*0.81818)</f>
        <v>951462.05262</v>
      </c>
      <c r="G442" s="86">
        <f>+'Raw Benefits Data'!G442+'Raw Benefits Data'!AA442</f>
        <v>164</v>
      </c>
      <c r="H442" s="86">
        <f>+'Raw Benefits Data'!H442+('Raw Benefits Data'!AB442*0.81818)</f>
        <v>546380.16456</v>
      </c>
      <c r="I442" s="86">
        <f>+'Raw Benefits Data'!I442+'Raw Benefits Data'!AC442</f>
        <v>162</v>
      </c>
      <c r="J442" s="86">
        <f>+'Raw Benefits Data'!J442+('Raw Benefits Data'!AD442*0.81818)</f>
        <v>23307.9081</v>
      </c>
      <c r="K442" s="86">
        <f>+'Raw Benefits Data'!K442+'Raw Benefits Data'!AE442</f>
        <v>178</v>
      </c>
      <c r="L442" s="86">
        <f>+'Raw Benefits Data'!L442+('Raw Benefits Data'!AF442*0.81818)</f>
        <v>666963.7929</v>
      </c>
      <c r="M442" s="86">
        <f>+'Raw Benefits Data'!M442+'Raw Benefits Data'!AG442</f>
        <v>0</v>
      </c>
      <c r="N442" s="86">
        <f>+'Raw Benefits Data'!N442+('Raw Benefits Data'!AH442*0.81818)</f>
        <v>0</v>
      </c>
      <c r="O442" s="86">
        <f>+'Raw Benefits Data'!O442+'Raw Benefits Data'!AI442</f>
        <v>0</v>
      </c>
      <c r="P442" s="86">
        <f>+'Raw Benefits Data'!P442+('Raw Benefits Data'!AJ442*0.81818)</f>
        <v>0</v>
      </c>
      <c r="Q442" s="86">
        <f>+'Raw Benefits Data'!Q442+'Raw Benefits Data'!AK442</f>
        <v>0</v>
      </c>
      <c r="R442" s="86">
        <f>+'Raw Benefits Data'!R442+('Raw Benefits Data'!AL442*0.81818)</f>
        <v>0</v>
      </c>
      <c r="S442" s="86">
        <f>+'Raw Benefits Data'!S442+'Raw Benefits Data'!AM442</f>
        <v>0</v>
      </c>
      <c r="T442" s="86">
        <f>+'Raw Benefits Data'!T442+('Raw Benefits Data'!AN442*0.81818)</f>
        <v>0</v>
      </c>
      <c r="U442" s="86">
        <f>+'Raw Benefits Data'!U442+'Raw Benefits Data'!AO442</f>
        <v>0</v>
      </c>
      <c r="V442" s="86">
        <f>+'Raw Benefits Data'!V442+('Raw Benefits Data'!AP442*0.81818)</f>
        <v>0</v>
      </c>
      <c r="W442" s="86">
        <f>+'Raw Benefits Data'!W442+'Raw Benefits Data'!AQ442</f>
        <v>178</v>
      </c>
      <c r="X442" s="86">
        <f>+'Raw Benefits Data'!X442+('Raw Benefits Data'!AR442*0.81818)</f>
        <v>2188113.91818</v>
      </c>
    </row>
    <row r="443" spans="1:24" ht="11.25">
      <c r="A443" s="3" t="s">
        <v>141</v>
      </c>
      <c r="B443" s="32" t="s">
        <v>107</v>
      </c>
      <c r="C443" s="15"/>
      <c r="D443" s="22">
        <v>7</v>
      </c>
      <c r="E443" s="86">
        <f>+'Raw Benefits Data'!E443+'Raw Benefits Data'!Y443</f>
        <v>1835</v>
      </c>
      <c r="F443" s="86">
        <f>+'Raw Benefits Data'!F443+('Raw Benefits Data'!Z443*0.81818)</f>
        <v>8151900.96322</v>
      </c>
      <c r="G443" s="86">
        <f>+'Raw Benefits Data'!G443+'Raw Benefits Data'!AA443</f>
        <v>1835</v>
      </c>
      <c r="H443" s="86">
        <f>+'Raw Benefits Data'!H443+('Raw Benefits Data'!AB443*0.81818)</f>
        <v>5618759.6696</v>
      </c>
      <c r="I443" s="86">
        <f>+'Raw Benefits Data'!I443+'Raw Benefits Data'!AC443</f>
        <v>0</v>
      </c>
      <c r="J443" s="86">
        <f>+'Raw Benefits Data'!J443+('Raw Benefits Data'!AD443*0.81818)</f>
        <v>0</v>
      </c>
      <c r="K443" s="86">
        <f>+'Raw Benefits Data'!K443+'Raw Benefits Data'!AE443</f>
        <v>1835</v>
      </c>
      <c r="L443" s="86">
        <f>+'Raw Benefits Data'!L443+('Raw Benefits Data'!AF443*0.81818)</f>
        <v>4822401.0198</v>
      </c>
      <c r="M443" s="86">
        <f>+'Raw Benefits Data'!M443+'Raw Benefits Data'!AG443</f>
        <v>0</v>
      </c>
      <c r="N443" s="86">
        <f>+'Raw Benefits Data'!N443+('Raw Benefits Data'!AH443*0.81818)</f>
        <v>0</v>
      </c>
      <c r="O443" s="86">
        <f>+'Raw Benefits Data'!O443+'Raw Benefits Data'!AI443</f>
        <v>0</v>
      </c>
      <c r="P443" s="86">
        <f>+'Raw Benefits Data'!P443+('Raw Benefits Data'!AJ443*0.81818)</f>
        <v>0</v>
      </c>
      <c r="Q443" s="86">
        <f>+'Raw Benefits Data'!Q443+'Raw Benefits Data'!AK443</f>
        <v>0</v>
      </c>
      <c r="R443" s="86">
        <f>+'Raw Benefits Data'!R443+('Raw Benefits Data'!AL443*0.81818)</f>
        <v>0</v>
      </c>
      <c r="S443" s="86">
        <f>+'Raw Benefits Data'!S443+'Raw Benefits Data'!AM443</f>
        <v>0</v>
      </c>
      <c r="T443" s="86">
        <f>+'Raw Benefits Data'!T443+('Raw Benefits Data'!AN443*0.81818)</f>
        <v>0</v>
      </c>
      <c r="U443" s="86">
        <f>+'Raw Benefits Data'!U443+'Raw Benefits Data'!AO443</f>
        <v>0</v>
      </c>
      <c r="V443" s="86">
        <f>+'Raw Benefits Data'!V443+('Raw Benefits Data'!AP443*0.81818)</f>
        <v>0</v>
      </c>
      <c r="W443" s="86">
        <f>+'Raw Benefits Data'!W443+'Raw Benefits Data'!AQ443</f>
        <v>1835</v>
      </c>
      <c r="X443" s="86">
        <f>+'Raw Benefits Data'!X443+('Raw Benefits Data'!AR443*0.81818)</f>
        <v>18593061.65262</v>
      </c>
    </row>
    <row r="444" spans="1:24" ht="11.25">
      <c r="A444" s="3" t="s">
        <v>141</v>
      </c>
      <c r="B444" s="32" t="s">
        <v>106</v>
      </c>
      <c r="C444" s="15">
        <v>233338</v>
      </c>
      <c r="D444" s="22">
        <v>7</v>
      </c>
      <c r="E444" s="86">
        <f>+'Raw Benefits Data'!E444+'Raw Benefits Data'!Y444</f>
        <v>35</v>
      </c>
      <c r="F444" s="86">
        <f>+'Raw Benefits Data'!F444+('Raw Benefits Data'!Z444*0.81818)</f>
        <v>163521</v>
      </c>
      <c r="G444" s="86">
        <f>+'Raw Benefits Data'!G444+'Raw Benefits Data'!AA444</f>
        <v>33</v>
      </c>
      <c r="H444" s="86">
        <f>+'Raw Benefits Data'!H444+('Raw Benefits Data'!AB444*0.81818)</f>
        <v>109380</v>
      </c>
      <c r="I444" s="86">
        <f>+'Raw Benefits Data'!I444+'Raw Benefits Data'!AC444</f>
        <v>0</v>
      </c>
      <c r="J444" s="86">
        <f>+'Raw Benefits Data'!J444+('Raw Benefits Data'!AD444*0.81818)</f>
        <v>0</v>
      </c>
      <c r="K444" s="86">
        <f>+'Raw Benefits Data'!K444+'Raw Benefits Data'!AE444</f>
        <v>35</v>
      </c>
      <c r="L444" s="86">
        <f>+'Raw Benefits Data'!L444+('Raw Benefits Data'!AF444*0.81818)</f>
        <v>63880</v>
      </c>
      <c r="M444" s="86">
        <f>+'Raw Benefits Data'!M444+'Raw Benefits Data'!AG444</f>
        <v>0</v>
      </c>
      <c r="N444" s="86">
        <f>+'Raw Benefits Data'!N444+('Raw Benefits Data'!AH444*0.81818)</f>
        <v>0</v>
      </c>
      <c r="O444" s="86">
        <f>+'Raw Benefits Data'!O444+'Raw Benefits Data'!AI444</f>
        <v>0</v>
      </c>
      <c r="P444" s="86">
        <f>+'Raw Benefits Data'!P444+('Raw Benefits Data'!AJ444*0.81818)</f>
        <v>0</v>
      </c>
      <c r="Q444" s="86">
        <f>+'Raw Benefits Data'!Q444+'Raw Benefits Data'!AK444</f>
        <v>0</v>
      </c>
      <c r="R444" s="86">
        <f>+'Raw Benefits Data'!R444+('Raw Benefits Data'!AL444*0.81818)</f>
        <v>0</v>
      </c>
      <c r="S444" s="86">
        <f>+'Raw Benefits Data'!S444+'Raw Benefits Data'!AM444</f>
        <v>0</v>
      </c>
      <c r="T444" s="86">
        <f>+'Raw Benefits Data'!T444+('Raw Benefits Data'!AN444*0.81818)</f>
        <v>0</v>
      </c>
      <c r="U444" s="86">
        <f>+'Raw Benefits Data'!U444+'Raw Benefits Data'!AO444</f>
        <v>0</v>
      </c>
      <c r="V444" s="86">
        <f>+'Raw Benefits Data'!V444+('Raw Benefits Data'!AP444*0.81818)</f>
        <v>0</v>
      </c>
      <c r="W444" s="86">
        <f>+'Raw Benefits Data'!W444+'Raw Benefits Data'!AQ444</f>
        <v>35</v>
      </c>
      <c r="X444" s="86">
        <f>+'Raw Benefits Data'!X444+('Raw Benefits Data'!AR444*0.81818)</f>
        <v>336781</v>
      </c>
    </row>
    <row r="445" spans="1:24" ht="11.25">
      <c r="A445" s="3" t="s">
        <v>142</v>
      </c>
      <c r="B445" s="30" t="s">
        <v>108</v>
      </c>
      <c r="C445" s="19">
        <v>238032</v>
      </c>
      <c r="D445" s="27">
        <v>1</v>
      </c>
      <c r="E445" s="86">
        <f>+'Raw Benefits Data'!E445+'Raw Benefits Data'!Y445</f>
        <v>843</v>
      </c>
      <c r="F445" s="86">
        <f>+'Raw Benefits Data'!F445+('Raw Benefits Data'!Z445*0.81818)</f>
        <v>2709108.5712200003</v>
      </c>
      <c r="G445" s="86">
        <f>+'Raw Benefits Data'!G445+'Raw Benefits Data'!AA445</f>
        <v>843</v>
      </c>
      <c r="H445" s="86">
        <f>+'Raw Benefits Data'!H445+('Raw Benefits Data'!AB445*0.81818)</f>
        <v>3179748.499</v>
      </c>
      <c r="I445" s="86">
        <f>+'Raw Benefits Data'!I445+'Raw Benefits Data'!AC445</f>
        <v>0</v>
      </c>
      <c r="J445" s="86">
        <f>+'Raw Benefits Data'!J445+('Raw Benefits Data'!AD445*0.81818)</f>
        <v>0</v>
      </c>
      <c r="K445" s="86">
        <f>+'Raw Benefits Data'!K445+'Raw Benefits Data'!AE445</f>
        <v>843</v>
      </c>
      <c r="L445" s="86">
        <f>+'Raw Benefits Data'!L445+('Raw Benefits Data'!AF445*0.81818)</f>
        <v>3454111.88058</v>
      </c>
      <c r="M445" s="86">
        <f>+'Raw Benefits Data'!M445+'Raw Benefits Data'!AG445</f>
        <v>0</v>
      </c>
      <c r="N445" s="86">
        <f>+'Raw Benefits Data'!N445+('Raw Benefits Data'!AH445*0.81818)</f>
        <v>0</v>
      </c>
      <c r="O445" s="86">
        <f>+'Raw Benefits Data'!O445+'Raw Benefits Data'!AI445</f>
        <v>843</v>
      </c>
      <c r="P445" s="86">
        <f>+'Raw Benefits Data'!P445+('Raw Benefits Data'!AJ445*0.81818)</f>
        <v>41859.980240000004</v>
      </c>
      <c r="Q445" s="86">
        <f>+'Raw Benefits Data'!Q445+'Raw Benefits Data'!AK445</f>
        <v>843</v>
      </c>
      <c r="R445" s="86">
        <f>+'Raw Benefits Data'!R445+('Raw Benefits Data'!AL445*0.81818)</f>
        <v>270910.93894</v>
      </c>
      <c r="S445" s="86">
        <f>+'Raw Benefits Data'!S445+'Raw Benefits Data'!AM445</f>
        <v>0</v>
      </c>
      <c r="T445" s="86">
        <f>+'Raw Benefits Data'!T445+('Raw Benefits Data'!AN445*0.81818)</f>
        <v>0</v>
      </c>
      <c r="U445" s="86">
        <f>+'Raw Benefits Data'!U445+'Raw Benefits Data'!AO445</f>
        <v>0</v>
      </c>
      <c r="V445" s="86">
        <f>+'Raw Benefits Data'!V445+('Raw Benefits Data'!AP445*0.81818)</f>
        <v>0</v>
      </c>
      <c r="W445" s="86">
        <f>+'Raw Benefits Data'!W445+'Raw Benefits Data'!AQ445</f>
        <v>843</v>
      </c>
      <c r="X445" s="86">
        <f>+'Raw Benefits Data'!X445+('Raw Benefits Data'!AR445*0.81818)</f>
        <v>9655739.86998</v>
      </c>
    </row>
    <row r="446" spans="1:24" ht="11.25">
      <c r="A446" s="3" t="s">
        <v>142</v>
      </c>
      <c r="B446" s="30" t="s">
        <v>109</v>
      </c>
      <c r="C446" s="19">
        <v>237525</v>
      </c>
      <c r="D446" s="27">
        <v>3</v>
      </c>
      <c r="E446" s="86">
        <f>+'Raw Benefits Data'!E446+'Raw Benefits Data'!Y446</f>
        <v>466</v>
      </c>
      <c r="F446" s="86">
        <f>+'Raw Benefits Data'!F446+('Raw Benefits Data'!Z446*0.81818)</f>
        <v>1278978.7362</v>
      </c>
      <c r="G446" s="86">
        <f>+'Raw Benefits Data'!G446+'Raw Benefits Data'!AA446</f>
        <v>466</v>
      </c>
      <c r="H446" s="86">
        <f>+'Raw Benefits Data'!H446+('Raw Benefits Data'!AB446*0.81818)</f>
        <v>1822745.275</v>
      </c>
      <c r="I446" s="86">
        <f>+'Raw Benefits Data'!I446+'Raw Benefits Data'!AC446</f>
        <v>0</v>
      </c>
      <c r="J446" s="86">
        <f>+'Raw Benefits Data'!J446+('Raw Benefits Data'!AD446*0.81818)</f>
        <v>0</v>
      </c>
      <c r="K446" s="86">
        <f>+'Raw Benefits Data'!K446+'Raw Benefits Data'!AE446</f>
        <v>466</v>
      </c>
      <c r="L446" s="86">
        <f>+'Raw Benefits Data'!L446+('Raw Benefits Data'!AF446*0.81818)</f>
        <v>1630697.32502</v>
      </c>
      <c r="M446" s="86">
        <f>+'Raw Benefits Data'!M446+'Raw Benefits Data'!AG446</f>
        <v>0</v>
      </c>
      <c r="N446" s="86">
        <f>+'Raw Benefits Data'!N446+('Raw Benefits Data'!AH446*0.81818)</f>
        <v>0</v>
      </c>
      <c r="O446" s="86">
        <f>+'Raw Benefits Data'!O446+'Raw Benefits Data'!AI446</f>
        <v>466</v>
      </c>
      <c r="P446" s="86">
        <f>+'Raw Benefits Data'!P446+('Raw Benefits Data'!AJ446*0.81818)</f>
        <v>23995.634</v>
      </c>
      <c r="Q446" s="86">
        <f>+'Raw Benefits Data'!Q446+'Raw Benefits Data'!AK446</f>
        <v>466</v>
      </c>
      <c r="R446" s="86">
        <f>+'Raw Benefits Data'!R446+('Raw Benefits Data'!AL446*0.81818)</f>
        <v>127898.07362</v>
      </c>
      <c r="S446" s="86">
        <f>+'Raw Benefits Data'!S446+'Raw Benefits Data'!AM446</f>
        <v>0</v>
      </c>
      <c r="T446" s="86">
        <f>+'Raw Benefits Data'!T446+('Raw Benefits Data'!AN446*0.81818)</f>
        <v>0</v>
      </c>
      <c r="U446" s="86">
        <f>+'Raw Benefits Data'!U446+'Raw Benefits Data'!AO446</f>
        <v>0</v>
      </c>
      <c r="V446" s="86">
        <f>+'Raw Benefits Data'!V446+('Raw Benefits Data'!AP446*0.81818)</f>
        <v>0</v>
      </c>
      <c r="W446" s="86">
        <f>+'Raw Benefits Data'!W446+'Raw Benefits Data'!AQ446</f>
        <v>466</v>
      </c>
      <c r="X446" s="86">
        <f>+'Raw Benefits Data'!X446+('Raw Benefits Data'!AR446*0.81818)</f>
        <v>4884315.04384</v>
      </c>
    </row>
    <row r="447" spans="1:24" ht="11.25">
      <c r="A447" s="3" t="s">
        <v>142</v>
      </c>
      <c r="B447" s="30" t="s">
        <v>110</v>
      </c>
      <c r="C447" s="19">
        <v>237215</v>
      </c>
      <c r="D447" s="27">
        <v>6</v>
      </c>
      <c r="E447" s="86">
        <f>+'Raw Benefits Data'!E447+'Raw Benefits Data'!Y447</f>
        <v>76</v>
      </c>
      <c r="F447" s="86">
        <f>+'Raw Benefits Data'!F447+('Raw Benefits Data'!Z447*0.81818)</f>
        <v>187897.70168</v>
      </c>
      <c r="G447" s="86">
        <f>+'Raw Benefits Data'!G447+'Raw Benefits Data'!AA447</f>
        <v>76</v>
      </c>
      <c r="H447" s="86">
        <f>+'Raw Benefits Data'!H447+('Raw Benefits Data'!AB447*0.81818)</f>
        <v>297327.244</v>
      </c>
      <c r="I447" s="86">
        <f>+'Raw Benefits Data'!I447+'Raw Benefits Data'!AC447</f>
        <v>0</v>
      </c>
      <c r="J447" s="86">
        <f>+'Raw Benefits Data'!J447+('Raw Benefits Data'!AD447*0.81818)</f>
        <v>0</v>
      </c>
      <c r="K447" s="86">
        <f>+'Raw Benefits Data'!K447+'Raw Benefits Data'!AE447</f>
        <v>76</v>
      </c>
      <c r="L447" s="86">
        <f>+'Raw Benefits Data'!L447+('Raw Benefits Data'!AF447*0.81818)</f>
        <v>239569.87646</v>
      </c>
      <c r="M447" s="86">
        <f>+'Raw Benefits Data'!M447+'Raw Benefits Data'!AG447</f>
        <v>0</v>
      </c>
      <c r="N447" s="86">
        <f>+'Raw Benefits Data'!N447+('Raw Benefits Data'!AH447*0.81818)</f>
        <v>0</v>
      </c>
      <c r="O447" s="86">
        <f>+'Raw Benefits Data'!O447+'Raw Benefits Data'!AI447</f>
        <v>76</v>
      </c>
      <c r="P447" s="86">
        <f>+'Raw Benefits Data'!P447+('Raw Benefits Data'!AJ447*0.81818)</f>
        <v>3914.18144</v>
      </c>
      <c r="Q447" s="86">
        <f>+'Raw Benefits Data'!Q447+'Raw Benefits Data'!AK447</f>
        <v>76</v>
      </c>
      <c r="R447" s="86">
        <f>+'Raw Benefits Data'!R447+('Raw Benefits Data'!AL447*0.81818)</f>
        <v>18789.99744</v>
      </c>
      <c r="S447" s="86">
        <f>+'Raw Benefits Data'!S447+'Raw Benefits Data'!AM447</f>
        <v>0</v>
      </c>
      <c r="T447" s="86">
        <f>+'Raw Benefits Data'!T447+('Raw Benefits Data'!AN447*0.81818)</f>
        <v>0</v>
      </c>
      <c r="U447" s="86">
        <f>+'Raw Benefits Data'!U447+'Raw Benefits Data'!AO447</f>
        <v>0</v>
      </c>
      <c r="V447" s="86">
        <f>+'Raw Benefits Data'!V447+('Raw Benefits Data'!AP447*0.81818)</f>
        <v>0</v>
      </c>
      <c r="W447" s="86">
        <f>+'Raw Benefits Data'!W447+'Raw Benefits Data'!AQ447</f>
        <v>76</v>
      </c>
      <c r="X447" s="86">
        <f>+'Raw Benefits Data'!X447+('Raw Benefits Data'!AR447*0.81818)</f>
        <v>747499.00102</v>
      </c>
    </row>
    <row r="448" spans="1:24" ht="11.25">
      <c r="A448" s="3" t="s">
        <v>142</v>
      </c>
      <c r="B448" s="30" t="s">
        <v>111</v>
      </c>
      <c r="C448" s="19">
        <v>237330</v>
      </c>
      <c r="D448" s="27">
        <v>6</v>
      </c>
      <c r="E448" s="86">
        <f>+'Raw Benefits Data'!E448+'Raw Benefits Data'!Y448</f>
        <v>92</v>
      </c>
      <c r="F448" s="86">
        <f>+'Raw Benefits Data'!F448+('Raw Benefits Data'!Z448*0.81818)</f>
        <v>216646.87772</v>
      </c>
      <c r="G448" s="86">
        <f>+'Raw Benefits Data'!G448+'Raw Benefits Data'!AA448</f>
        <v>92</v>
      </c>
      <c r="H448" s="86">
        <f>+'Raw Benefits Data'!H448+('Raw Benefits Data'!AB448*0.81818)</f>
        <v>359090.866</v>
      </c>
      <c r="I448" s="86">
        <f>+'Raw Benefits Data'!I448+'Raw Benefits Data'!AC448</f>
        <v>0</v>
      </c>
      <c r="J448" s="86">
        <f>+'Raw Benefits Data'!J448+('Raw Benefits Data'!AD448*0.81818)</f>
        <v>0</v>
      </c>
      <c r="K448" s="86">
        <f>+'Raw Benefits Data'!K448+'Raw Benefits Data'!AE448</f>
        <v>92</v>
      </c>
      <c r="L448" s="86">
        <f>+'Raw Benefits Data'!L448+('Raw Benefits Data'!AF448*0.81818)</f>
        <v>276224.32364</v>
      </c>
      <c r="M448" s="86">
        <f>+'Raw Benefits Data'!M448+'Raw Benefits Data'!AG448</f>
        <v>0</v>
      </c>
      <c r="N448" s="86">
        <f>+'Raw Benefits Data'!N448+('Raw Benefits Data'!AH448*0.81818)</f>
        <v>0</v>
      </c>
      <c r="O448" s="86">
        <f>+'Raw Benefits Data'!O448+'Raw Benefits Data'!AI448</f>
        <v>92</v>
      </c>
      <c r="P448" s="86">
        <f>+'Raw Benefits Data'!P448+('Raw Benefits Data'!AJ448*0.81818)</f>
        <v>4727.27216</v>
      </c>
      <c r="Q448" s="86">
        <f>+'Raw Benefits Data'!Q448+'Raw Benefits Data'!AK448</f>
        <v>92</v>
      </c>
      <c r="R448" s="86">
        <f>+'Raw Benefits Data'!R448+('Raw Benefits Data'!AL448*0.81818)</f>
        <v>21664.3605</v>
      </c>
      <c r="S448" s="86">
        <f>+'Raw Benefits Data'!S448+'Raw Benefits Data'!AM448</f>
        <v>0</v>
      </c>
      <c r="T448" s="86">
        <f>+'Raw Benefits Data'!T448+('Raw Benefits Data'!AN448*0.81818)</f>
        <v>0</v>
      </c>
      <c r="U448" s="86">
        <f>+'Raw Benefits Data'!U448+'Raw Benefits Data'!AO448</f>
        <v>0</v>
      </c>
      <c r="V448" s="86">
        <f>+'Raw Benefits Data'!V448+('Raw Benefits Data'!AP448*0.81818)</f>
        <v>0</v>
      </c>
      <c r="W448" s="86">
        <f>+'Raw Benefits Data'!W448+'Raw Benefits Data'!AQ448</f>
        <v>92</v>
      </c>
      <c r="X448" s="86">
        <f>+'Raw Benefits Data'!X448+('Raw Benefits Data'!AR448*0.81818)</f>
        <v>878353.70002</v>
      </c>
    </row>
    <row r="449" spans="1:24" ht="11.25">
      <c r="A449" s="3" t="s">
        <v>142</v>
      </c>
      <c r="B449" s="30" t="s">
        <v>112</v>
      </c>
      <c r="C449" s="19">
        <v>237367</v>
      </c>
      <c r="D449" s="27">
        <v>6</v>
      </c>
      <c r="E449" s="86">
        <f>+'Raw Benefits Data'!E449+'Raw Benefits Data'!Y449</f>
        <v>190</v>
      </c>
      <c r="F449" s="86">
        <f>+'Raw Benefits Data'!F449+('Raw Benefits Data'!Z449*0.81818)</f>
        <v>487350.63324</v>
      </c>
      <c r="G449" s="86">
        <f>+'Raw Benefits Data'!G449+'Raw Benefits Data'!AA449</f>
        <v>190</v>
      </c>
      <c r="H449" s="86">
        <f>+'Raw Benefits Data'!H449+('Raw Benefits Data'!AB449*0.81818)</f>
        <v>739008.976</v>
      </c>
      <c r="I449" s="86">
        <f>+'Raw Benefits Data'!I449+'Raw Benefits Data'!AC449</f>
        <v>0</v>
      </c>
      <c r="J449" s="86">
        <f>+'Raw Benefits Data'!J449+('Raw Benefits Data'!AD449*0.81818)</f>
        <v>0</v>
      </c>
      <c r="K449" s="86">
        <f>+'Raw Benefits Data'!K449+'Raw Benefits Data'!AE449</f>
        <v>190</v>
      </c>
      <c r="L449" s="86">
        <f>+'Raw Benefits Data'!L449+('Raw Benefits Data'!AF449*0.81818)</f>
        <v>621372.60738</v>
      </c>
      <c r="M449" s="86">
        <f>+'Raw Benefits Data'!M449+'Raw Benefits Data'!AG449</f>
        <v>0</v>
      </c>
      <c r="N449" s="86">
        <f>+'Raw Benefits Data'!N449+('Raw Benefits Data'!AH449*0.81818)</f>
        <v>0</v>
      </c>
      <c r="O449" s="86">
        <f>+'Raw Benefits Data'!O449+'Raw Benefits Data'!AI449</f>
        <v>190</v>
      </c>
      <c r="P449" s="86">
        <f>+'Raw Benefits Data'!P449+('Raw Benefits Data'!AJ449*0.81818)</f>
        <v>9728.72576</v>
      </c>
      <c r="Q449" s="86">
        <f>+'Raw Benefits Data'!Q449+'Raw Benefits Data'!AK449</f>
        <v>190</v>
      </c>
      <c r="R449" s="86">
        <f>+'Raw Benefits Data'!R449+('Raw Benefits Data'!AL449*0.81818)</f>
        <v>48735.62696</v>
      </c>
      <c r="S449" s="86">
        <f>+'Raw Benefits Data'!S449+'Raw Benefits Data'!AM449</f>
        <v>0</v>
      </c>
      <c r="T449" s="86">
        <f>+'Raw Benefits Data'!T449+('Raw Benefits Data'!AN449*0.81818)</f>
        <v>0</v>
      </c>
      <c r="U449" s="86">
        <f>+'Raw Benefits Data'!U449+'Raw Benefits Data'!AO449</f>
        <v>0</v>
      </c>
      <c r="V449" s="86">
        <f>+'Raw Benefits Data'!V449+('Raw Benefits Data'!AP449*0.81818)</f>
        <v>0</v>
      </c>
      <c r="W449" s="86">
        <f>+'Raw Benefits Data'!W449+'Raw Benefits Data'!AQ449</f>
        <v>190</v>
      </c>
      <c r="X449" s="86">
        <f>+'Raw Benefits Data'!X449+('Raw Benefits Data'!AR449*0.81818)</f>
        <v>1906196.56934</v>
      </c>
    </row>
    <row r="450" spans="1:24" ht="11.25">
      <c r="A450" s="3" t="s">
        <v>142</v>
      </c>
      <c r="B450" s="30" t="s">
        <v>113</v>
      </c>
      <c r="C450" s="19">
        <v>237385</v>
      </c>
      <c r="D450" s="27">
        <v>6</v>
      </c>
      <c r="E450" s="86">
        <f>+'Raw Benefits Data'!E450+'Raw Benefits Data'!Y450</f>
        <v>68</v>
      </c>
      <c r="F450" s="86">
        <f>+'Raw Benefits Data'!F450+('Raw Benefits Data'!Z450*0.81818)</f>
        <v>169822.70514</v>
      </c>
      <c r="G450" s="86">
        <f>+'Raw Benefits Data'!G450+'Raw Benefits Data'!AA450</f>
        <v>68</v>
      </c>
      <c r="H450" s="86">
        <f>+'Raw Benefits Data'!H450+('Raw Benefits Data'!AB450*0.81818)</f>
        <v>265727.244</v>
      </c>
      <c r="I450" s="86">
        <f>+'Raw Benefits Data'!I450+'Raw Benefits Data'!AC450</f>
        <v>0</v>
      </c>
      <c r="J450" s="86">
        <f>+'Raw Benefits Data'!J450+('Raw Benefits Data'!AD450*0.81818)</f>
        <v>0</v>
      </c>
      <c r="K450" s="86">
        <f>+'Raw Benefits Data'!K450+'Raw Benefits Data'!AE450</f>
        <v>68</v>
      </c>
      <c r="L450" s="86">
        <f>+'Raw Benefits Data'!L450+('Raw Benefits Data'!AF450*0.81818)</f>
        <v>216523.1536</v>
      </c>
      <c r="M450" s="86">
        <f>+'Raw Benefits Data'!M450+'Raw Benefits Data'!AG450</f>
        <v>0</v>
      </c>
      <c r="N450" s="86">
        <f>+'Raw Benefits Data'!N450+('Raw Benefits Data'!AH450*0.81818)</f>
        <v>0</v>
      </c>
      <c r="O450" s="86">
        <f>+'Raw Benefits Data'!O450+'Raw Benefits Data'!AI450</f>
        <v>68</v>
      </c>
      <c r="P450" s="86">
        <f>+'Raw Benefits Data'!P450+('Raw Benefits Data'!AJ450*0.81818)</f>
        <v>3498.18144</v>
      </c>
      <c r="Q450" s="86">
        <f>+'Raw Benefits Data'!Q450+'Raw Benefits Data'!AK450</f>
        <v>68</v>
      </c>
      <c r="R450" s="86">
        <f>+'Raw Benefits Data'!R450+('Raw Benefits Data'!AL450*0.81818)</f>
        <v>16981.72506</v>
      </c>
      <c r="S450" s="86">
        <f>+'Raw Benefits Data'!S450+'Raw Benefits Data'!AM450</f>
        <v>0</v>
      </c>
      <c r="T450" s="86">
        <f>+'Raw Benefits Data'!T450+('Raw Benefits Data'!AN450*0.81818)</f>
        <v>0</v>
      </c>
      <c r="U450" s="86">
        <f>+'Raw Benefits Data'!U450+'Raw Benefits Data'!AO450</f>
        <v>0</v>
      </c>
      <c r="V450" s="86">
        <f>+'Raw Benefits Data'!V450+('Raw Benefits Data'!AP450*0.81818)</f>
        <v>0</v>
      </c>
      <c r="W450" s="86">
        <f>+'Raw Benefits Data'!W450+'Raw Benefits Data'!AQ450</f>
        <v>68</v>
      </c>
      <c r="X450" s="86">
        <f>+'Raw Benefits Data'!X450+('Raw Benefits Data'!AR450*0.81818)</f>
        <v>672553.00924</v>
      </c>
    </row>
    <row r="451" spans="1:24" ht="11.25">
      <c r="A451" s="3" t="s">
        <v>142</v>
      </c>
      <c r="B451" s="30" t="s">
        <v>114</v>
      </c>
      <c r="C451" s="19">
        <v>237792</v>
      </c>
      <c r="D451" s="27">
        <v>6</v>
      </c>
      <c r="E451" s="86">
        <f>+'Raw Benefits Data'!E451+'Raw Benefits Data'!Y451</f>
        <v>116</v>
      </c>
      <c r="F451" s="86">
        <f>+'Raw Benefits Data'!F451+('Raw Benefits Data'!Z451*0.81818)</f>
        <v>297906.89464</v>
      </c>
      <c r="G451" s="86">
        <f>+'Raw Benefits Data'!G451+'Raw Benefits Data'!AA451</f>
        <v>116</v>
      </c>
      <c r="H451" s="86">
        <f>+'Raw Benefits Data'!H451+('Raw Benefits Data'!AB451*0.81818)</f>
        <v>456045.433</v>
      </c>
      <c r="I451" s="86">
        <f>+'Raw Benefits Data'!I451+'Raw Benefits Data'!AC451</f>
        <v>0</v>
      </c>
      <c r="J451" s="86">
        <f>+'Raw Benefits Data'!J451+('Raw Benefits Data'!AD451*0.81818)</f>
        <v>0</v>
      </c>
      <c r="K451" s="86">
        <f>+'Raw Benefits Data'!K451+'Raw Benefits Data'!AE451</f>
        <v>116</v>
      </c>
      <c r="L451" s="86">
        <f>+'Raw Benefits Data'!L451+('Raw Benefits Data'!AF451*0.81818)</f>
        <v>379831.61794</v>
      </c>
      <c r="M451" s="86">
        <f>+'Raw Benefits Data'!M451+'Raw Benefits Data'!AG451</f>
        <v>0</v>
      </c>
      <c r="N451" s="86">
        <f>+'Raw Benefits Data'!N451+('Raw Benefits Data'!AH451*0.81818)</f>
        <v>0</v>
      </c>
      <c r="O451" s="86">
        <f>+'Raw Benefits Data'!O451+'Raw Benefits Data'!AI451</f>
        <v>116</v>
      </c>
      <c r="P451" s="86">
        <f>+'Raw Benefits Data'!P451+('Raw Benefits Data'!AJ451*0.81818)</f>
        <v>6003.63608</v>
      </c>
      <c r="Q451" s="86">
        <f>+'Raw Benefits Data'!Q451+'Raw Benefits Data'!AK451</f>
        <v>116</v>
      </c>
      <c r="R451" s="86">
        <f>+'Raw Benefits Data'!R451+('Raw Benefits Data'!AL451*0.81818)</f>
        <v>29790.4531</v>
      </c>
      <c r="S451" s="86">
        <f>+'Raw Benefits Data'!S451+'Raw Benefits Data'!AM451</f>
        <v>0</v>
      </c>
      <c r="T451" s="86">
        <f>+'Raw Benefits Data'!T451+('Raw Benefits Data'!AN451*0.81818)</f>
        <v>0</v>
      </c>
      <c r="U451" s="86">
        <f>+'Raw Benefits Data'!U451+'Raw Benefits Data'!AO451</f>
        <v>0</v>
      </c>
      <c r="V451" s="86">
        <f>+'Raw Benefits Data'!V451+('Raw Benefits Data'!AP451*0.81818)</f>
        <v>0</v>
      </c>
      <c r="W451" s="86">
        <f>+'Raw Benefits Data'!W451+'Raw Benefits Data'!AQ451</f>
        <v>116</v>
      </c>
      <c r="X451" s="86">
        <f>+'Raw Benefits Data'!X451+('Raw Benefits Data'!AR451*0.81818)</f>
        <v>1169578.03476</v>
      </c>
    </row>
    <row r="452" spans="1:24" ht="11.25">
      <c r="A452" s="3" t="s">
        <v>142</v>
      </c>
      <c r="B452" s="30" t="s">
        <v>115</v>
      </c>
      <c r="C452" s="19">
        <v>237932</v>
      </c>
      <c r="D452" s="27">
        <v>6</v>
      </c>
      <c r="E452" s="86">
        <f>+'Raw Benefits Data'!E452+'Raw Benefits Data'!Y452</f>
        <v>114</v>
      </c>
      <c r="F452" s="86">
        <f>+'Raw Benefits Data'!F452+('Raw Benefits Data'!Z452*0.81818)</f>
        <v>275097.62306</v>
      </c>
      <c r="G452" s="86">
        <f>+'Raw Benefits Data'!G452+'Raw Benefits Data'!AA452</f>
        <v>114</v>
      </c>
      <c r="H452" s="86">
        <f>+'Raw Benefits Data'!H452+('Raw Benefits Data'!AB452*0.81818)</f>
        <v>448145.433</v>
      </c>
      <c r="I452" s="86">
        <f>+'Raw Benefits Data'!I452+'Raw Benefits Data'!AC452</f>
        <v>0</v>
      </c>
      <c r="J452" s="86">
        <f>+'Raw Benefits Data'!J452+('Raw Benefits Data'!AD452*0.81818)</f>
        <v>0</v>
      </c>
      <c r="K452" s="86">
        <f>+'Raw Benefits Data'!K452+'Raw Benefits Data'!AE452</f>
        <v>114</v>
      </c>
      <c r="L452" s="86">
        <f>+'Raw Benefits Data'!L452+('Raw Benefits Data'!AF452*0.81818)</f>
        <v>350749.6194</v>
      </c>
      <c r="M452" s="86">
        <f>+'Raw Benefits Data'!M452+'Raw Benefits Data'!AG452</f>
        <v>0</v>
      </c>
      <c r="N452" s="86">
        <f>+'Raw Benefits Data'!N452+('Raw Benefits Data'!AH452*0.81818)</f>
        <v>0</v>
      </c>
      <c r="O452" s="86">
        <f>+'Raw Benefits Data'!O452+'Raw Benefits Data'!AI452</f>
        <v>114</v>
      </c>
      <c r="P452" s="86">
        <f>+'Raw Benefits Data'!P452+('Raw Benefits Data'!AJ452*0.81818)</f>
        <v>5899.63608</v>
      </c>
      <c r="Q452" s="86">
        <f>+'Raw Benefits Data'!Q452+'Raw Benefits Data'!AK452</f>
        <v>114</v>
      </c>
      <c r="R452" s="86">
        <f>+'Raw Benefits Data'!R452+('Raw Benefits Data'!AL452*0.81818)</f>
        <v>27509.907760000002</v>
      </c>
      <c r="S452" s="86">
        <f>+'Raw Benefits Data'!S452+'Raw Benefits Data'!AM452</f>
        <v>0</v>
      </c>
      <c r="T452" s="86">
        <f>+'Raw Benefits Data'!T452+('Raw Benefits Data'!AN452*0.81818)</f>
        <v>0</v>
      </c>
      <c r="U452" s="86">
        <f>+'Raw Benefits Data'!U452+'Raw Benefits Data'!AO452</f>
        <v>0</v>
      </c>
      <c r="V452" s="86">
        <f>+'Raw Benefits Data'!V452+('Raw Benefits Data'!AP452*0.81818)</f>
        <v>0</v>
      </c>
      <c r="W452" s="86">
        <f>+'Raw Benefits Data'!W452+'Raw Benefits Data'!AQ452</f>
        <v>114</v>
      </c>
      <c r="X452" s="86">
        <f>+'Raw Benefits Data'!X452+('Raw Benefits Data'!AR452*0.81818)</f>
        <v>1107402.2193</v>
      </c>
    </row>
    <row r="453" spans="1:24" ht="11.25">
      <c r="A453" s="3" t="s">
        <v>142</v>
      </c>
      <c r="B453" s="30" t="s">
        <v>117</v>
      </c>
      <c r="C453" s="19">
        <v>237899</v>
      </c>
      <c r="D453" s="27">
        <v>6</v>
      </c>
      <c r="E453" s="86">
        <f>+'Raw Benefits Data'!E453+'Raw Benefits Data'!Y453</f>
        <v>144</v>
      </c>
      <c r="F453" s="86">
        <f>+'Raw Benefits Data'!F453+('Raw Benefits Data'!Z453*0.81818)</f>
        <v>349681.43116</v>
      </c>
      <c r="G453" s="86">
        <f>+'Raw Benefits Data'!G453+'Raw Benefits Data'!AA453</f>
        <v>144</v>
      </c>
      <c r="H453" s="86">
        <f>+'Raw Benefits Data'!H453+('Raw Benefits Data'!AB453*0.81818)</f>
        <v>565927.244</v>
      </c>
      <c r="I453" s="86">
        <f>+'Raw Benefits Data'!I453+'Raw Benefits Data'!AC453</f>
        <v>0</v>
      </c>
      <c r="J453" s="86">
        <f>+'Raw Benefits Data'!J453+('Raw Benefits Data'!AD453*0.81818)</f>
        <v>0</v>
      </c>
      <c r="K453" s="86">
        <f>+'Raw Benefits Data'!K453+'Raw Benefits Data'!AE453</f>
        <v>144</v>
      </c>
      <c r="L453" s="86">
        <f>+'Raw Benefits Data'!L453+('Raw Benefits Data'!AF453*0.81818)</f>
        <v>445844.33382</v>
      </c>
      <c r="M453" s="86">
        <f>+'Raw Benefits Data'!M453+'Raw Benefits Data'!AG453</f>
        <v>0</v>
      </c>
      <c r="N453" s="86">
        <f>+'Raw Benefits Data'!N453+('Raw Benefits Data'!AH453*0.81818)</f>
        <v>0</v>
      </c>
      <c r="O453" s="86">
        <f>+'Raw Benefits Data'!O453+'Raw Benefits Data'!AI453</f>
        <v>144</v>
      </c>
      <c r="P453" s="86">
        <f>+'Raw Benefits Data'!P453+('Raw Benefits Data'!AJ453*0.81818)</f>
        <v>7450.18144</v>
      </c>
      <c r="Q453" s="86">
        <f>+'Raw Benefits Data'!Q453+'Raw Benefits Data'!AK453</f>
        <v>144</v>
      </c>
      <c r="R453" s="86">
        <f>+'Raw Benefits Data'!R453+('Raw Benefits Data'!AL453*0.81818)</f>
        <v>34968.17948</v>
      </c>
      <c r="S453" s="86">
        <f>+'Raw Benefits Data'!S453+'Raw Benefits Data'!AM453</f>
        <v>0</v>
      </c>
      <c r="T453" s="86">
        <f>+'Raw Benefits Data'!T453+('Raw Benefits Data'!AN453*0.81818)</f>
        <v>0</v>
      </c>
      <c r="U453" s="86">
        <f>+'Raw Benefits Data'!U453+'Raw Benefits Data'!AO453</f>
        <v>0</v>
      </c>
      <c r="V453" s="86">
        <f>+'Raw Benefits Data'!V453+('Raw Benefits Data'!AP453*0.81818)</f>
        <v>0</v>
      </c>
      <c r="W453" s="86">
        <f>+'Raw Benefits Data'!W453+'Raw Benefits Data'!AQ453</f>
        <v>144</v>
      </c>
      <c r="X453" s="86">
        <f>+'Raw Benefits Data'!X453+('Raw Benefits Data'!AR453*0.81818)</f>
        <v>1403871.3699</v>
      </c>
    </row>
    <row r="454" spans="1:24" ht="11.25">
      <c r="A454" s="3" t="s">
        <v>142</v>
      </c>
      <c r="B454" s="30" t="s">
        <v>116</v>
      </c>
      <c r="C454" s="19">
        <v>237950</v>
      </c>
      <c r="D454" s="27">
        <v>6</v>
      </c>
      <c r="E454" s="86">
        <f>+'Raw Benefits Data'!E454+'Raw Benefits Data'!Y454</f>
        <v>125</v>
      </c>
      <c r="F454" s="86">
        <f>+'Raw Benefits Data'!F454+('Raw Benefits Data'!Z454*0.81818)</f>
        <v>309927.85898</v>
      </c>
      <c r="G454" s="86">
        <f>+'Raw Benefits Data'!G454+'Raw Benefits Data'!AA454</f>
        <v>125</v>
      </c>
      <c r="H454" s="86">
        <f>+'Raw Benefits Data'!H454+('Raw Benefits Data'!AB454*0.81818)</f>
        <v>486568.11</v>
      </c>
      <c r="I454" s="86">
        <f>+'Raw Benefits Data'!I454+'Raw Benefits Data'!AC454</f>
        <v>0</v>
      </c>
      <c r="J454" s="86">
        <f>+'Raw Benefits Data'!J454+('Raw Benefits Data'!AD454*0.81818)</f>
        <v>0</v>
      </c>
      <c r="K454" s="86">
        <f>+'Raw Benefits Data'!K454+'Raw Benefits Data'!AE454</f>
        <v>125</v>
      </c>
      <c r="L454" s="86">
        <f>+'Raw Benefits Data'!L454+('Raw Benefits Data'!AF454*0.81818)</f>
        <v>395157.8452</v>
      </c>
      <c r="M454" s="86">
        <f>+'Raw Benefits Data'!M454+'Raw Benefits Data'!AG454</f>
        <v>0</v>
      </c>
      <c r="N454" s="86">
        <f>+'Raw Benefits Data'!N454+('Raw Benefits Data'!AH454*0.81818)</f>
        <v>0</v>
      </c>
      <c r="O454" s="86">
        <f>+'Raw Benefits Data'!O454+'Raw Benefits Data'!AI454</f>
        <v>125</v>
      </c>
      <c r="P454" s="86">
        <f>+'Raw Benefits Data'!P454+('Raw Benefits Data'!AJ454*0.81818)</f>
        <v>6405.4536</v>
      </c>
      <c r="Q454" s="86">
        <f>+'Raw Benefits Data'!Q454+'Raw Benefits Data'!AK454</f>
        <v>125</v>
      </c>
      <c r="R454" s="86">
        <f>+'Raw Benefits Data'!R454+('Raw Benefits Data'!AL454*0.81818)</f>
        <v>30992.90408</v>
      </c>
      <c r="S454" s="86">
        <f>+'Raw Benefits Data'!S454+'Raw Benefits Data'!AM454</f>
        <v>0</v>
      </c>
      <c r="T454" s="86">
        <f>+'Raw Benefits Data'!T454+('Raw Benefits Data'!AN454*0.81818)</f>
        <v>0</v>
      </c>
      <c r="U454" s="86">
        <f>+'Raw Benefits Data'!U454+'Raw Benefits Data'!AO454</f>
        <v>0</v>
      </c>
      <c r="V454" s="86">
        <f>+'Raw Benefits Data'!V454+('Raw Benefits Data'!AP454*0.81818)</f>
        <v>0</v>
      </c>
      <c r="W454" s="86">
        <f>+'Raw Benefits Data'!W454+'Raw Benefits Data'!AQ454</f>
        <v>125</v>
      </c>
      <c r="X454" s="86">
        <f>+'Raw Benefits Data'!X454+('Raw Benefits Data'!AR454*0.81818)</f>
        <v>1229052.1718600001</v>
      </c>
    </row>
    <row r="455" spans="1:24" ht="11.25">
      <c r="A455" s="3" t="s">
        <v>142</v>
      </c>
      <c r="B455" s="30" t="s">
        <v>118</v>
      </c>
      <c r="C455" s="19">
        <v>237701</v>
      </c>
      <c r="D455" s="27">
        <v>7</v>
      </c>
      <c r="E455" s="86">
        <f>+'Raw Benefits Data'!E455+'Raw Benefits Data'!Y455</f>
        <v>34</v>
      </c>
      <c r="F455" s="86">
        <f>+'Raw Benefits Data'!F455+('Raw Benefits Data'!Z455*0.81818)</f>
        <v>79179.89196</v>
      </c>
      <c r="G455" s="86">
        <f>+'Raw Benefits Data'!G455+'Raw Benefits Data'!AA455</f>
        <v>34</v>
      </c>
      <c r="H455" s="86">
        <f>+'Raw Benefits Data'!H455+('Raw Benefits Data'!AB455*0.81818)</f>
        <v>132145.433</v>
      </c>
      <c r="I455" s="86">
        <f>+'Raw Benefits Data'!I455+'Raw Benefits Data'!AC455</f>
        <v>0</v>
      </c>
      <c r="J455" s="86">
        <f>+'Raw Benefits Data'!J455+('Raw Benefits Data'!AD455*0.81818)</f>
        <v>0</v>
      </c>
      <c r="K455" s="86">
        <f>+'Raw Benefits Data'!K455+'Raw Benefits Data'!AE455</f>
        <v>34</v>
      </c>
      <c r="L455" s="86">
        <f>+'Raw Benefits Data'!L455+('Raw Benefits Data'!AF455*0.81818)</f>
        <v>100953.79634</v>
      </c>
      <c r="M455" s="86">
        <f>+'Raw Benefits Data'!M455+'Raw Benefits Data'!AG455</f>
        <v>0</v>
      </c>
      <c r="N455" s="86">
        <f>+'Raw Benefits Data'!N455+('Raw Benefits Data'!AH455*0.81818)</f>
        <v>0</v>
      </c>
      <c r="O455" s="86">
        <f>+'Raw Benefits Data'!O455+'Raw Benefits Data'!AI455</f>
        <v>34</v>
      </c>
      <c r="P455" s="86">
        <f>+'Raw Benefits Data'!P455+('Raw Benefits Data'!AJ455*0.81818)</f>
        <v>1739.63608</v>
      </c>
      <c r="Q455" s="86">
        <f>+'Raw Benefits Data'!Q455+'Raw Benefits Data'!AK455</f>
        <v>34</v>
      </c>
      <c r="R455" s="86">
        <f>+'Raw Benefits Data'!R455+('Raw Benefits Data'!AL455*0.81818)</f>
        <v>7917.72556</v>
      </c>
      <c r="S455" s="86">
        <f>+'Raw Benefits Data'!S455+'Raw Benefits Data'!AM455</f>
        <v>0</v>
      </c>
      <c r="T455" s="86">
        <f>+'Raw Benefits Data'!T455+('Raw Benefits Data'!AN455*0.81818)</f>
        <v>0</v>
      </c>
      <c r="U455" s="86">
        <f>+'Raw Benefits Data'!U455+'Raw Benefits Data'!AO455</f>
        <v>0</v>
      </c>
      <c r="V455" s="86">
        <f>+'Raw Benefits Data'!V455+('Raw Benefits Data'!AP455*0.81818)</f>
        <v>0</v>
      </c>
      <c r="W455" s="86">
        <f>+'Raw Benefits Data'!W455+'Raw Benefits Data'!AQ455</f>
        <v>34</v>
      </c>
      <c r="X455" s="86">
        <f>+'Raw Benefits Data'!X455+('Raw Benefits Data'!AR455*0.81818)</f>
        <v>321936.48294</v>
      </c>
    </row>
    <row r="456" spans="1:24" ht="11.25">
      <c r="A456" s="3" t="s">
        <v>142</v>
      </c>
      <c r="B456" s="30" t="s">
        <v>119</v>
      </c>
      <c r="C456" s="19">
        <v>237817</v>
      </c>
      <c r="D456" s="27">
        <v>7</v>
      </c>
      <c r="E456" s="86">
        <f>+'Raw Benefits Data'!E456+'Raw Benefits Data'!Y456</f>
        <v>56</v>
      </c>
      <c r="F456" s="86">
        <f>+'Raw Benefits Data'!F456+('Raw Benefits Data'!Z456*0.81818)</f>
        <v>126370</v>
      </c>
      <c r="G456" s="86">
        <f>+'Raw Benefits Data'!G456+'Raw Benefits Data'!AA456</f>
        <v>56</v>
      </c>
      <c r="H456" s="86">
        <f>+'Raw Benefits Data'!H456+('Raw Benefits Data'!AB456*0.81818)</f>
        <v>221200</v>
      </c>
      <c r="I456" s="86">
        <f>+'Raw Benefits Data'!I456+'Raw Benefits Data'!AC456</f>
        <v>0</v>
      </c>
      <c r="J456" s="86">
        <f>+'Raw Benefits Data'!J456+('Raw Benefits Data'!AD456*0.81818)</f>
        <v>0</v>
      </c>
      <c r="K456" s="86">
        <f>+'Raw Benefits Data'!K456+'Raw Benefits Data'!AE456</f>
        <v>56</v>
      </c>
      <c r="L456" s="86">
        <f>+'Raw Benefits Data'!L456+('Raw Benefits Data'!AF456*0.81818)</f>
        <v>161121</v>
      </c>
      <c r="M456" s="86">
        <f>+'Raw Benefits Data'!M456+'Raw Benefits Data'!AG456</f>
        <v>0</v>
      </c>
      <c r="N456" s="86">
        <f>+'Raw Benefits Data'!N456+('Raw Benefits Data'!AH456*0.81818)</f>
        <v>0</v>
      </c>
      <c r="O456" s="86">
        <f>+'Raw Benefits Data'!O456+'Raw Benefits Data'!AI456</f>
        <v>56</v>
      </c>
      <c r="P456" s="86">
        <f>+'Raw Benefits Data'!P456+('Raw Benefits Data'!AJ456*0.81818)</f>
        <v>2912</v>
      </c>
      <c r="Q456" s="86">
        <f>+'Raw Benefits Data'!Q456+'Raw Benefits Data'!AK456</f>
        <v>56</v>
      </c>
      <c r="R456" s="86">
        <f>+'Raw Benefits Data'!R456+('Raw Benefits Data'!AL456*0.81818)</f>
        <v>12637</v>
      </c>
      <c r="S456" s="86">
        <f>+'Raw Benefits Data'!S456+'Raw Benefits Data'!AM456</f>
        <v>0</v>
      </c>
      <c r="T456" s="86">
        <f>+'Raw Benefits Data'!T456+('Raw Benefits Data'!AN456*0.81818)</f>
        <v>0</v>
      </c>
      <c r="U456" s="86">
        <f>+'Raw Benefits Data'!U456+'Raw Benefits Data'!AO456</f>
        <v>0</v>
      </c>
      <c r="V456" s="86">
        <f>+'Raw Benefits Data'!V456+('Raw Benefits Data'!AP456*0.81818)</f>
        <v>0</v>
      </c>
      <c r="W456" s="86">
        <f>+'Raw Benefits Data'!W456+'Raw Benefits Data'!AQ456</f>
        <v>56</v>
      </c>
      <c r="X456" s="86">
        <f>+'Raw Benefits Data'!X456+('Raw Benefits Data'!AR456*0.81818)</f>
        <v>524240</v>
      </c>
    </row>
    <row r="457" spans="1:24" ht="11.25">
      <c r="A457" s="3" t="s">
        <v>142</v>
      </c>
      <c r="B457" s="30" t="s">
        <v>120</v>
      </c>
      <c r="C457" s="19">
        <v>238014</v>
      </c>
      <c r="D457" s="27">
        <v>7</v>
      </c>
      <c r="E457" s="86">
        <f>+'Raw Benefits Data'!E457+'Raw Benefits Data'!Y457</f>
        <v>63</v>
      </c>
      <c r="F457" s="86">
        <f>+'Raw Benefits Data'!F457+('Raw Benefits Data'!Z457*0.81818)</f>
        <v>140154.98296</v>
      </c>
      <c r="G457" s="86">
        <f>+'Raw Benefits Data'!G457+'Raw Benefits Data'!AA457</f>
        <v>63</v>
      </c>
      <c r="H457" s="86">
        <f>+'Raw Benefits Data'!H457+('Raw Benefits Data'!AB457*0.81818)</f>
        <v>246695.433</v>
      </c>
      <c r="I457" s="86">
        <f>+'Raw Benefits Data'!I457+'Raw Benefits Data'!AC457</f>
        <v>0</v>
      </c>
      <c r="J457" s="86">
        <f>+'Raw Benefits Data'!J457+('Raw Benefits Data'!AD457*0.81818)</f>
        <v>0</v>
      </c>
      <c r="K457" s="86">
        <f>+'Raw Benefits Data'!K457+'Raw Benefits Data'!AE457</f>
        <v>63</v>
      </c>
      <c r="L457" s="86">
        <f>+'Raw Benefits Data'!L457+('Raw Benefits Data'!AF457*0.81818)</f>
        <v>178698.251</v>
      </c>
      <c r="M457" s="86">
        <f>+'Raw Benefits Data'!M457+'Raw Benefits Data'!AG457</f>
        <v>0</v>
      </c>
      <c r="N457" s="86">
        <f>+'Raw Benefits Data'!N457+('Raw Benefits Data'!AH457*0.81818)</f>
        <v>0</v>
      </c>
      <c r="O457" s="86">
        <f>+'Raw Benefits Data'!O457+'Raw Benefits Data'!AI457</f>
        <v>63</v>
      </c>
      <c r="P457" s="86">
        <f>+'Raw Benefits Data'!P457+('Raw Benefits Data'!AJ457*0.81818)</f>
        <v>3247.63608</v>
      </c>
      <c r="Q457" s="86">
        <f>+'Raw Benefits Data'!Q457+'Raw Benefits Data'!AK457</f>
        <v>63</v>
      </c>
      <c r="R457" s="86">
        <f>+'Raw Benefits Data'!R457+('Raw Benefits Data'!AL457*0.81818)</f>
        <v>14015.63466</v>
      </c>
      <c r="S457" s="86">
        <f>+'Raw Benefits Data'!S457+'Raw Benefits Data'!AM457</f>
        <v>0</v>
      </c>
      <c r="T457" s="86">
        <f>+'Raw Benefits Data'!T457+('Raw Benefits Data'!AN457*0.81818)</f>
        <v>0</v>
      </c>
      <c r="U457" s="86">
        <f>+'Raw Benefits Data'!U457+'Raw Benefits Data'!AO457</f>
        <v>0</v>
      </c>
      <c r="V457" s="86">
        <f>+'Raw Benefits Data'!V457+('Raw Benefits Data'!AP457*0.81818)</f>
        <v>0</v>
      </c>
      <c r="W457" s="86">
        <f>+'Raw Benefits Data'!W457+'Raw Benefits Data'!AQ457</f>
        <v>63</v>
      </c>
      <c r="X457" s="86">
        <f>+'Raw Benefits Data'!X457+('Raw Benefits Data'!AR457*0.81818)</f>
        <v>582811.9377</v>
      </c>
    </row>
    <row r="458" spans="1:24" ht="11.25">
      <c r="A458" s="3" t="s">
        <v>142</v>
      </c>
      <c r="B458" s="30" t="s">
        <v>121</v>
      </c>
      <c r="C458" s="19">
        <v>237686</v>
      </c>
      <c r="D458" s="27">
        <v>7</v>
      </c>
      <c r="E458" s="86">
        <f>+'Raw Benefits Data'!E458+'Raw Benefits Data'!Y458</f>
        <v>78</v>
      </c>
      <c r="F458" s="86">
        <f>+'Raw Benefits Data'!F458+('Raw Benefits Data'!Z458*0.81818)</f>
        <v>185039.26736</v>
      </c>
      <c r="G458" s="86">
        <f>+'Raw Benefits Data'!G458+'Raw Benefits Data'!AA458</f>
        <v>78</v>
      </c>
      <c r="H458" s="86">
        <f>+'Raw Benefits Data'!H458+('Raw Benefits Data'!AB458*0.81818)</f>
        <v>307381.811</v>
      </c>
      <c r="I458" s="86">
        <f>+'Raw Benefits Data'!I458+'Raw Benefits Data'!AC458</f>
        <v>0</v>
      </c>
      <c r="J458" s="86">
        <f>+'Raw Benefits Data'!J458+('Raw Benefits Data'!AD458*0.81818)</f>
        <v>0</v>
      </c>
      <c r="K458" s="86">
        <f>+'Raw Benefits Data'!K458+'Raw Benefits Data'!AE458</f>
        <v>78</v>
      </c>
      <c r="L458" s="86">
        <f>+'Raw Benefits Data'!L458+('Raw Benefits Data'!AF458*0.81818)</f>
        <v>235925.62952</v>
      </c>
      <c r="M458" s="86">
        <f>+'Raw Benefits Data'!M458+'Raw Benefits Data'!AG458</f>
        <v>0</v>
      </c>
      <c r="N458" s="86">
        <f>+'Raw Benefits Data'!N458+('Raw Benefits Data'!AH458*0.81818)</f>
        <v>0</v>
      </c>
      <c r="O458" s="86">
        <f>+'Raw Benefits Data'!O458+'Raw Benefits Data'!AI458</f>
        <v>78</v>
      </c>
      <c r="P458" s="86">
        <f>+'Raw Benefits Data'!P458+('Raw Benefits Data'!AJ458*0.81818)</f>
        <v>4046.54536</v>
      </c>
      <c r="Q458" s="86">
        <f>+'Raw Benefits Data'!Q458+'Raw Benefits Data'!AK458</f>
        <v>78</v>
      </c>
      <c r="R458" s="86">
        <f>+'Raw Benefits Data'!R458+('Raw Benefits Data'!AL458*0.81818)</f>
        <v>18503.3631</v>
      </c>
      <c r="S458" s="86">
        <f>+'Raw Benefits Data'!S458+'Raw Benefits Data'!AM458</f>
        <v>0</v>
      </c>
      <c r="T458" s="86">
        <f>+'Raw Benefits Data'!T458+('Raw Benefits Data'!AN458*0.81818)</f>
        <v>0</v>
      </c>
      <c r="U458" s="86">
        <f>+'Raw Benefits Data'!U458+'Raw Benefits Data'!AO458</f>
        <v>0</v>
      </c>
      <c r="V458" s="86">
        <f>+'Raw Benefits Data'!V458+('Raw Benefits Data'!AP458*0.81818)</f>
        <v>0</v>
      </c>
      <c r="W458" s="86">
        <f>+'Raw Benefits Data'!W458+'Raw Benefits Data'!AQ458</f>
        <v>78</v>
      </c>
      <c r="X458" s="86">
        <f>+'Raw Benefits Data'!X458+('Raw Benefits Data'!AR458*0.81818)</f>
        <v>750896.61634</v>
      </c>
    </row>
    <row r="459" spans="1:24" ht="11.25">
      <c r="A459" s="3" t="s">
        <v>144</v>
      </c>
      <c r="B459" s="3" t="s">
        <v>571</v>
      </c>
      <c r="C459" s="3">
        <v>159391</v>
      </c>
      <c r="D459" s="3">
        <v>1</v>
      </c>
      <c r="E459" s="86">
        <f>+'Raw Benefits Data'!E459+'Raw Benefits Data'!Y459</f>
        <v>1272</v>
      </c>
      <c r="F459" s="86">
        <f>+'Raw Benefits Data'!F459+('Raw Benefits Data'!Z459*0.81818)</f>
        <v>10902717.15782</v>
      </c>
      <c r="G459" s="86">
        <f>+'Raw Benefits Data'!G459+'Raw Benefits Data'!AA459</f>
        <v>1072</v>
      </c>
      <c r="H459" s="86">
        <f>+'Raw Benefits Data'!H459+('Raw Benefits Data'!AB459*0.81818)</f>
        <v>2093584.80988</v>
      </c>
      <c r="I459" s="86">
        <f>+'Raw Benefits Data'!I459+'Raw Benefits Data'!AC459</f>
        <v>0</v>
      </c>
      <c r="J459" s="86">
        <f>+'Raw Benefits Data'!J459+('Raw Benefits Data'!AD459*0.81818)</f>
        <v>0</v>
      </c>
      <c r="K459" s="86">
        <f>+'Raw Benefits Data'!K459+'Raw Benefits Data'!AE459</f>
        <v>740</v>
      </c>
      <c r="L459" s="86">
        <f>+'Raw Benefits Data'!L459+('Raw Benefits Data'!AF459*0.81818)</f>
        <v>514712.69898</v>
      </c>
      <c r="M459" s="86">
        <f>+'Raw Benefits Data'!M459+'Raw Benefits Data'!AG459</f>
        <v>0</v>
      </c>
      <c r="N459" s="86">
        <f>+'Raw Benefits Data'!N459+('Raw Benefits Data'!AH459*0.81818)</f>
        <v>0</v>
      </c>
      <c r="O459" s="86">
        <f>+'Raw Benefits Data'!O459+'Raw Benefits Data'!AI459</f>
        <v>452</v>
      </c>
      <c r="P459" s="86">
        <f>+'Raw Benefits Data'!P459+('Raw Benefits Data'!AJ459*0.81818)</f>
        <v>77937.78752</v>
      </c>
      <c r="Q459" s="86">
        <f>+'Raw Benefits Data'!Q459+'Raw Benefits Data'!AK459</f>
        <v>1272</v>
      </c>
      <c r="R459" s="86">
        <f>+'Raw Benefits Data'!R459+('Raw Benefits Data'!AL459*0.81818)</f>
        <v>819356.44062</v>
      </c>
      <c r="S459" s="86">
        <f>+'Raw Benefits Data'!S459+'Raw Benefits Data'!AM459</f>
        <v>0</v>
      </c>
      <c r="T459" s="86">
        <f>+'Raw Benefits Data'!T459+('Raw Benefits Data'!AN459*0.81818)</f>
        <v>0</v>
      </c>
      <c r="U459" s="86">
        <f>+'Raw Benefits Data'!U459+'Raw Benefits Data'!AO459</f>
        <v>0</v>
      </c>
      <c r="V459" s="86">
        <f>+'Raw Benefits Data'!V459+('Raw Benefits Data'!AP459*0.81818)</f>
        <v>0</v>
      </c>
      <c r="W459" s="86">
        <f>+'Raw Benefits Data'!W459+'Raw Benefits Data'!AQ459</f>
        <v>1272</v>
      </c>
      <c r="X459" s="86">
        <f>+'Raw Benefits Data'!X459+('Raw Benefits Data'!AR459*0.81818)</f>
        <v>14408308.894820001</v>
      </c>
    </row>
    <row r="460" spans="1:24" ht="11.25">
      <c r="A460" s="3" t="s">
        <v>144</v>
      </c>
      <c r="B460" s="3" t="s">
        <v>548</v>
      </c>
      <c r="C460" s="3">
        <v>159939</v>
      </c>
      <c r="D460" s="3">
        <v>2</v>
      </c>
      <c r="E460" s="86">
        <f>+'Raw Benefits Data'!E460+'Raw Benefits Data'!Y460</f>
        <v>488</v>
      </c>
      <c r="F460" s="86">
        <f>+'Raw Benefits Data'!F460+('Raw Benefits Data'!Z460*0.81818)</f>
        <v>3975107.35736</v>
      </c>
      <c r="G460" s="86">
        <f>+'Raw Benefits Data'!G460+'Raw Benefits Data'!AA460</f>
        <v>404</v>
      </c>
      <c r="H460" s="86">
        <f>+'Raw Benefits Data'!H460+('Raw Benefits Data'!AB460*0.81818)</f>
        <v>742035.50856</v>
      </c>
      <c r="I460" s="86">
        <f>+'Raw Benefits Data'!I460+'Raw Benefits Data'!AC460</f>
        <v>0</v>
      </c>
      <c r="J460" s="86">
        <f>+'Raw Benefits Data'!J460+('Raw Benefits Data'!AD460*0.81818)</f>
        <v>0</v>
      </c>
      <c r="K460" s="86">
        <f>+'Raw Benefits Data'!K460+'Raw Benefits Data'!AE460</f>
        <v>0</v>
      </c>
      <c r="L460" s="86">
        <f>+'Raw Benefits Data'!L460+('Raw Benefits Data'!AF460*0.81818)</f>
        <v>0</v>
      </c>
      <c r="M460" s="86">
        <f>+'Raw Benefits Data'!M460+'Raw Benefits Data'!AG460</f>
        <v>0</v>
      </c>
      <c r="N460" s="86">
        <f>+'Raw Benefits Data'!N460+('Raw Benefits Data'!AH460*0.81818)</f>
        <v>0</v>
      </c>
      <c r="O460" s="86">
        <f>+'Raw Benefits Data'!O460+'Raw Benefits Data'!AI460</f>
        <v>192</v>
      </c>
      <c r="P460" s="86">
        <f>+'Raw Benefits Data'!P460+('Raw Benefits Data'!AJ460*0.81818)</f>
        <v>31848.17896</v>
      </c>
      <c r="Q460" s="86">
        <f>+'Raw Benefits Data'!Q460+'Raw Benefits Data'!AK460</f>
        <v>488</v>
      </c>
      <c r="R460" s="86">
        <f>+'Raw Benefits Data'!R460+('Raw Benefits Data'!AL460*0.81818)</f>
        <v>48193.63298</v>
      </c>
      <c r="S460" s="86">
        <f>+'Raw Benefits Data'!S460+'Raw Benefits Data'!AM460</f>
        <v>0</v>
      </c>
      <c r="T460" s="86">
        <f>+'Raw Benefits Data'!T460+('Raw Benefits Data'!AN460*0.81818)</f>
        <v>0</v>
      </c>
      <c r="U460" s="86">
        <f>+'Raw Benefits Data'!U460+'Raw Benefits Data'!AO460</f>
        <v>0</v>
      </c>
      <c r="V460" s="86">
        <f>+'Raw Benefits Data'!V460+('Raw Benefits Data'!AP460*0.81818)</f>
        <v>0</v>
      </c>
      <c r="W460" s="86">
        <f>+'Raw Benefits Data'!W460+'Raw Benefits Data'!AQ460</f>
        <v>488</v>
      </c>
      <c r="X460" s="86">
        <f>+'Raw Benefits Data'!X460+('Raw Benefits Data'!AR460*0.81818)</f>
        <v>4797184.67786</v>
      </c>
    </row>
    <row r="461" spans="1:24" ht="11.25">
      <c r="A461" s="3" t="s">
        <v>144</v>
      </c>
      <c r="B461" s="3" t="s">
        <v>549</v>
      </c>
      <c r="C461" s="3">
        <v>160658</v>
      </c>
      <c r="D461" s="3">
        <v>2</v>
      </c>
      <c r="E461" s="86">
        <f>+'Raw Benefits Data'!E461+'Raw Benefits Data'!Y461</f>
        <v>501</v>
      </c>
      <c r="F461" s="86">
        <f>+'Raw Benefits Data'!F461+('Raw Benefits Data'!Z461*0.81818)</f>
        <v>3959276.40086</v>
      </c>
      <c r="G461" s="86">
        <f>+'Raw Benefits Data'!G461+'Raw Benefits Data'!AA461</f>
        <v>379</v>
      </c>
      <c r="H461" s="86">
        <f>+'Raw Benefits Data'!H461+('Raw Benefits Data'!AB461*0.81818)</f>
        <v>703022.59486</v>
      </c>
      <c r="I461" s="86">
        <f>+'Raw Benefits Data'!I461+'Raw Benefits Data'!AC461</f>
        <v>0</v>
      </c>
      <c r="J461" s="86">
        <f>+'Raw Benefits Data'!J461+('Raw Benefits Data'!AD461*0.81818)</f>
        <v>0</v>
      </c>
      <c r="K461" s="86">
        <f>+'Raw Benefits Data'!K461+'Raw Benefits Data'!AE461</f>
        <v>286</v>
      </c>
      <c r="L461" s="86">
        <f>+'Raw Benefits Data'!L461+('Raw Benefits Data'!AF461*0.81818)</f>
        <v>182212.98884</v>
      </c>
      <c r="M461" s="86">
        <f>+'Raw Benefits Data'!M461+'Raw Benefits Data'!AG461</f>
        <v>0</v>
      </c>
      <c r="N461" s="86">
        <f>+'Raw Benefits Data'!N461+('Raw Benefits Data'!AH461*0.81818)</f>
        <v>0</v>
      </c>
      <c r="O461" s="86">
        <f>+'Raw Benefits Data'!O461+'Raw Benefits Data'!AI461</f>
        <v>246</v>
      </c>
      <c r="P461" s="86">
        <f>+'Raw Benefits Data'!P461+('Raw Benefits Data'!AJ461*0.81818)</f>
        <v>43970.27036</v>
      </c>
      <c r="Q461" s="86">
        <f>+'Raw Benefits Data'!Q461+'Raw Benefits Data'!AK461</f>
        <v>536</v>
      </c>
      <c r="R461" s="86">
        <f>+'Raw Benefits Data'!R461+('Raw Benefits Data'!AL461*0.81818)</f>
        <v>61294.63278</v>
      </c>
      <c r="S461" s="86">
        <f>+'Raw Benefits Data'!S461+'Raw Benefits Data'!AM461</f>
        <v>0</v>
      </c>
      <c r="T461" s="86">
        <f>+'Raw Benefits Data'!T461+('Raw Benefits Data'!AN461*0.81818)</f>
        <v>0</v>
      </c>
      <c r="U461" s="86">
        <f>+'Raw Benefits Data'!U461+'Raw Benefits Data'!AO461</f>
        <v>0</v>
      </c>
      <c r="V461" s="86">
        <f>+'Raw Benefits Data'!V461+('Raw Benefits Data'!AP461*0.81818)</f>
        <v>0</v>
      </c>
      <c r="W461" s="86">
        <f>+'Raw Benefits Data'!W461+'Raw Benefits Data'!AQ461</f>
        <v>501</v>
      </c>
      <c r="X461" s="86">
        <f>+'Raw Benefits Data'!X461+('Raw Benefits Data'!AR461*0.81818)</f>
        <v>4949776.8877</v>
      </c>
    </row>
    <row r="462" spans="1:24" ht="11.25">
      <c r="A462" s="3" t="s">
        <v>144</v>
      </c>
      <c r="B462" s="3" t="s">
        <v>550</v>
      </c>
      <c r="C462" s="3">
        <v>159647</v>
      </c>
      <c r="D462" s="3">
        <v>3</v>
      </c>
      <c r="E462" s="86">
        <f>+'Raw Benefits Data'!E462+'Raw Benefits Data'!Y462</f>
        <v>366</v>
      </c>
      <c r="F462" s="86">
        <f>+'Raw Benefits Data'!F462+('Raw Benefits Data'!Z462*0.81818)</f>
        <v>2762633.94692</v>
      </c>
      <c r="G462" s="86">
        <f>+'Raw Benefits Data'!G462+'Raw Benefits Data'!AA462</f>
        <v>366</v>
      </c>
      <c r="H462" s="86">
        <f>+'Raw Benefits Data'!H462+('Raw Benefits Data'!AB462*0.81818)</f>
        <v>989524.95388</v>
      </c>
      <c r="I462" s="86">
        <f>+'Raw Benefits Data'!I462+'Raw Benefits Data'!AC462</f>
        <v>0</v>
      </c>
      <c r="J462" s="86">
        <f>+'Raw Benefits Data'!J462+('Raw Benefits Data'!AD462*0.81818)</f>
        <v>0</v>
      </c>
      <c r="K462" s="86">
        <f>+'Raw Benefits Data'!K462+'Raw Benefits Data'!AE462</f>
        <v>366</v>
      </c>
      <c r="L462" s="86">
        <f>+'Raw Benefits Data'!L462+('Raw Benefits Data'!AF462*0.81818)</f>
        <v>140642.94176000002</v>
      </c>
      <c r="M462" s="86">
        <f>+'Raw Benefits Data'!M462+'Raw Benefits Data'!AG462</f>
        <v>0</v>
      </c>
      <c r="N462" s="86">
        <f>+'Raw Benefits Data'!N462+('Raw Benefits Data'!AH462*0.81818)</f>
        <v>0</v>
      </c>
      <c r="O462" s="86">
        <f>+'Raw Benefits Data'!O462+'Raw Benefits Data'!AI462</f>
        <v>0</v>
      </c>
      <c r="P462" s="86">
        <f>+'Raw Benefits Data'!P462+('Raw Benefits Data'!AJ462*0.81818)</f>
        <v>0</v>
      </c>
      <c r="Q462" s="86">
        <f>+'Raw Benefits Data'!Q462+'Raw Benefits Data'!AK462</f>
        <v>366</v>
      </c>
      <c r="R462" s="86">
        <f>+'Raw Benefits Data'!R462+('Raw Benefits Data'!AL462*0.81818)</f>
        <v>164083.3866</v>
      </c>
      <c r="S462" s="86">
        <f>+'Raw Benefits Data'!S462+'Raw Benefits Data'!AM462</f>
        <v>366</v>
      </c>
      <c r="T462" s="86">
        <f>+'Raw Benefits Data'!T462+('Raw Benefits Data'!AN462*0.81818)</f>
        <v>78692.42196</v>
      </c>
      <c r="U462" s="86">
        <f>+'Raw Benefits Data'!U462+'Raw Benefits Data'!AO462</f>
        <v>366</v>
      </c>
      <c r="V462" s="86">
        <f>+'Raw Benefits Data'!V462+('Raw Benefits Data'!AP462*0.81818)</f>
        <v>200918.9168</v>
      </c>
      <c r="W462" s="86">
        <f>+'Raw Benefits Data'!W462+'Raw Benefits Data'!AQ462</f>
        <v>366</v>
      </c>
      <c r="X462" s="86">
        <f>+'Raw Benefits Data'!X462+('Raw Benefits Data'!AR462*0.81818)</f>
        <v>4336496.56792</v>
      </c>
    </row>
    <row r="463" spans="1:24" ht="11.25">
      <c r="A463" s="3" t="s">
        <v>144</v>
      </c>
      <c r="B463" s="3" t="s">
        <v>552</v>
      </c>
      <c r="C463" s="3">
        <v>159993</v>
      </c>
      <c r="D463" s="3">
        <v>3</v>
      </c>
      <c r="E463" s="86">
        <f>+'Raw Benefits Data'!E463+'Raw Benefits Data'!Y463</f>
        <v>473</v>
      </c>
      <c r="F463" s="86">
        <f>+'Raw Benefits Data'!F463+('Raw Benefits Data'!Z463*0.81818)</f>
        <v>3068144.27512</v>
      </c>
      <c r="G463" s="86">
        <f>+'Raw Benefits Data'!G463+'Raw Benefits Data'!AA463</f>
        <v>348</v>
      </c>
      <c r="H463" s="86">
        <f>+'Raw Benefits Data'!H463+('Raw Benefits Data'!AB463*0.81818)</f>
        <v>640412.63438</v>
      </c>
      <c r="I463" s="86">
        <f>+'Raw Benefits Data'!I463+'Raw Benefits Data'!AC463</f>
        <v>0</v>
      </c>
      <c r="J463" s="86">
        <f>+'Raw Benefits Data'!J463+('Raw Benefits Data'!AD463*0.81818)</f>
        <v>0</v>
      </c>
      <c r="K463" s="86">
        <f>+'Raw Benefits Data'!K463+'Raw Benefits Data'!AE463</f>
        <v>0</v>
      </c>
      <c r="L463" s="86">
        <f>+'Raw Benefits Data'!L463+('Raw Benefits Data'!AF463*0.81818)</f>
        <v>0</v>
      </c>
      <c r="M463" s="86">
        <f>+'Raw Benefits Data'!M463+'Raw Benefits Data'!AG463</f>
        <v>473</v>
      </c>
      <c r="N463" s="86">
        <f>+'Raw Benefits Data'!N463+('Raw Benefits Data'!AH463*0.81818)</f>
        <v>46769.42548</v>
      </c>
      <c r="O463" s="86">
        <f>+'Raw Benefits Data'!O463+'Raw Benefits Data'!AI463</f>
        <v>458</v>
      </c>
      <c r="P463" s="86">
        <f>+'Raw Benefits Data'!P463+('Raw Benefits Data'!AJ463*0.81818)</f>
        <v>83115.77872</v>
      </c>
      <c r="Q463" s="86">
        <f>+'Raw Benefits Data'!Q463+'Raw Benefits Data'!AK463</f>
        <v>473</v>
      </c>
      <c r="R463" s="86">
        <f>+'Raw Benefits Data'!R463+('Raw Benefits Data'!AL463*0.81818)</f>
        <v>160889.35456</v>
      </c>
      <c r="S463" s="86">
        <f>+'Raw Benefits Data'!S463+'Raw Benefits Data'!AM463</f>
        <v>41</v>
      </c>
      <c r="T463" s="86">
        <f>+'Raw Benefits Data'!T463+('Raw Benefits Data'!AN463*0.81818)</f>
        <v>32956.88886</v>
      </c>
      <c r="U463" s="86">
        <f>+'Raw Benefits Data'!U463+'Raw Benefits Data'!AO463</f>
        <v>0</v>
      </c>
      <c r="V463" s="86">
        <f>+'Raw Benefits Data'!V463+('Raw Benefits Data'!AP463*0.81818)</f>
        <v>0</v>
      </c>
      <c r="W463" s="86">
        <f>+'Raw Benefits Data'!W463+'Raw Benefits Data'!AQ463</f>
        <v>473</v>
      </c>
      <c r="X463" s="86">
        <f>+'Raw Benefits Data'!X463+('Raw Benefits Data'!AR463*0.81818)</f>
        <v>4032288.35712</v>
      </c>
    </row>
    <row r="464" spans="1:24" ht="11.25">
      <c r="A464" s="3" t="s">
        <v>144</v>
      </c>
      <c r="B464" s="3" t="s">
        <v>553</v>
      </c>
      <c r="C464" s="3">
        <v>160621</v>
      </c>
      <c r="D464" s="3">
        <v>3</v>
      </c>
      <c r="E464" s="86">
        <f>+'Raw Benefits Data'!E464+'Raw Benefits Data'!Y464</f>
        <v>457</v>
      </c>
      <c r="F464" s="86">
        <f>+'Raw Benefits Data'!F464+('Raw Benefits Data'!Z464*0.81818)</f>
        <v>3335966.3408</v>
      </c>
      <c r="G464" s="86">
        <f>+'Raw Benefits Data'!G464+'Raw Benefits Data'!AA464</f>
        <v>343</v>
      </c>
      <c r="H464" s="86">
        <f>+'Raw Benefits Data'!H464+('Raw Benefits Data'!AB464*0.81818)</f>
        <v>626984.9667</v>
      </c>
      <c r="I464" s="86">
        <f>+'Raw Benefits Data'!I464+'Raw Benefits Data'!AC464</f>
        <v>0</v>
      </c>
      <c r="J464" s="86">
        <f>+'Raw Benefits Data'!J464+('Raw Benefits Data'!AD464*0.81818)</f>
        <v>0</v>
      </c>
      <c r="K464" s="86">
        <f>+'Raw Benefits Data'!K464+'Raw Benefits Data'!AE464</f>
        <v>3</v>
      </c>
      <c r="L464" s="86">
        <f>+'Raw Benefits Data'!L464+('Raw Benefits Data'!AF464*0.81818)</f>
        <v>5551</v>
      </c>
      <c r="M464" s="86">
        <f>+'Raw Benefits Data'!M464+'Raw Benefits Data'!AG464</f>
        <v>0</v>
      </c>
      <c r="N464" s="86">
        <f>+'Raw Benefits Data'!N464+('Raw Benefits Data'!AH464*0.81818)</f>
        <v>0</v>
      </c>
      <c r="O464" s="86">
        <f>+'Raw Benefits Data'!O464+'Raw Benefits Data'!AI464</f>
        <v>195</v>
      </c>
      <c r="P464" s="86">
        <f>+'Raw Benefits Data'!P464+('Raw Benefits Data'!AJ464*0.81818)</f>
        <v>42855.27072</v>
      </c>
      <c r="Q464" s="86">
        <f>+'Raw Benefits Data'!Q464+'Raw Benefits Data'!AK464</f>
        <v>0</v>
      </c>
      <c r="R464" s="86">
        <f>+'Raw Benefits Data'!R464+('Raw Benefits Data'!AL464*0.81818)</f>
        <v>0</v>
      </c>
      <c r="S464" s="86">
        <f>+'Raw Benefits Data'!S464+'Raw Benefits Data'!AM464</f>
        <v>0</v>
      </c>
      <c r="T464" s="86">
        <f>+'Raw Benefits Data'!T464+('Raw Benefits Data'!AN464*0.81818)</f>
        <v>0</v>
      </c>
      <c r="U464" s="86">
        <f>+'Raw Benefits Data'!U464+'Raw Benefits Data'!AO464</f>
        <v>0</v>
      </c>
      <c r="V464" s="86">
        <f>+'Raw Benefits Data'!V464+('Raw Benefits Data'!AP464*0.81818)</f>
        <v>0</v>
      </c>
      <c r="W464" s="86">
        <f>+'Raw Benefits Data'!W464+'Raw Benefits Data'!AQ464</f>
        <v>457</v>
      </c>
      <c r="X464" s="86">
        <f>+'Raw Benefits Data'!X464+('Raw Benefits Data'!AR464*0.81818)</f>
        <v>4011357.57822</v>
      </c>
    </row>
    <row r="465" spans="1:24" ht="11.25">
      <c r="A465" s="3" t="s">
        <v>144</v>
      </c>
      <c r="B465" s="3" t="s">
        <v>554</v>
      </c>
      <c r="C465" s="3">
        <v>159009</v>
      </c>
      <c r="D465" s="3">
        <v>4</v>
      </c>
      <c r="E465" s="86">
        <f>+'Raw Benefits Data'!E465+'Raw Benefits Data'!Y465</f>
        <v>243</v>
      </c>
      <c r="F465" s="86">
        <f>+'Raw Benefits Data'!F465+('Raw Benefits Data'!Z465*0.81818)</f>
        <v>1799570.11616</v>
      </c>
      <c r="G465" s="86">
        <f>+'Raw Benefits Data'!G465+'Raw Benefits Data'!AA465</f>
        <v>188</v>
      </c>
      <c r="H465" s="86">
        <f>+'Raw Benefits Data'!H465+('Raw Benefits Data'!AB465*0.81818)</f>
        <v>331711.60016000003</v>
      </c>
      <c r="I465" s="86">
        <f>+'Raw Benefits Data'!I465+'Raw Benefits Data'!AC465</f>
        <v>173</v>
      </c>
      <c r="J465" s="86">
        <f>+'Raw Benefits Data'!J465+('Raw Benefits Data'!AD465*0.81818)</f>
        <v>28117.34804</v>
      </c>
      <c r="K465" s="86">
        <f>+'Raw Benefits Data'!K465+'Raw Benefits Data'!AE465</f>
        <v>1</v>
      </c>
      <c r="L465" s="86">
        <f>+'Raw Benefits Data'!L465+('Raw Benefits Data'!AF465*0.81818)</f>
        <v>1705</v>
      </c>
      <c r="M465" s="86">
        <f>+'Raw Benefits Data'!M465+'Raw Benefits Data'!AG465</f>
        <v>0</v>
      </c>
      <c r="N465" s="86">
        <f>+'Raw Benefits Data'!N465+('Raw Benefits Data'!AH465*0.81818)</f>
        <v>0</v>
      </c>
      <c r="O465" s="86">
        <f>+'Raw Benefits Data'!O465+'Raw Benefits Data'!AI465</f>
        <v>132</v>
      </c>
      <c r="P465" s="86">
        <f>+'Raw Benefits Data'!P465+('Raw Benefits Data'!AJ465*0.81818)</f>
        <v>24170.35466</v>
      </c>
      <c r="Q465" s="86">
        <f>+'Raw Benefits Data'!Q465+'Raw Benefits Data'!AK465</f>
        <v>0</v>
      </c>
      <c r="R465" s="86">
        <f>+'Raw Benefits Data'!R465+('Raw Benefits Data'!AL465*0.81818)</f>
        <v>0</v>
      </c>
      <c r="S465" s="86">
        <f>+'Raw Benefits Data'!S465+'Raw Benefits Data'!AM465</f>
        <v>0</v>
      </c>
      <c r="T465" s="86">
        <f>+'Raw Benefits Data'!T465+('Raw Benefits Data'!AN465*0.81818)</f>
        <v>0</v>
      </c>
      <c r="U465" s="86">
        <f>+'Raw Benefits Data'!U465+'Raw Benefits Data'!AO465</f>
        <v>0</v>
      </c>
      <c r="V465" s="86">
        <f>+'Raw Benefits Data'!V465+('Raw Benefits Data'!AP465*0.81818)</f>
        <v>0</v>
      </c>
      <c r="W465" s="86">
        <f>+'Raw Benefits Data'!W465+'Raw Benefits Data'!AQ465</f>
        <v>243</v>
      </c>
      <c r="X465" s="86">
        <f>+'Raw Benefits Data'!X465+('Raw Benefits Data'!AR465*0.81818)</f>
        <v>2185274.41902</v>
      </c>
    </row>
    <row r="466" spans="1:24" ht="11.25">
      <c r="A466" s="3" t="s">
        <v>144</v>
      </c>
      <c r="B466" s="3" t="s">
        <v>551</v>
      </c>
      <c r="C466" s="3">
        <v>159717</v>
      </c>
      <c r="D466" s="3">
        <v>4</v>
      </c>
      <c r="E466" s="86">
        <f>+'Raw Benefits Data'!E466+'Raw Benefits Data'!Y466</f>
        <v>274</v>
      </c>
      <c r="F466" s="86">
        <f>+'Raw Benefits Data'!F466+('Raw Benefits Data'!Z466*0.81818)</f>
        <v>925695.8051</v>
      </c>
      <c r="G466" s="86">
        <f>+'Raw Benefits Data'!G466+'Raw Benefits Data'!AA466</f>
        <v>228</v>
      </c>
      <c r="H466" s="86">
        <f>+'Raw Benefits Data'!H466+('Raw Benefits Data'!AB466*0.81818)</f>
        <v>397607.78648</v>
      </c>
      <c r="I466" s="86">
        <f>+'Raw Benefits Data'!I466+'Raw Benefits Data'!AC466</f>
        <v>0</v>
      </c>
      <c r="J466" s="86">
        <f>+'Raw Benefits Data'!J466+('Raw Benefits Data'!AD466*0.81818)</f>
        <v>0</v>
      </c>
      <c r="K466" s="86">
        <f>+'Raw Benefits Data'!K466+'Raw Benefits Data'!AE466</f>
        <v>149</v>
      </c>
      <c r="L466" s="86">
        <f>+'Raw Benefits Data'!L466+('Raw Benefits Data'!AF466*0.81818)</f>
        <v>83963.90836</v>
      </c>
      <c r="M466" s="86">
        <f>+'Raw Benefits Data'!M466+'Raw Benefits Data'!AG466</f>
        <v>0</v>
      </c>
      <c r="N466" s="86">
        <f>+'Raw Benefits Data'!N466+('Raw Benefits Data'!AH466*0.81818)</f>
        <v>0</v>
      </c>
      <c r="O466" s="86">
        <f>+'Raw Benefits Data'!O466+'Raw Benefits Data'!AI466</f>
        <v>89</v>
      </c>
      <c r="P466" s="86">
        <f>+'Raw Benefits Data'!P466+('Raw Benefits Data'!AJ466*0.81818)</f>
        <v>17480.45434</v>
      </c>
      <c r="Q466" s="86">
        <f>+'Raw Benefits Data'!Q466+'Raw Benefits Data'!AK466</f>
        <v>0</v>
      </c>
      <c r="R466" s="86">
        <f>+'Raw Benefits Data'!R466+('Raw Benefits Data'!AL466*0.81818)</f>
        <v>0</v>
      </c>
      <c r="S466" s="86">
        <f>+'Raw Benefits Data'!S466+'Raw Benefits Data'!AM466</f>
        <v>136</v>
      </c>
      <c r="T466" s="86">
        <f>+'Raw Benefits Data'!T466+('Raw Benefits Data'!AN466*0.81818)</f>
        <v>73811.543</v>
      </c>
      <c r="U466" s="86">
        <f>+'Raw Benefits Data'!U466+'Raw Benefits Data'!AO466</f>
        <v>0</v>
      </c>
      <c r="V466" s="86">
        <f>+'Raw Benefits Data'!V466+('Raw Benefits Data'!AP466*0.81818)</f>
        <v>0</v>
      </c>
      <c r="W466" s="86">
        <f>+'Raw Benefits Data'!W466+'Raw Benefits Data'!AQ466</f>
        <v>274</v>
      </c>
      <c r="X466" s="86">
        <f>+'Raw Benefits Data'!X466+('Raw Benefits Data'!AR466*0.81818)</f>
        <v>1498559.49728</v>
      </c>
    </row>
    <row r="467" spans="1:24" ht="11.25">
      <c r="A467" s="3" t="s">
        <v>144</v>
      </c>
      <c r="B467" s="3" t="s">
        <v>560</v>
      </c>
      <c r="C467" s="3">
        <v>160038</v>
      </c>
      <c r="D467" s="3">
        <v>4</v>
      </c>
      <c r="E467" s="86">
        <f>+'Raw Benefits Data'!E467+'Raw Benefits Data'!Y467</f>
        <v>245</v>
      </c>
      <c r="F467" s="86">
        <f>+'Raw Benefits Data'!F467+('Raw Benefits Data'!Z467*0.81818)</f>
        <v>1591956.41626</v>
      </c>
      <c r="G467" s="86">
        <f>+'Raw Benefits Data'!G467+'Raw Benefits Data'!AA467</f>
        <v>183</v>
      </c>
      <c r="H467" s="86">
        <f>+'Raw Benefits Data'!H467+('Raw Benefits Data'!AB467*0.81818)</f>
        <v>337714.28444</v>
      </c>
      <c r="I467" s="86">
        <f>+'Raw Benefits Data'!I467+'Raw Benefits Data'!AC467</f>
        <v>0</v>
      </c>
      <c r="J467" s="86">
        <f>+'Raw Benefits Data'!J467+('Raw Benefits Data'!AD467*0.81818)</f>
        <v>0</v>
      </c>
      <c r="K467" s="86">
        <f>+'Raw Benefits Data'!K467+'Raw Benefits Data'!AE467</f>
        <v>3</v>
      </c>
      <c r="L467" s="86">
        <f>+'Raw Benefits Data'!L467+('Raw Benefits Data'!AF467*0.81818)</f>
        <v>5944</v>
      </c>
      <c r="M467" s="86">
        <f>+'Raw Benefits Data'!M467+'Raw Benefits Data'!AG467</f>
        <v>0</v>
      </c>
      <c r="N467" s="86">
        <f>+'Raw Benefits Data'!N467+('Raw Benefits Data'!AH467*0.81818)</f>
        <v>0</v>
      </c>
      <c r="O467" s="86">
        <f>+'Raw Benefits Data'!O467+'Raw Benefits Data'!AI467</f>
        <v>86</v>
      </c>
      <c r="P467" s="86">
        <f>+'Raw Benefits Data'!P467+('Raw Benefits Data'!AJ467*0.81818)</f>
        <v>15259.72366</v>
      </c>
      <c r="Q467" s="86">
        <f>+'Raw Benefits Data'!Q467+'Raw Benefits Data'!AK467</f>
        <v>0</v>
      </c>
      <c r="R467" s="86">
        <f>+'Raw Benefits Data'!R467+('Raw Benefits Data'!AL467*0.81818)</f>
        <v>0</v>
      </c>
      <c r="S467" s="86">
        <f>+'Raw Benefits Data'!S467+'Raw Benefits Data'!AM467</f>
        <v>0</v>
      </c>
      <c r="T467" s="86">
        <f>+'Raw Benefits Data'!T467+('Raw Benefits Data'!AN467*0.81818)</f>
        <v>0</v>
      </c>
      <c r="U467" s="86">
        <f>+'Raw Benefits Data'!U467+'Raw Benefits Data'!AO467</f>
        <v>0</v>
      </c>
      <c r="V467" s="86">
        <f>+'Raw Benefits Data'!V467+('Raw Benefits Data'!AP467*0.81818)</f>
        <v>0</v>
      </c>
      <c r="W467" s="86">
        <f>+'Raw Benefits Data'!W467+'Raw Benefits Data'!AQ467</f>
        <v>245</v>
      </c>
      <c r="X467" s="86">
        <f>+'Raw Benefits Data'!X467+('Raw Benefits Data'!AR467*0.81818)</f>
        <v>1950874.42436</v>
      </c>
    </row>
    <row r="468" spans="1:24" ht="11.25">
      <c r="A468" s="3" t="s">
        <v>144</v>
      </c>
      <c r="B468" s="3" t="s">
        <v>561</v>
      </c>
      <c r="C468" s="3">
        <v>160612</v>
      </c>
      <c r="D468" s="3">
        <v>4</v>
      </c>
      <c r="E468" s="86">
        <f>+'Raw Benefits Data'!E468+'Raw Benefits Data'!Y468</f>
        <v>436</v>
      </c>
      <c r="F468" s="86">
        <f>+'Raw Benefits Data'!F468+('Raw Benefits Data'!Z468*0.81818)</f>
        <v>2867751.04332</v>
      </c>
      <c r="G468" s="86">
        <f>+'Raw Benefits Data'!G468+'Raw Benefits Data'!AA468</f>
        <v>323</v>
      </c>
      <c r="H468" s="86">
        <f>+'Raw Benefits Data'!H468+('Raw Benefits Data'!AB468*0.81818)</f>
        <v>606519.5787</v>
      </c>
      <c r="I468" s="86">
        <f>+'Raw Benefits Data'!I468+'Raw Benefits Data'!AC468</f>
        <v>0</v>
      </c>
      <c r="J468" s="86">
        <f>+'Raw Benefits Data'!J468+('Raw Benefits Data'!AD468*0.81818)</f>
        <v>0</v>
      </c>
      <c r="K468" s="86">
        <f>+'Raw Benefits Data'!K468+'Raw Benefits Data'!AE468</f>
        <v>320</v>
      </c>
      <c r="L468" s="86">
        <f>+'Raw Benefits Data'!L468+('Raw Benefits Data'!AF468*0.81818)</f>
        <v>171562.25788</v>
      </c>
      <c r="M468" s="86">
        <f>+'Raw Benefits Data'!M468+'Raw Benefits Data'!AG468</f>
        <v>0</v>
      </c>
      <c r="N468" s="86">
        <f>+'Raw Benefits Data'!N468+('Raw Benefits Data'!AH468*0.81818)</f>
        <v>0</v>
      </c>
      <c r="O468" s="86">
        <f>+'Raw Benefits Data'!O468+'Raw Benefits Data'!AI468</f>
        <v>107</v>
      </c>
      <c r="P468" s="86">
        <f>+'Raw Benefits Data'!P468+('Raw Benefits Data'!AJ468*0.81818)</f>
        <v>23695.81532</v>
      </c>
      <c r="Q468" s="86">
        <f>+'Raw Benefits Data'!Q468+'Raw Benefits Data'!AK468</f>
        <v>0</v>
      </c>
      <c r="R468" s="86">
        <f>+'Raw Benefits Data'!R468+('Raw Benefits Data'!AL468*0.81818)</f>
        <v>0</v>
      </c>
      <c r="S468" s="86">
        <f>+'Raw Benefits Data'!S468+'Raw Benefits Data'!AM468</f>
        <v>34</v>
      </c>
      <c r="T468" s="86">
        <f>+'Raw Benefits Data'!T468+('Raw Benefits Data'!AN468*0.81818)</f>
        <v>46448.53886</v>
      </c>
      <c r="U468" s="86">
        <f>+'Raw Benefits Data'!U468+'Raw Benefits Data'!AO468</f>
        <v>0</v>
      </c>
      <c r="V468" s="86">
        <f>+'Raw Benefits Data'!V468+('Raw Benefits Data'!AP468*0.81818)</f>
        <v>0</v>
      </c>
      <c r="W468" s="86">
        <f>+'Raw Benefits Data'!W468+'Raw Benefits Data'!AQ468</f>
        <v>436</v>
      </c>
      <c r="X468" s="86">
        <f>+'Raw Benefits Data'!X468+('Raw Benefits Data'!AR468*0.81818)</f>
        <v>3715977.23408</v>
      </c>
    </row>
    <row r="469" spans="1:24" ht="11.25">
      <c r="A469" s="3" t="s">
        <v>144</v>
      </c>
      <c r="B469" s="3" t="s">
        <v>562</v>
      </c>
      <c r="C469" s="3">
        <v>159416</v>
      </c>
      <c r="D469" s="3">
        <v>5</v>
      </c>
      <c r="E469" s="86">
        <f>+'Raw Benefits Data'!E469+'Raw Benefits Data'!Y469</f>
        <v>131</v>
      </c>
      <c r="F469" s="86">
        <f>+'Raw Benefits Data'!F469+('Raw Benefits Data'!Z469*0.81818)</f>
        <v>872639.77098</v>
      </c>
      <c r="G469" s="86">
        <f>+'Raw Benefits Data'!G469+'Raw Benefits Data'!AA469</f>
        <v>113</v>
      </c>
      <c r="H469" s="86">
        <f>+'Raw Benefits Data'!H469+('Raw Benefits Data'!AB469*0.81818)</f>
        <v>204290.07914</v>
      </c>
      <c r="I469" s="86">
        <f>+'Raw Benefits Data'!I469+'Raw Benefits Data'!AC469</f>
        <v>0</v>
      </c>
      <c r="J469" s="86">
        <f>+'Raw Benefits Data'!J469+('Raw Benefits Data'!AD469*0.81818)</f>
        <v>0</v>
      </c>
      <c r="K469" s="86">
        <f>+'Raw Benefits Data'!K469+'Raw Benefits Data'!AE469</f>
        <v>68</v>
      </c>
      <c r="L469" s="86">
        <f>+'Raw Benefits Data'!L469+('Raw Benefits Data'!AF469*0.81818)</f>
        <v>45362.72482</v>
      </c>
      <c r="M469" s="86">
        <f>+'Raw Benefits Data'!M469+'Raw Benefits Data'!AG469</f>
        <v>134</v>
      </c>
      <c r="N469" s="86">
        <f>+'Raw Benefits Data'!N469+('Raw Benefits Data'!AH469*0.81818)</f>
        <v>20803.54432</v>
      </c>
      <c r="O469" s="86">
        <f>+'Raw Benefits Data'!O469+'Raw Benefits Data'!AI469</f>
        <v>58</v>
      </c>
      <c r="P469" s="86">
        <f>+'Raw Benefits Data'!P469+('Raw Benefits Data'!AJ469*0.81818)</f>
        <v>10558.81778</v>
      </c>
      <c r="Q469" s="86">
        <f>+'Raw Benefits Data'!Q469+'Raw Benefits Data'!AK469</f>
        <v>134</v>
      </c>
      <c r="R469" s="86">
        <f>+'Raw Benefits Data'!R469+('Raw Benefits Data'!AL469*0.81818)</f>
        <v>20790.54432</v>
      </c>
      <c r="S469" s="86">
        <f>+'Raw Benefits Data'!S469+'Raw Benefits Data'!AM469</f>
        <v>0</v>
      </c>
      <c r="T469" s="86">
        <f>+'Raw Benefits Data'!T469+('Raw Benefits Data'!AN469*0.81818)</f>
        <v>0</v>
      </c>
      <c r="U469" s="86">
        <f>+'Raw Benefits Data'!U469+'Raw Benefits Data'!AO469</f>
        <v>0</v>
      </c>
      <c r="V469" s="86">
        <f>+'Raw Benefits Data'!V469+('Raw Benefits Data'!AP469*0.81818)</f>
        <v>0</v>
      </c>
      <c r="W469" s="86">
        <f>+'Raw Benefits Data'!W469+'Raw Benefits Data'!AQ469</f>
        <v>131</v>
      </c>
      <c r="X469" s="86">
        <f>+'Raw Benefits Data'!X469+('Raw Benefits Data'!AR469*0.81818)</f>
        <v>1174445.48136</v>
      </c>
    </row>
    <row r="470" spans="1:24" ht="11.25">
      <c r="A470" s="3" t="s">
        <v>144</v>
      </c>
      <c r="B470" s="3" t="s">
        <v>563</v>
      </c>
      <c r="C470" s="3">
        <v>159966</v>
      </c>
      <c r="D470" s="3">
        <v>5</v>
      </c>
      <c r="E470" s="86">
        <f>+'Raw Benefits Data'!E470+'Raw Benefits Data'!Y470</f>
        <v>263</v>
      </c>
      <c r="F470" s="86">
        <f>+'Raw Benefits Data'!F470+('Raw Benefits Data'!Z470*0.81818)</f>
        <v>1655188.46172</v>
      </c>
      <c r="G470" s="86">
        <f>+'Raw Benefits Data'!G470+'Raw Benefits Data'!AA470</f>
        <v>197</v>
      </c>
      <c r="H470" s="86">
        <f>+'Raw Benefits Data'!H470+('Raw Benefits Data'!AB470*0.81818)</f>
        <v>362424.9363</v>
      </c>
      <c r="I470" s="86">
        <f>+'Raw Benefits Data'!I470+'Raw Benefits Data'!AC470</f>
        <v>0</v>
      </c>
      <c r="J470" s="86">
        <f>+'Raw Benefits Data'!J470+('Raw Benefits Data'!AD470*0.81818)</f>
        <v>0</v>
      </c>
      <c r="K470" s="86">
        <f>+'Raw Benefits Data'!K470+'Raw Benefits Data'!AE470</f>
        <v>157</v>
      </c>
      <c r="L470" s="86">
        <f>+'Raw Benefits Data'!L470+('Raw Benefits Data'!AF470*0.81818)</f>
        <v>81656.8918</v>
      </c>
      <c r="M470" s="86">
        <f>+'Raw Benefits Data'!M470+'Raw Benefits Data'!AG470</f>
        <v>0</v>
      </c>
      <c r="N470" s="86">
        <f>+'Raw Benefits Data'!N470+('Raw Benefits Data'!AH470*0.81818)</f>
        <v>0</v>
      </c>
      <c r="O470" s="86">
        <f>+'Raw Benefits Data'!O470+'Raw Benefits Data'!AI470</f>
        <v>120</v>
      </c>
      <c r="P470" s="86">
        <f>+'Raw Benefits Data'!P470+('Raw Benefits Data'!AJ470*0.81818)</f>
        <v>22739.72366</v>
      </c>
      <c r="Q470" s="86">
        <f>+'Raw Benefits Data'!Q470+'Raw Benefits Data'!AK470</f>
        <v>272</v>
      </c>
      <c r="R470" s="86">
        <f>+'Raw Benefits Data'!R470+('Raw Benefits Data'!AL470*0.81818)</f>
        <v>59159.9932</v>
      </c>
      <c r="S470" s="86">
        <f>+'Raw Benefits Data'!S470+'Raw Benefits Data'!AM470</f>
        <v>25</v>
      </c>
      <c r="T470" s="86">
        <f>+'Raw Benefits Data'!T470+('Raw Benefits Data'!AN470*0.81818)</f>
        <v>32260</v>
      </c>
      <c r="U470" s="86">
        <f>+'Raw Benefits Data'!U470+'Raw Benefits Data'!AO470</f>
        <v>0</v>
      </c>
      <c r="V470" s="86">
        <f>+'Raw Benefits Data'!V470+('Raw Benefits Data'!AP470*0.81818)</f>
        <v>0</v>
      </c>
      <c r="W470" s="86">
        <f>+'Raw Benefits Data'!W470+'Raw Benefits Data'!AQ470</f>
        <v>263</v>
      </c>
      <c r="X470" s="86">
        <f>+'Raw Benefits Data'!X470+('Raw Benefits Data'!AR470*0.81818)</f>
        <v>2213430.00668</v>
      </c>
    </row>
    <row r="471" spans="1:24" ht="11.25">
      <c r="A471" s="3" t="s">
        <v>144</v>
      </c>
      <c r="B471" s="3" t="s">
        <v>564</v>
      </c>
      <c r="C471" s="3">
        <v>160360</v>
      </c>
      <c r="D471" s="3">
        <v>5</v>
      </c>
      <c r="E471" s="86">
        <f>+'Raw Benefits Data'!E471+'Raw Benefits Data'!Y471</f>
        <v>148</v>
      </c>
      <c r="F471" s="86">
        <f>+'Raw Benefits Data'!F471+('Raw Benefits Data'!Z471*0.81818)</f>
        <v>1014539.0183</v>
      </c>
      <c r="G471" s="86">
        <f>+'Raw Benefits Data'!G471+'Raw Benefits Data'!AA471</f>
        <v>102</v>
      </c>
      <c r="H471" s="86">
        <f>+'Raw Benefits Data'!H471+('Raw Benefits Data'!AB471*0.81818)</f>
        <v>88260.9746</v>
      </c>
      <c r="I471" s="86">
        <f>+'Raw Benefits Data'!I471+'Raw Benefits Data'!AC471</f>
        <v>0</v>
      </c>
      <c r="J471" s="86">
        <f>+'Raw Benefits Data'!J471+('Raw Benefits Data'!AD471*0.81818)</f>
        <v>0</v>
      </c>
      <c r="K471" s="86">
        <f>+'Raw Benefits Data'!K471+'Raw Benefits Data'!AE471</f>
        <v>0</v>
      </c>
      <c r="L471" s="86">
        <f>+'Raw Benefits Data'!L471+('Raw Benefits Data'!AF471*0.81818)</f>
        <v>0</v>
      </c>
      <c r="M471" s="86">
        <f>+'Raw Benefits Data'!M471+'Raw Benefits Data'!AG471</f>
        <v>5</v>
      </c>
      <c r="N471" s="86">
        <f>+'Raw Benefits Data'!N471+('Raw Benefits Data'!AH471*0.81818)</f>
        <v>10467</v>
      </c>
      <c r="O471" s="86">
        <f>+'Raw Benefits Data'!O471+'Raw Benefits Data'!AI471</f>
        <v>88</v>
      </c>
      <c r="P471" s="86">
        <f>+'Raw Benefits Data'!P471+('Raw Benefits Data'!AJ471*0.81818)</f>
        <v>136224.01352</v>
      </c>
      <c r="Q471" s="86">
        <f>+'Raw Benefits Data'!Q471+'Raw Benefits Data'!AK471</f>
        <v>148</v>
      </c>
      <c r="R471" s="86">
        <f>+'Raw Benefits Data'!R471+('Raw Benefits Data'!AL471*0.81818)</f>
        <v>2365.18074</v>
      </c>
      <c r="S471" s="86">
        <f>+'Raw Benefits Data'!S471+'Raw Benefits Data'!AM471</f>
        <v>0</v>
      </c>
      <c r="T471" s="86">
        <f>+'Raw Benefits Data'!T471+('Raw Benefits Data'!AN471*0.81818)</f>
        <v>0</v>
      </c>
      <c r="U471" s="86">
        <f>+'Raw Benefits Data'!U471+'Raw Benefits Data'!AO471</f>
        <v>0</v>
      </c>
      <c r="V471" s="86">
        <f>+'Raw Benefits Data'!V471+('Raw Benefits Data'!AP471*0.81818)</f>
        <v>0</v>
      </c>
      <c r="W471" s="86">
        <f>+'Raw Benefits Data'!W471+'Raw Benefits Data'!AQ471</f>
        <v>148</v>
      </c>
      <c r="X471" s="86">
        <f>+'Raw Benefits Data'!X471+('Raw Benefits Data'!AR471*0.81818)</f>
        <v>1251856.18716</v>
      </c>
    </row>
    <row r="472" spans="1:24" ht="11.25">
      <c r="A472" s="3" t="s">
        <v>144</v>
      </c>
      <c r="B472" s="3" t="s">
        <v>565</v>
      </c>
      <c r="C472" s="3">
        <v>158431</v>
      </c>
      <c r="D472" s="3">
        <v>7</v>
      </c>
      <c r="E472" s="86">
        <f>+'Raw Benefits Data'!E472+'Raw Benefits Data'!Y472</f>
        <v>94</v>
      </c>
      <c r="F472" s="86">
        <f>+'Raw Benefits Data'!F472+('Raw Benefits Data'!Z472*0.81818)</f>
        <v>518005</v>
      </c>
      <c r="G472" s="86">
        <f>+'Raw Benefits Data'!G472+'Raw Benefits Data'!AA472</f>
        <v>67</v>
      </c>
      <c r="H472" s="86">
        <f>+'Raw Benefits Data'!H472+('Raw Benefits Data'!AB472*0.81818)</f>
        <v>111972</v>
      </c>
      <c r="I472" s="86">
        <f>+'Raw Benefits Data'!I472+'Raw Benefits Data'!AC472</f>
        <v>0</v>
      </c>
      <c r="J472" s="86">
        <f>+'Raw Benefits Data'!J472+('Raw Benefits Data'!AD472*0.81818)</f>
        <v>0</v>
      </c>
      <c r="K472" s="86">
        <f>+'Raw Benefits Data'!K472+'Raw Benefits Data'!AE472</f>
        <v>0</v>
      </c>
      <c r="L472" s="86">
        <f>+'Raw Benefits Data'!L472+('Raw Benefits Data'!AF472*0.81818)</f>
        <v>0</v>
      </c>
      <c r="M472" s="86">
        <f>+'Raw Benefits Data'!M472+'Raw Benefits Data'!AG472</f>
        <v>0</v>
      </c>
      <c r="N472" s="86">
        <f>+'Raw Benefits Data'!N472+('Raw Benefits Data'!AH472*0.81818)</f>
        <v>0</v>
      </c>
      <c r="O472" s="86">
        <f>+'Raw Benefits Data'!O472+'Raw Benefits Data'!AI472</f>
        <v>0</v>
      </c>
      <c r="P472" s="86">
        <f>+'Raw Benefits Data'!P472+('Raw Benefits Data'!AJ472*0.81818)</f>
        <v>0</v>
      </c>
      <c r="Q472" s="86">
        <f>+'Raw Benefits Data'!Q472+'Raw Benefits Data'!AK472</f>
        <v>0</v>
      </c>
      <c r="R472" s="86">
        <f>+'Raw Benefits Data'!R472+('Raw Benefits Data'!AL472*0.81818)</f>
        <v>0</v>
      </c>
      <c r="S472" s="86">
        <f>+'Raw Benefits Data'!S472+'Raw Benefits Data'!AM472</f>
        <v>0</v>
      </c>
      <c r="T472" s="86">
        <f>+'Raw Benefits Data'!T472+('Raw Benefits Data'!AN472*0.81818)</f>
        <v>0</v>
      </c>
      <c r="U472" s="86">
        <f>+'Raw Benefits Data'!U472+'Raw Benefits Data'!AO472</f>
        <v>0</v>
      </c>
      <c r="V472" s="86">
        <f>+'Raw Benefits Data'!V472+('Raw Benefits Data'!AP472*0.81818)</f>
        <v>0</v>
      </c>
      <c r="W472" s="86">
        <f>+'Raw Benefits Data'!W472+'Raw Benefits Data'!AQ472</f>
        <v>94</v>
      </c>
      <c r="X472" s="86">
        <f>+'Raw Benefits Data'!X472+('Raw Benefits Data'!AR472*0.81818)</f>
        <v>629977</v>
      </c>
    </row>
    <row r="473" spans="1:24" ht="11.25">
      <c r="A473" s="3" t="s">
        <v>144</v>
      </c>
      <c r="B473" s="3" t="s">
        <v>566</v>
      </c>
      <c r="C473" s="3">
        <v>158662</v>
      </c>
      <c r="D473" s="3">
        <v>7</v>
      </c>
      <c r="E473" s="86">
        <f>+'Raw Benefits Data'!E473+'Raw Benefits Data'!Y473</f>
        <v>336</v>
      </c>
      <c r="F473" s="86">
        <f>+'Raw Benefits Data'!F473+('Raw Benefits Data'!Z473*0.81818)</f>
        <v>1393063.1656</v>
      </c>
      <c r="G473" s="86">
        <f>+'Raw Benefits Data'!G473+'Raw Benefits Data'!AA473</f>
        <v>258</v>
      </c>
      <c r="H473" s="86">
        <f>+'Raw Benefits Data'!H473+('Raw Benefits Data'!AB473*0.81818)</f>
        <v>429245.3346</v>
      </c>
      <c r="I473" s="86">
        <f>+'Raw Benefits Data'!I473+'Raw Benefits Data'!AC473</f>
        <v>0</v>
      </c>
      <c r="J473" s="86">
        <f>+'Raw Benefits Data'!J473+('Raw Benefits Data'!AD473*0.81818)</f>
        <v>0</v>
      </c>
      <c r="K473" s="86">
        <f>+'Raw Benefits Data'!K473+'Raw Benefits Data'!AE473</f>
        <v>216</v>
      </c>
      <c r="L473" s="86">
        <f>+'Raw Benefits Data'!L473+('Raw Benefits Data'!AF473*0.81818)</f>
        <v>67889.0758</v>
      </c>
      <c r="M473" s="86">
        <f>+'Raw Benefits Data'!M473+'Raw Benefits Data'!AG473</f>
        <v>0</v>
      </c>
      <c r="N473" s="86">
        <f>+'Raw Benefits Data'!N473+('Raw Benefits Data'!AH473*0.81818)</f>
        <v>0</v>
      </c>
      <c r="O473" s="86">
        <f>+'Raw Benefits Data'!O473+'Raw Benefits Data'!AI473</f>
        <v>15</v>
      </c>
      <c r="P473" s="86">
        <f>+'Raw Benefits Data'!P473+('Raw Benefits Data'!AJ473*0.81818)</f>
        <v>2650.9032</v>
      </c>
      <c r="Q473" s="86">
        <f>+'Raw Benefits Data'!Q473+'Raw Benefits Data'!AK473</f>
        <v>108</v>
      </c>
      <c r="R473" s="86">
        <f>+'Raw Benefits Data'!R473+('Raw Benefits Data'!AL473*0.81818)</f>
        <v>12790</v>
      </c>
      <c r="S473" s="86">
        <f>+'Raw Benefits Data'!S473+'Raw Benefits Data'!AM473</f>
        <v>0</v>
      </c>
      <c r="T473" s="86">
        <f>+'Raw Benefits Data'!T473+('Raw Benefits Data'!AN473*0.81818)</f>
        <v>0</v>
      </c>
      <c r="U473" s="86">
        <f>+'Raw Benefits Data'!U473+'Raw Benefits Data'!AO473</f>
        <v>0</v>
      </c>
      <c r="V473" s="86">
        <f>+'Raw Benefits Data'!V473+('Raw Benefits Data'!AP473*0.81818)</f>
        <v>0</v>
      </c>
      <c r="W473" s="86">
        <f>+'Raw Benefits Data'!W473+'Raw Benefits Data'!AQ473</f>
        <v>336</v>
      </c>
      <c r="X473" s="86">
        <f>+'Raw Benefits Data'!X473+('Raw Benefits Data'!AR473*0.81818)</f>
        <v>1905638.4792</v>
      </c>
    </row>
    <row r="474" spans="1:24" ht="11.25">
      <c r="A474" s="3" t="s">
        <v>144</v>
      </c>
      <c r="B474" s="3" t="s">
        <v>567</v>
      </c>
      <c r="C474" s="3">
        <v>159382</v>
      </c>
      <c r="D474" s="3">
        <v>7</v>
      </c>
      <c r="E474" s="86">
        <f>+'Raw Benefits Data'!E474+'Raw Benefits Data'!Y474</f>
        <v>57</v>
      </c>
      <c r="F474" s="86">
        <f>+'Raw Benefits Data'!F474+('Raw Benefits Data'!Z474*0.81818)</f>
        <v>332490.19766</v>
      </c>
      <c r="G474" s="86">
        <f>+'Raw Benefits Data'!G474+'Raw Benefits Data'!AA474</f>
        <v>48</v>
      </c>
      <c r="H474" s="86">
        <f>+'Raw Benefits Data'!H474+('Raw Benefits Data'!AB474*0.81818)</f>
        <v>89741.16774</v>
      </c>
      <c r="I474" s="86">
        <f>+'Raw Benefits Data'!I474+'Raw Benefits Data'!AC474</f>
        <v>0</v>
      </c>
      <c r="J474" s="86">
        <f>+'Raw Benefits Data'!J474+('Raw Benefits Data'!AD474*0.81818)</f>
        <v>0</v>
      </c>
      <c r="K474" s="86">
        <f>+'Raw Benefits Data'!K474+'Raw Benefits Data'!AE474</f>
        <v>40</v>
      </c>
      <c r="L474" s="86">
        <f>+'Raw Benefits Data'!L474+('Raw Benefits Data'!AF474*0.81818)</f>
        <v>20406.99806</v>
      </c>
      <c r="M474" s="86">
        <f>+'Raw Benefits Data'!M474+'Raw Benefits Data'!AG474</f>
        <v>0</v>
      </c>
      <c r="N474" s="86">
        <f>+'Raw Benefits Data'!N474+('Raw Benefits Data'!AH474*0.81818)</f>
        <v>0</v>
      </c>
      <c r="O474" s="86">
        <f>+'Raw Benefits Data'!O474+'Raw Benefits Data'!AI474</f>
        <v>28</v>
      </c>
      <c r="P474" s="86">
        <f>+'Raw Benefits Data'!P474+('Raw Benefits Data'!AJ474*0.81818)</f>
        <v>5083.45294</v>
      </c>
      <c r="Q474" s="86">
        <f>+'Raw Benefits Data'!Q474+'Raw Benefits Data'!AK474</f>
        <v>65</v>
      </c>
      <c r="R474" s="86">
        <f>+'Raw Benefits Data'!R474+('Raw Benefits Data'!AL474*0.81818)</f>
        <v>23128.17638</v>
      </c>
      <c r="S474" s="86">
        <f>+'Raw Benefits Data'!S474+'Raw Benefits Data'!AM474</f>
        <v>0</v>
      </c>
      <c r="T474" s="86">
        <f>+'Raw Benefits Data'!T474+('Raw Benefits Data'!AN474*0.81818)</f>
        <v>0</v>
      </c>
      <c r="U474" s="86">
        <f>+'Raw Benefits Data'!U474+'Raw Benefits Data'!AO474</f>
        <v>0</v>
      </c>
      <c r="V474" s="86">
        <f>+'Raw Benefits Data'!V474+('Raw Benefits Data'!AP474*0.81818)</f>
        <v>0</v>
      </c>
      <c r="W474" s="86">
        <f>+'Raw Benefits Data'!W474+'Raw Benefits Data'!AQ474</f>
        <v>57</v>
      </c>
      <c r="X474" s="86">
        <f>+'Raw Benefits Data'!X474+('Raw Benefits Data'!AR474*0.81818)</f>
        <v>470849.99278</v>
      </c>
    </row>
    <row r="475" spans="1:24" ht="11.25">
      <c r="A475" s="3" t="s">
        <v>144</v>
      </c>
      <c r="B475" s="3" t="s">
        <v>568</v>
      </c>
      <c r="C475" s="3">
        <v>159407</v>
      </c>
      <c r="D475" s="3">
        <v>7</v>
      </c>
      <c r="E475" s="86">
        <f>+'Raw Benefits Data'!E475+'Raw Benefits Data'!Y475</f>
        <v>70</v>
      </c>
      <c r="F475" s="86">
        <f>+'Raw Benefits Data'!F475+('Raw Benefits Data'!Z475*0.81818)</f>
        <v>409139.49954</v>
      </c>
      <c r="G475" s="86">
        <f>+'Raw Benefits Data'!G475+'Raw Benefits Data'!AA475</f>
        <v>58</v>
      </c>
      <c r="H475" s="86">
        <f>+'Raw Benefits Data'!H475+('Raw Benefits Data'!AB475*0.81818)</f>
        <v>110383.77874000001</v>
      </c>
      <c r="I475" s="86">
        <f>+'Raw Benefits Data'!I475+'Raw Benefits Data'!AC475</f>
        <v>0</v>
      </c>
      <c r="J475" s="86">
        <f>+'Raw Benefits Data'!J475+('Raw Benefits Data'!AD475*0.81818)</f>
        <v>0</v>
      </c>
      <c r="K475" s="86">
        <f>+'Raw Benefits Data'!K475+'Raw Benefits Data'!AE475</f>
        <v>52</v>
      </c>
      <c r="L475" s="86">
        <f>+'Raw Benefits Data'!L475+('Raw Benefits Data'!AF475*0.81818)</f>
        <v>28542.35604</v>
      </c>
      <c r="M475" s="86">
        <f>+'Raw Benefits Data'!M475+'Raw Benefits Data'!AG475</f>
        <v>0</v>
      </c>
      <c r="N475" s="86">
        <f>+'Raw Benefits Data'!N475+('Raw Benefits Data'!AH475*0.81818)</f>
        <v>0</v>
      </c>
      <c r="O475" s="86">
        <f>+'Raw Benefits Data'!O475+'Raw Benefits Data'!AI475</f>
        <v>23</v>
      </c>
      <c r="P475" s="86">
        <f>+'Raw Benefits Data'!P475+('Raw Benefits Data'!AJ475*0.81818)</f>
        <v>4740.543</v>
      </c>
      <c r="Q475" s="86">
        <f>+'Raw Benefits Data'!Q475+'Raw Benefits Data'!AK475</f>
        <v>70</v>
      </c>
      <c r="R475" s="86">
        <f>+'Raw Benefits Data'!R475+('Raw Benefits Data'!AL475*0.81818)</f>
        <v>49495.25636</v>
      </c>
      <c r="S475" s="86">
        <f>+'Raw Benefits Data'!S475+'Raw Benefits Data'!AM475</f>
        <v>0</v>
      </c>
      <c r="T475" s="86">
        <f>+'Raw Benefits Data'!T475+('Raw Benefits Data'!AN475*0.81818)</f>
        <v>0</v>
      </c>
      <c r="U475" s="86">
        <f>+'Raw Benefits Data'!U475+'Raw Benefits Data'!AO475</f>
        <v>0</v>
      </c>
      <c r="V475" s="86">
        <f>+'Raw Benefits Data'!V475+('Raw Benefits Data'!AP475*0.81818)</f>
        <v>0</v>
      </c>
      <c r="W475" s="86">
        <f>+'Raw Benefits Data'!W475+'Raw Benefits Data'!AQ475</f>
        <v>70</v>
      </c>
      <c r="X475" s="86">
        <f>+'Raw Benefits Data'!X475+('Raw Benefits Data'!AR475*0.81818)</f>
        <v>602301.43368</v>
      </c>
    </row>
    <row r="476" spans="1:24" ht="11.25">
      <c r="A476" s="3" t="s">
        <v>144</v>
      </c>
      <c r="B476" s="3" t="s">
        <v>569</v>
      </c>
      <c r="C476" s="3">
        <v>158884</v>
      </c>
      <c r="D476" s="3">
        <v>7</v>
      </c>
      <c r="E476" s="86">
        <f>+'Raw Benefits Data'!E476+'Raw Benefits Data'!Y476</f>
        <v>51</v>
      </c>
      <c r="F476" s="86">
        <f>+'Raw Benefits Data'!F476+('Raw Benefits Data'!Z476*0.81818)</f>
        <v>226609.3351</v>
      </c>
      <c r="G476" s="86">
        <f>+'Raw Benefits Data'!G476+'Raw Benefits Data'!AA476</f>
        <v>31</v>
      </c>
      <c r="H476" s="86">
        <f>+'Raw Benefits Data'!H476+('Raw Benefits Data'!AB476*0.81818)</f>
        <v>51188.08442</v>
      </c>
      <c r="I476" s="86">
        <f>+'Raw Benefits Data'!I476+'Raw Benefits Data'!AC476</f>
        <v>0</v>
      </c>
      <c r="J476" s="86">
        <f>+'Raw Benefits Data'!J476+('Raw Benefits Data'!AD476*0.81818)</f>
        <v>0</v>
      </c>
      <c r="K476" s="86">
        <f>+'Raw Benefits Data'!K476+'Raw Benefits Data'!AE476</f>
        <v>1</v>
      </c>
      <c r="L476" s="86">
        <f>+'Raw Benefits Data'!L476+('Raw Benefits Data'!AF476*0.81818)</f>
        <v>3116</v>
      </c>
      <c r="M476" s="86">
        <f>+'Raw Benefits Data'!M476+'Raw Benefits Data'!AG476</f>
        <v>0</v>
      </c>
      <c r="N476" s="86">
        <f>+'Raw Benefits Data'!N476+('Raw Benefits Data'!AH476*0.81818)</f>
        <v>0</v>
      </c>
      <c r="O476" s="86">
        <f>+'Raw Benefits Data'!O476+'Raw Benefits Data'!AI476</f>
        <v>0</v>
      </c>
      <c r="P476" s="86">
        <f>+'Raw Benefits Data'!P476+('Raw Benefits Data'!AJ476*0.81818)</f>
        <v>0</v>
      </c>
      <c r="Q476" s="86">
        <f>+'Raw Benefits Data'!Q476+'Raw Benefits Data'!AK476</f>
        <v>0</v>
      </c>
      <c r="R476" s="86">
        <f>+'Raw Benefits Data'!R476+('Raw Benefits Data'!AL476*0.81818)</f>
        <v>0</v>
      </c>
      <c r="S476" s="86">
        <f>+'Raw Benefits Data'!S476+'Raw Benefits Data'!AM476</f>
        <v>0</v>
      </c>
      <c r="T476" s="86">
        <f>+'Raw Benefits Data'!T476+('Raw Benefits Data'!AN476*0.81818)</f>
        <v>0</v>
      </c>
      <c r="U476" s="86">
        <f>+'Raw Benefits Data'!U476+'Raw Benefits Data'!AO476</f>
        <v>0</v>
      </c>
      <c r="V476" s="86">
        <f>+'Raw Benefits Data'!V476+('Raw Benefits Data'!AP476*0.81818)</f>
        <v>0</v>
      </c>
      <c r="W476" s="86">
        <f>+'Raw Benefits Data'!W476+'Raw Benefits Data'!AQ476</f>
        <v>51</v>
      </c>
      <c r="X476" s="86">
        <f>+'Raw Benefits Data'!X476+('Raw Benefits Data'!AR476*0.81818)</f>
        <v>280913.41952</v>
      </c>
    </row>
    <row r="477" spans="1:24" ht="11.25">
      <c r="A477" s="3" t="s">
        <v>144</v>
      </c>
      <c r="B477" s="3" t="s">
        <v>570</v>
      </c>
      <c r="C477" s="3">
        <v>160649</v>
      </c>
      <c r="D477" s="3">
        <v>7</v>
      </c>
      <c r="E477" s="86">
        <f>+'Raw Benefits Data'!E477+'Raw Benefits Data'!Y477</f>
        <v>54</v>
      </c>
      <c r="F477" s="86">
        <f>+'Raw Benefits Data'!F477+('Raw Benefits Data'!Z477*0.81818)</f>
        <v>298673.87314</v>
      </c>
      <c r="G477" s="86">
        <f>+'Raw Benefits Data'!G477+'Raw Benefits Data'!AA477</f>
        <v>37</v>
      </c>
      <c r="H477" s="86">
        <f>+'Raw Benefits Data'!H477+('Raw Benefits Data'!AB477*0.81818)</f>
        <v>63884.6013</v>
      </c>
      <c r="I477" s="86">
        <f>+'Raw Benefits Data'!I477+'Raw Benefits Data'!AC477</f>
        <v>0</v>
      </c>
      <c r="J477" s="86">
        <f>+'Raw Benefits Data'!J477+('Raw Benefits Data'!AD477*0.81818)</f>
        <v>0</v>
      </c>
      <c r="K477" s="86">
        <f>+'Raw Benefits Data'!K477+'Raw Benefits Data'!AE477</f>
        <v>24</v>
      </c>
      <c r="L477" s="86">
        <f>+'Raw Benefits Data'!L477+('Raw Benefits Data'!AF477*0.81818)</f>
        <v>11907.34978</v>
      </c>
      <c r="M477" s="86">
        <f>+'Raw Benefits Data'!M477+'Raw Benefits Data'!AG477</f>
        <v>54</v>
      </c>
      <c r="N477" s="86">
        <f>+'Raw Benefits Data'!N477+('Raw Benefits Data'!AH477*0.81818)</f>
        <v>18212.16854</v>
      </c>
      <c r="O477" s="86">
        <f>+'Raw Benefits Data'!O477+'Raw Benefits Data'!AI477</f>
        <v>30</v>
      </c>
      <c r="P477" s="86">
        <f>+'Raw Benefits Data'!P477+('Raw Benefits Data'!AJ477*0.81818)</f>
        <v>4938.1798</v>
      </c>
      <c r="Q477" s="86">
        <f>+'Raw Benefits Data'!Q477+'Raw Benefits Data'!AK477</f>
        <v>0</v>
      </c>
      <c r="R477" s="86">
        <f>+'Raw Benefits Data'!R477+('Raw Benefits Data'!AL477*0.81818)</f>
        <v>0</v>
      </c>
      <c r="S477" s="86">
        <f>+'Raw Benefits Data'!S477+'Raw Benefits Data'!AM477</f>
        <v>0</v>
      </c>
      <c r="T477" s="86">
        <f>+'Raw Benefits Data'!T477+('Raw Benefits Data'!AN477*0.81818)</f>
        <v>0</v>
      </c>
      <c r="U477" s="86">
        <f>+'Raw Benefits Data'!U477+'Raw Benefits Data'!AO477</f>
        <v>0</v>
      </c>
      <c r="V477" s="86">
        <f>+'Raw Benefits Data'!V477+('Raw Benefits Data'!AP477*0.81818)</f>
        <v>0</v>
      </c>
      <c r="W477" s="86">
        <f>+'Raw Benefits Data'!W477+'Raw Benefits Data'!AQ477</f>
        <v>54</v>
      </c>
      <c r="X477" s="86">
        <f>+'Raw Benefits Data'!X477+('Raw Benefits Data'!AR477*0.81818)</f>
        <v>397616.17256</v>
      </c>
    </row>
    <row r="478" spans="1:24" ht="11.25">
      <c r="A478" s="3" t="s">
        <v>199</v>
      </c>
      <c r="B478" s="14" t="s">
        <v>442</v>
      </c>
      <c r="C478" s="15">
        <v>138682</v>
      </c>
      <c r="D478" s="15">
        <v>8</v>
      </c>
      <c r="E478" s="86">
        <f>+'Raw Benefits Data'!E478+'Raw Benefits Data'!Y478</f>
        <v>62</v>
      </c>
      <c r="F478" s="86">
        <f>+'Raw Benefits Data'!F478+('Raw Benefits Data'!Z478*0.81818)</f>
        <v>280442.54954379995</v>
      </c>
      <c r="G478" s="86">
        <f>+'Raw Benefits Data'!G478+'Raw Benefits Data'!AA478</f>
        <v>62</v>
      </c>
      <c r="H478" s="86">
        <f>+'Raw Benefits Data'!H478+('Raw Benefits Data'!AB478*0.81818)</f>
        <v>288859.8286714</v>
      </c>
      <c r="I478" s="86">
        <f>+'Raw Benefits Data'!I478+'Raw Benefits Data'!AC478</f>
        <v>0</v>
      </c>
      <c r="J478" s="86">
        <f>+'Raw Benefits Data'!J478+('Raw Benefits Data'!AD478*0.81818)</f>
        <v>0</v>
      </c>
      <c r="K478" s="86">
        <f>+'Raw Benefits Data'!K478+'Raw Benefits Data'!AE478</f>
        <v>62</v>
      </c>
      <c r="L478" s="86">
        <f>+'Raw Benefits Data'!L478+('Raw Benefits Data'!AF478*0.81818)</f>
        <v>40078.581345599996</v>
      </c>
      <c r="M478" s="86">
        <f>+'Raw Benefits Data'!M478+'Raw Benefits Data'!AG478</f>
        <v>59</v>
      </c>
      <c r="N478" s="86">
        <f>+'Raw Benefits Data'!N478+('Raw Benefits Data'!AH478*0.81818)</f>
        <v>9975.25056</v>
      </c>
      <c r="O478" s="86">
        <f>+'Raw Benefits Data'!O478+'Raw Benefits Data'!AI478</f>
        <v>0</v>
      </c>
      <c r="P478" s="86">
        <f>+'Raw Benefits Data'!P478+('Raw Benefits Data'!AJ478*0.81818)</f>
        <v>0</v>
      </c>
      <c r="Q478" s="86">
        <f>+'Raw Benefits Data'!Q478+'Raw Benefits Data'!AK478</f>
        <v>59</v>
      </c>
      <c r="R478" s="86">
        <f>+'Raw Benefits Data'!R478+('Raw Benefits Data'!AL478*0.81818)</f>
        <v>33385.916718</v>
      </c>
      <c r="S478" s="86">
        <f>+'Raw Benefits Data'!S478+'Raw Benefits Data'!AM478</f>
        <v>0</v>
      </c>
      <c r="T478" s="86">
        <f>+'Raw Benefits Data'!T478+('Raw Benefits Data'!AN478*0.81818)</f>
        <v>0</v>
      </c>
      <c r="U478" s="86">
        <f>+'Raw Benefits Data'!U478+'Raw Benefits Data'!AO478</f>
        <v>0</v>
      </c>
      <c r="V478" s="86">
        <f>+'Raw Benefits Data'!V478+('Raw Benefits Data'!AP478*0.81818)</f>
        <v>0</v>
      </c>
      <c r="W478" s="86">
        <f>+'Raw Benefits Data'!W478+'Raw Benefits Data'!AQ478</f>
        <v>62</v>
      </c>
      <c r="X478" s="86">
        <f>+'Raw Benefits Data'!X478+('Raw Benefits Data'!AR478*0.81818)</f>
        <v>652742.1268388</v>
      </c>
    </row>
    <row r="479" spans="1:24" ht="11.25">
      <c r="A479" s="3" t="s">
        <v>199</v>
      </c>
      <c r="B479" s="14" t="s">
        <v>443</v>
      </c>
      <c r="C479" s="15">
        <v>366447</v>
      </c>
      <c r="D479" s="15">
        <v>8</v>
      </c>
      <c r="E479" s="86">
        <f>+'Raw Benefits Data'!E479+'Raw Benefits Data'!Y479</f>
        <v>25</v>
      </c>
      <c r="F479" s="86">
        <f>+'Raw Benefits Data'!F479+('Raw Benefits Data'!Z479*0.81818)</f>
        <v>96197.76594000001</v>
      </c>
      <c r="G479" s="86">
        <f>+'Raw Benefits Data'!G479+'Raw Benefits Data'!AA479</f>
        <v>25</v>
      </c>
      <c r="H479" s="86">
        <f>+'Raw Benefits Data'!H479+('Raw Benefits Data'!AB479*0.81818)</f>
        <v>99311.035</v>
      </c>
      <c r="I479" s="86">
        <f>+'Raw Benefits Data'!I479+'Raw Benefits Data'!AC479</f>
        <v>0</v>
      </c>
      <c r="J479" s="86">
        <f>+'Raw Benefits Data'!J479+('Raw Benefits Data'!AD479*0.81818)</f>
        <v>0</v>
      </c>
      <c r="K479" s="86">
        <f>+'Raw Benefits Data'!K479+'Raw Benefits Data'!AE479</f>
        <v>25</v>
      </c>
      <c r="L479" s="86">
        <f>+'Raw Benefits Data'!L479+('Raw Benefits Data'!AF479*0.81818)</f>
        <v>13443.43324</v>
      </c>
      <c r="M479" s="86">
        <f>+'Raw Benefits Data'!M479+'Raw Benefits Data'!AG479</f>
        <v>25</v>
      </c>
      <c r="N479" s="86">
        <f>+'Raw Benefits Data'!N479+('Raw Benefits Data'!AH479*0.81818)</f>
        <v>3220.63182</v>
      </c>
      <c r="O479" s="86">
        <f>+'Raw Benefits Data'!O479+'Raw Benefits Data'!AI479</f>
        <v>0</v>
      </c>
      <c r="P479" s="86">
        <f>+'Raw Benefits Data'!P479+('Raw Benefits Data'!AJ479*0.81818)</f>
        <v>0</v>
      </c>
      <c r="Q479" s="86">
        <f>+'Raw Benefits Data'!Q479+'Raw Benefits Data'!AK479</f>
        <v>25</v>
      </c>
      <c r="R479" s="86">
        <f>+'Raw Benefits Data'!R479+('Raw Benefits Data'!AL479*0.81818)</f>
        <v>3067.2684</v>
      </c>
      <c r="S479" s="86">
        <f>+'Raw Benefits Data'!S479+'Raw Benefits Data'!AM479</f>
        <v>0</v>
      </c>
      <c r="T479" s="86">
        <f>+'Raw Benefits Data'!T479+('Raw Benefits Data'!AN479*0.81818)</f>
        <v>0</v>
      </c>
      <c r="U479" s="86">
        <f>+'Raw Benefits Data'!U479+'Raw Benefits Data'!AO479</f>
        <v>0</v>
      </c>
      <c r="V479" s="86">
        <f>+'Raw Benefits Data'!V479+('Raw Benefits Data'!AP479*0.81818)</f>
        <v>0</v>
      </c>
      <c r="W479" s="86">
        <f>+'Raw Benefits Data'!W479+'Raw Benefits Data'!AQ479</f>
        <v>25</v>
      </c>
      <c r="X479" s="86">
        <f>+'Raw Benefits Data'!X479+('Raw Benefits Data'!AR479*0.81818)</f>
        <v>215240.1344</v>
      </c>
    </row>
    <row r="480" spans="1:24" ht="11.25">
      <c r="A480" s="3" t="s">
        <v>199</v>
      </c>
      <c r="B480" s="14" t="s">
        <v>444</v>
      </c>
      <c r="C480" s="15">
        <v>246813</v>
      </c>
      <c r="D480" s="15">
        <v>8</v>
      </c>
      <c r="E480" s="86">
        <f>+'Raw Benefits Data'!E480+'Raw Benefits Data'!Y480</f>
        <v>68</v>
      </c>
      <c r="F480" s="86">
        <f>+'Raw Benefits Data'!F480+('Raw Benefits Data'!Z480*0.81818)</f>
        <v>361527.17388</v>
      </c>
      <c r="G480" s="86">
        <f>+'Raw Benefits Data'!G480+'Raw Benefits Data'!AA480</f>
        <v>0</v>
      </c>
      <c r="H480" s="86">
        <f>+'Raw Benefits Data'!H480+('Raw Benefits Data'!AB480*0.81818)</f>
        <v>0</v>
      </c>
      <c r="I480" s="86">
        <f>+'Raw Benefits Data'!I480+'Raw Benefits Data'!AC480</f>
        <v>0</v>
      </c>
      <c r="J480" s="86">
        <f>+'Raw Benefits Data'!J480+('Raw Benefits Data'!AD480*0.81818)</f>
        <v>0</v>
      </c>
      <c r="K480" s="86">
        <f>+'Raw Benefits Data'!K480+'Raw Benefits Data'!AE480</f>
        <v>68</v>
      </c>
      <c r="L480" s="86">
        <f>+'Raw Benefits Data'!L480+('Raw Benefits Data'!AF480*0.81818)</f>
        <v>47734.19158</v>
      </c>
      <c r="M480" s="86">
        <f>+'Raw Benefits Data'!M480+'Raw Benefits Data'!AG480</f>
        <v>68</v>
      </c>
      <c r="N480" s="86">
        <f>+'Raw Benefits Data'!N480+('Raw Benefits Data'!AH480*0.81818)</f>
        <v>1978.08778</v>
      </c>
      <c r="O480" s="86">
        <f>+'Raw Benefits Data'!O480+'Raw Benefits Data'!AI480</f>
        <v>0</v>
      </c>
      <c r="P480" s="86">
        <f>+'Raw Benefits Data'!P480+('Raw Benefits Data'!AJ480*0.81818)</f>
        <v>0</v>
      </c>
      <c r="Q480" s="86">
        <f>+'Raw Benefits Data'!Q480+'Raw Benefits Data'!AK480</f>
        <v>68</v>
      </c>
      <c r="R480" s="86">
        <f>+'Raw Benefits Data'!R480+('Raw Benefits Data'!AL480*0.81818)</f>
        <v>8719.98592</v>
      </c>
      <c r="S480" s="86">
        <f>+'Raw Benefits Data'!S480+'Raw Benefits Data'!AM480</f>
        <v>0</v>
      </c>
      <c r="T480" s="86">
        <f>+'Raw Benefits Data'!T480+('Raw Benefits Data'!AN480*0.81818)</f>
        <v>0</v>
      </c>
      <c r="U480" s="86">
        <f>+'Raw Benefits Data'!U480+'Raw Benefits Data'!AO480</f>
        <v>68</v>
      </c>
      <c r="V480" s="86">
        <f>+'Raw Benefits Data'!V480+('Raw Benefits Data'!AP480*0.81818)</f>
        <v>381218.32266</v>
      </c>
      <c r="W480" s="86">
        <f>+'Raw Benefits Data'!W480+'Raw Benefits Data'!AQ480</f>
        <v>68</v>
      </c>
      <c r="X480" s="86">
        <f>+'Raw Benefits Data'!X480+('Raw Benefits Data'!AR480*0.81818)</f>
        <v>801177.76182</v>
      </c>
    </row>
    <row r="481" spans="1:24" ht="11.25">
      <c r="A481" s="3" t="s">
        <v>199</v>
      </c>
      <c r="B481" s="14" t="s">
        <v>445</v>
      </c>
      <c r="C481" s="15">
        <v>138840</v>
      </c>
      <c r="D481" s="15">
        <v>8</v>
      </c>
      <c r="E481" s="86">
        <f>+'Raw Benefits Data'!E481+'Raw Benefits Data'!Y481</f>
        <v>82</v>
      </c>
      <c r="F481" s="86">
        <f>+'Raw Benefits Data'!F481+('Raw Benefits Data'!Z481*0.81818)</f>
        <v>418933.52358000004</v>
      </c>
      <c r="G481" s="86">
        <f>+'Raw Benefits Data'!G481+'Raw Benefits Data'!AA481</f>
        <v>82</v>
      </c>
      <c r="H481" s="86">
        <f>+'Raw Benefits Data'!H481+('Raw Benefits Data'!AB481*0.81818)</f>
        <v>430623.67942</v>
      </c>
      <c r="I481" s="86">
        <f>+'Raw Benefits Data'!I481+'Raw Benefits Data'!AC481</f>
        <v>0</v>
      </c>
      <c r="J481" s="86">
        <f>+'Raw Benefits Data'!J481+('Raw Benefits Data'!AD481*0.81818)</f>
        <v>0</v>
      </c>
      <c r="K481" s="86">
        <f>+'Raw Benefits Data'!K481+'Raw Benefits Data'!AE481</f>
        <v>0</v>
      </c>
      <c r="L481" s="86">
        <f>+'Raw Benefits Data'!L481+('Raw Benefits Data'!AF481*0.81818)</f>
        <v>0</v>
      </c>
      <c r="M481" s="86">
        <f>+'Raw Benefits Data'!M481+'Raw Benefits Data'!AG481</f>
        <v>82</v>
      </c>
      <c r="N481" s="86">
        <f>+'Raw Benefits Data'!N481+('Raw Benefits Data'!AH481*0.81818)</f>
        <v>2951.99344</v>
      </c>
      <c r="O481" s="86">
        <f>+'Raw Benefits Data'!O481+'Raw Benefits Data'!AI481</f>
        <v>0</v>
      </c>
      <c r="P481" s="86">
        <f>+'Raw Benefits Data'!P481+('Raw Benefits Data'!AJ481*0.81818)</f>
        <v>0</v>
      </c>
      <c r="Q481" s="86">
        <f>+'Raw Benefits Data'!Q481+'Raw Benefits Data'!AK481</f>
        <v>82</v>
      </c>
      <c r="R481" s="86">
        <f>+'Raw Benefits Data'!R481+('Raw Benefits Data'!AL481*0.81818)</f>
        <v>10600.34008</v>
      </c>
      <c r="S481" s="86">
        <f>+'Raw Benefits Data'!S481+'Raw Benefits Data'!AM481</f>
        <v>0</v>
      </c>
      <c r="T481" s="86">
        <f>+'Raw Benefits Data'!T481+('Raw Benefits Data'!AN481*0.81818)</f>
        <v>0</v>
      </c>
      <c r="U481" s="86">
        <f>+'Raw Benefits Data'!U481+'Raw Benefits Data'!AO481</f>
        <v>0</v>
      </c>
      <c r="V481" s="86">
        <f>+'Raw Benefits Data'!V481+('Raw Benefits Data'!AP481*0.81818)</f>
        <v>0</v>
      </c>
      <c r="W481" s="86">
        <f>+'Raw Benefits Data'!W481+'Raw Benefits Data'!AQ481</f>
        <v>82</v>
      </c>
      <c r="X481" s="86">
        <f>+'Raw Benefits Data'!X481+('Raw Benefits Data'!AR481*0.81818)</f>
        <v>863109.53652</v>
      </c>
    </row>
    <row r="482" spans="1:24" ht="11.25">
      <c r="A482" s="3" t="s">
        <v>199</v>
      </c>
      <c r="B482" s="14" t="s">
        <v>446</v>
      </c>
      <c r="C482" s="15">
        <v>138956</v>
      </c>
      <c r="D482" s="15">
        <v>8</v>
      </c>
      <c r="E482" s="86">
        <f>+'Raw Benefits Data'!E482+'Raw Benefits Data'!Y482</f>
        <v>98</v>
      </c>
      <c r="F482" s="86">
        <f>+'Raw Benefits Data'!F482+('Raw Benefits Data'!Z482*0.81818)</f>
        <v>530534.41554</v>
      </c>
      <c r="G482" s="86">
        <f>+'Raw Benefits Data'!G482+'Raw Benefits Data'!AA482</f>
        <v>98</v>
      </c>
      <c r="H482" s="86">
        <f>+'Raw Benefits Data'!H482+('Raw Benefits Data'!AB482*0.81818)</f>
        <v>532765.1399000001</v>
      </c>
      <c r="I482" s="86">
        <f>+'Raw Benefits Data'!I482+'Raw Benefits Data'!AC482</f>
        <v>0</v>
      </c>
      <c r="J482" s="86">
        <f>+'Raw Benefits Data'!J482+('Raw Benefits Data'!AD482*0.81818)</f>
        <v>0</v>
      </c>
      <c r="K482" s="86">
        <f>+'Raw Benefits Data'!K482+'Raw Benefits Data'!AE482</f>
        <v>98</v>
      </c>
      <c r="L482" s="86">
        <f>+'Raw Benefits Data'!L482+('Raw Benefits Data'!AF482*0.81818)</f>
        <v>91374.89378</v>
      </c>
      <c r="M482" s="86">
        <f>+'Raw Benefits Data'!M482+'Raw Benefits Data'!AG482</f>
        <v>98</v>
      </c>
      <c r="N482" s="86">
        <f>+'Raw Benefits Data'!N482+('Raw Benefits Data'!AH482*0.81818)</f>
        <v>4692.717360000001</v>
      </c>
      <c r="O482" s="86">
        <f>+'Raw Benefits Data'!O482+'Raw Benefits Data'!AI482</f>
        <v>0</v>
      </c>
      <c r="P482" s="86">
        <f>+'Raw Benefits Data'!P482+('Raw Benefits Data'!AJ482*0.81818)</f>
        <v>0</v>
      </c>
      <c r="Q482" s="86">
        <f>+'Raw Benefits Data'!Q482+'Raw Benefits Data'!AK482</f>
        <v>98</v>
      </c>
      <c r="R482" s="86">
        <f>+'Raw Benefits Data'!R482+('Raw Benefits Data'!AL482*0.81818)</f>
        <v>18123.59808</v>
      </c>
      <c r="S482" s="86">
        <f>+'Raw Benefits Data'!S482+'Raw Benefits Data'!AM482</f>
        <v>0</v>
      </c>
      <c r="T482" s="86">
        <f>+'Raw Benefits Data'!T482+('Raw Benefits Data'!AN482*0.81818)</f>
        <v>0</v>
      </c>
      <c r="U482" s="86">
        <f>+'Raw Benefits Data'!U482+'Raw Benefits Data'!AO482</f>
        <v>0</v>
      </c>
      <c r="V482" s="86">
        <f>+'Raw Benefits Data'!V482+('Raw Benefits Data'!AP482*0.81818)</f>
        <v>0</v>
      </c>
      <c r="W482" s="86">
        <f>+'Raw Benefits Data'!W482+'Raw Benefits Data'!AQ482</f>
        <v>98</v>
      </c>
      <c r="X482" s="86">
        <f>+'Raw Benefits Data'!X482+('Raw Benefits Data'!AR482*0.81818)</f>
        <v>1177490.76466</v>
      </c>
    </row>
    <row r="483" spans="1:24" ht="11.25">
      <c r="A483" s="3" t="s">
        <v>199</v>
      </c>
      <c r="B483" s="14" t="s">
        <v>447</v>
      </c>
      <c r="C483" s="15">
        <v>139126</v>
      </c>
      <c r="D483" s="15">
        <v>8</v>
      </c>
      <c r="E483" s="86">
        <f>+'Raw Benefits Data'!E483+'Raw Benefits Data'!Y483</f>
        <v>45</v>
      </c>
      <c r="F483" s="86">
        <f>+'Raw Benefits Data'!F483+('Raw Benefits Data'!Z483*0.81818)</f>
        <v>182454.14</v>
      </c>
      <c r="G483" s="86">
        <f>+'Raw Benefits Data'!G483+'Raw Benefits Data'!AA483</f>
        <v>45</v>
      </c>
      <c r="H483" s="86">
        <f>+'Raw Benefits Data'!H483+('Raw Benefits Data'!AB483*0.81818)</f>
        <v>186934.49368</v>
      </c>
      <c r="I483" s="86">
        <f>+'Raw Benefits Data'!I483+'Raw Benefits Data'!AC483</f>
        <v>0</v>
      </c>
      <c r="J483" s="86">
        <f>+'Raw Benefits Data'!J483+('Raw Benefits Data'!AD483*0.81818)</f>
        <v>0</v>
      </c>
      <c r="K483" s="86">
        <f>+'Raw Benefits Data'!K483+'Raw Benefits Data'!AE483</f>
        <v>45</v>
      </c>
      <c r="L483" s="86">
        <f>+'Raw Benefits Data'!L483+('Raw Benefits Data'!AF483*0.81818)</f>
        <v>31135.02172</v>
      </c>
      <c r="M483" s="86">
        <f>+'Raw Benefits Data'!M483+'Raw Benefits Data'!AG483</f>
        <v>45</v>
      </c>
      <c r="N483" s="86">
        <f>+'Raw Benefits Data'!N483+('Raw Benefits Data'!AH483*0.81818)</f>
        <v>846.8163000000001</v>
      </c>
      <c r="O483" s="86">
        <f>+'Raw Benefits Data'!O483+'Raw Benefits Data'!AI483</f>
        <v>0</v>
      </c>
      <c r="P483" s="86">
        <f>+'Raw Benefits Data'!P483+('Raw Benefits Data'!AJ483*0.81818)</f>
        <v>0</v>
      </c>
      <c r="Q483" s="86">
        <f>+'Raw Benefits Data'!Q483+'Raw Benefits Data'!AK483</f>
        <v>45</v>
      </c>
      <c r="R483" s="86">
        <f>+'Raw Benefits Data'!R483+('Raw Benefits Data'!AL483*0.81818)</f>
        <v>22017.2238</v>
      </c>
      <c r="S483" s="86">
        <f>+'Raw Benefits Data'!S483+'Raw Benefits Data'!AM483</f>
        <v>0</v>
      </c>
      <c r="T483" s="86">
        <f>+'Raw Benefits Data'!T483+('Raw Benefits Data'!AN483*0.81818)</f>
        <v>0</v>
      </c>
      <c r="U483" s="86">
        <f>+'Raw Benefits Data'!U483+'Raw Benefits Data'!AO483</f>
        <v>0</v>
      </c>
      <c r="V483" s="86">
        <f>+'Raw Benefits Data'!V483+('Raw Benefits Data'!AP483*0.81818)</f>
        <v>0</v>
      </c>
      <c r="W483" s="86">
        <f>+'Raw Benefits Data'!W483+'Raw Benefits Data'!AQ483</f>
        <v>45</v>
      </c>
      <c r="X483" s="86">
        <f>+'Raw Benefits Data'!X483+('Raw Benefits Data'!AR483*0.81818)</f>
        <v>423387.69550000003</v>
      </c>
    </row>
    <row r="484" spans="1:24" ht="11.25">
      <c r="A484" s="3" t="s">
        <v>199</v>
      </c>
      <c r="B484" s="14" t="s">
        <v>448</v>
      </c>
      <c r="C484" s="15">
        <v>139278</v>
      </c>
      <c r="D484" s="15">
        <v>8</v>
      </c>
      <c r="E484" s="86">
        <f>+'Raw Benefits Data'!E484+'Raw Benefits Data'!Y484</f>
        <v>54</v>
      </c>
      <c r="F484" s="86">
        <f>+'Raw Benefits Data'!F484+('Raw Benefits Data'!Z484*0.81818)</f>
        <v>249529.0649</v>
      </c>
      <c r="G484" s="86">
        <f>+'Raw Benefits Data'!G484+'Raw Benefits Data'!AA484</f>
        <v>54</v>
      </c>
      <c r="H484" s="86">
        <f>+'Raw Benefits Data'!H484+('Raw Benefits Data'!AB484*0.81818)</f>
        <v>257156.22504000002</v>
      </c>
      <c r="I484" s="86">
        <f>+'Raw Benefits Data'!I484+'Raw Benefits Data'!AC484</f>
        <v>0</v>
      </c>
      <c r="J484" s="86">
        <f>+'Raw Benefits Data'!J484+('Raw Benefits Data'!AD484*0.81818)</f>
        <v>0</v>
      </c>
      <c r="K484" s="86">
        <f>+'Raw Benefits Data'!K484+'Raw Benefits Data'!AE484</f>
        <v>54</v>
      </c>
      <c r="L484" s="86">
        <f>+'Raw Benefits Data'!L484+('Raw Benefits Data'!AF484*0.81818)</f>
        <v>44004.64942</v>
      </c>
      <c r="M484" s="86">
        <f>+'Raw Benefits Data'!M484+'Raw Benefits Data'!AG484</f>
        <v>54</v>
      </c>
      <c r="N484" s="86">
        <f>+'Raw Benefits Data'!N484+('Raw Benefits Data'!AH484*0.81818)</f>
        <v>1681.81502</v>
      </c>
      <c r="O484" s="86">
        <f>+'Raw Benefits Data'!O484+'Raw Benefits Data'!AI484</f>
        <v>0</v>
      </c>
      <c r="P484" s="86">
        <f>+'Raw Benefits Data'!P484+('Raw Benefits Data'!AJ484*0.81818)</f>
        <v>0</v>
      </c>
      <c r="Q484" s="86">
        <f>+'Raw Benefits Data'!Q484+'Raw Benefits Data'!AK484</f>
        <v>54</v>
      </c>
      <c r="R484" s="86">
        <f>+'Raw Benefits Data'!R484+('Raw Benefits Data'!AL484*0.81818)</f>
        <v>1954.54178</v>
      </c>
      <c r="S484" s="86">
        <f>+'Raw Benefits Data'!S484+'Raw Benefits Data'!AM484</f>
        <v>0</v>
      </c>
      <c r="T484" s="86">
        <f>+'Raw Benefits Data'!T484+('Raw Benefits Data'!AN484*0.81818)</f>
        <v>0</v>
      </c>
      <c r="U484" s="86">
        <f>+'Raw Benefits Data'!U484+'Raw Benefits Data'!AO484</f>
        <v>0</v>
      </c>
      <c r="V484" s="86">
        <f>+'Raw Benefits Data'!V484+('Raw Benefits Data'!AP484*0.81818)</f>
        <v>0</v>
      </c>
      <c r="W484" s="86">
        <f>+'Raw Benefits Data'!W484+'Raw Benefits Data'!AQ484</f>
        <v>54</v>
      </c>
      <c r="X484" s="86">
        <f>+'Raw Benefits Data'!X484+('Raw Benefits Data'!AR484*0.81818)</f>
        <v>554326.29616</v>
      </c>
    </row>
    <row r="485" spans="1:24" ht="11.25">
      <c r="A485" s="3" t="s">
        <v>199</v>
      </c>
      <c r="B485" s="14" t="s">
        <v>449</v>
      </c>
      <c r="C485" s="15">
        <v>140331</v>
      </c>
      <c r="D485" s="15">
        <v>8</v>
      </c>
      <c r="E485" s="86">
        <f>+'Raw Benefits Data'!E485+'Raw Benefits Data'!Y485</f>
        <v>54</v>
      </c>
      <c r="F485" s="86">
        <f>+'Raw Benefits Data'!F485+('Raw Benefits Data'!Z485*0.81818)</f>
        <v>281167.40368</v>
      </c>
      <c r="G485" s="86">
        <f>+'Raw Benefits Data'!G485+'Raw Benefits Data'!AA485</f>
        <v>54</v>
      </c>
      <c r="H485" s="86">
        <f>+'Raw Benefits Data'!H485+('Raw Benefits Data'!AB485*0.81818)</f>
        <v>294109.3846</v>
      </c>
      <c r="I485" s="86">
        <f>+'Raw Benefits Data'!I485+'Raw Benefits Data'!AC485</f>
        <v>0</v>
      </c>
      <c r="J485" s="86">
        <f>+'Raw Benefits Data'!J485+('Raw Benefits Data'!AD485*0.81818)</f>
        <v>0</v>
      </c>
      <c r="K485" s="86">
        <f>+'Raw Benefits Data'!K485+'Raw Benefits Data'!AE485</f>
        <v>54</v>
      </c>
      <c r="L485" s="86">
        <f>+'Raw Benefits Data'!L485+('Raw Benefits Data'!AF485*0.81818)</f>
        <v>34117.31334</v>
      </c>
      <c r="M485" s="86">
        <f>+'Raw Benefits Data'!M485+'Raw Benefits Data'!AG485</f>
        <v>54</v>
      </c>
      <c r="N485" s="86">
        <f>+'Raw Benefits Data'!N485+('Raw Benefits Data'!AH485*0.81818)</f>
        <v>5159.90242</v>
      </c>
      <c r="O485" s="86">
        <f>+'Raw Benefits Data'!O485+'Raw Benefits Data'!AI485</f>
        <v>0</v>
      </c>
      <c r="P485" s="86">
        <f>+'Raw Benefits Data'!P485+('Raw Benefits Data'!AJ485*0.81818)</f>
        <v>0</v>
      </c>
      <c r="Q485" s="86">
        <f>+'Raw Benefits Data'!Q485+'Raw Benefits Data'!AK485</f>
        <v>54</v>
      </c>
      <c r="R485" s="86">
        <f>+'Raw Benefits Data'!R485+('Raw Benefits Data'!AL485*0.81818)</f>
        <v>3998.08574</v>
      </c>
      <c r="S485" s="86">
        <f>+'Raw Benefits Data'!S485+'Raw Benefits Data'!AM485</f>
        <v>0</v>
      </c>
      <c r="T485" s="86">
        <f>+'Raw Benefits Data'!T485+('Raw Benefits Data'!AN485*0.81818)</f>
        <v>0</v>
      </c>
      <c r="U485" s="86">
        <f>+'Raw Benefits Data'!U485+'Raw Benefits Data'!AO485</f>
        <v>0</v>
      </c>
      <c r="V485" s="86">
        <f>+'Raw Benefits Data'!V485+('Raw Benefits Data'!AP485*0.81818)</f>
        <v>0</v>
      </c>
      <c r="W485" s="86">
        <f>+'Raw Benefits Data'!W485+'Raw Benefits Data'!AQ485</f>
        <v>54</v>
      </c>
      <c r="X485" s="86">
        <f>+'Raw Benefits Data'!X485+('Raw Benefits Data'!AR485*0.81818)</f>
        <v>618552.08978</v>
      </c>
    </row>
    <row r="486" spans="1:24" ht="11.25">
      <c r="A486" s="3" t="s">
        <v>199</v>
      </c>
      <c r="B486" s="14" t="s">
        <v>450</v>
      </c>
      <c r="C486" s="15">
        <v>139357</v>
      </c>
      <c r="D486" s="15">
        <v>8</v>
      </c>
      <c r="E486" s="86">
        <f>+'Raw Benefits Data'!E486+'Raw Benefits Data'!Y486</f>
        <v>60</v>
      </c>
      <c r="F486" s="86">
        <f>+'Raw Benefits Data'!F486+('Raw Benefits Data'!Z486*0.81818)</f>
        <v>347077.64516</v>
      </c>
      <c r="G486" s="86">
        <f>+'Raw Benefits Data'!G486+'Raw Benefits Data'!AA486</f>
        <v>60</v>
      </c>
      <c r="H486" s="86">
        <f>+'Raw Benefits Data'!H486+('Raw Benefits Data'!AB486*0.81818)</f>
        <v>349268.64272</v>
      </c>
      <c r="I486" s="86">
        <f>+'Raw Benefits Data'!I486+'Raw Benefits Data'!AC486</f>
        <v>0</v>
      </c>
      <c r="J486" s="86">
        <f>+'Raw Benefits Data'!J486+('Raw Benefits Data'!AD486*0.81818)</f>
        <v>0</v>
      </c>
      <c r="K486" s="86">
        <f>+'Raw Benefits Data'!K486+'Raw Benefits Data'!AE486</f>
        <v>60</v>
      </c>
      <c r="L486" s="86">
        <f>+'Raw Benefits Data'!L486+('Raw Benefits Data'!AF486*0.81818)</f>
        <v>60687.417</v>
      </c>
      <c r="M486" s="86">
        <f>+'Raw Benefits Data'!M486+'Raw Benefits Data'!AG486</f>
        <v>60</v>
      </c>
      <c r="N486" s="86">
        <f>+'Raw Benefits Data'!N486+('Raw Benefits Data'!AH486*0.81818)</f>
        <v>1149.9977000000001</v>
      </c>
      <c r="O486" s="86">
        <f>+'Raw Benefits Data'!O486+'Raw Benefits Data'!AI486</f>
        <v>0</v>
      </c>
      <c r="P486" s="86">
        <f>+'Raw Benefits Data'!P486+('Raw Benefits Data'!AJ486*0.81818)</f>
        <v>0</v>
      </c>
      <c r="Q486" s="86">
        <f>+'Raw Benefits Data'!Q486+'Raw Benefits Data'!AK486</f>
        <v>60</v>
      </c>
      <c r="R486" s="86">
        <f>+'Raw Benefits Data'!R486+('Raw Benefits Data'!AL486*0.81818)</f>
        <v>1299.9974</v>
      </c>
      <c r="S486" s="86">
        <f>+'Raw Benefits Data'!S486+'Raw Benefits Data'!AM486</f>
        <v>0</v>
      </c>
      <c r="T486" s="86">
        <f>+'Raw Benefits Data'!T486+('Raw Benefits Data'!AN486*0.81818)</f>
        <v>0</v>
      </c>
      <c r="U486" s="86">
        <f>+'Raw Benefits Data'!U486+'Raw Benefits Data'!AO486</f>
        <v>0</v>
      </c>
      <c r="V486" s="86">
        <f>+'Raw Benefits Data'!V486+('Raw Benefits Data'!AP486*0.81818)</f>
        <v>0</v>
      </c>
      <c r="W486" s="86">
        <f>+'Raw Benefits Data'!W486+'Raw Benefits Data'!AQ486</f>
        <v>60</v>
      </c>
      <c r="X486" s="86">
        <f>+'Raw Benefits Data'!X486+('Raw Benefits Data'!AR486*0.81818)</f>
        <v>759483.69998</v>
      </c>
    </row>
    <row r="487" spans="1:24" ht="11.25">
      <c r="A487" s="3" t="s">
        <v>199</v>
      </c>
      <c r="B487" s="14" t="s">
        <v>451</v>
      </c>
      <c r="C487" s="15">
        <v>139384</v>
      </c>
      <c r="D487" s="15">
        <v>8</v>
      </c>
      <c r="E487" s="86">
        <f>+'Raw Benefits Data'!E487+'Raw Benefits Data'!Y487</f>
        <v>51</v>
      </c>
      <c r="F487" s="86">
        <f>+'Raw Benefits Data'!F487+('Raw Benefits Data'!Z487*0.81818)</f>
        <v>250625.28168080002</v>
      </c>
      <c r="G487" s="86">
        <f>+'Raw Benefits Data'!G487+'Raw Benefits Data'!AA487</f>
        <v>51</v>
      </c>
      <c r="H487" s="86">
        <f>+'Raw Benefits Data'!H487+('Raw Benefits Data'!AB487*0.81818)</f>
        <v>244963.84980000003</v>
      </c>
      <c r="I487" s="86">
        <f>+'Raw Benefits Data'!I487+'Raw Benefits Data'!AC487</f>
        <v>0</v>
      </c>
      <c r="J487" s="86">
        <f>+'Raw Benefits Data'!J487+('Raw Benefits Data'!AD487*0.81818)</f>
        <v>0</v>
      </c>
      <c r="K487" s="86">
        <f>+'Raw Benefits Data'!K487+'Raw Benefits Data'!AE487</f>
        <v>51</v>
      </c>
      <c r="L487" s="86">
        <f>+'Raw Benefits Data'!L487+('Raw Benefits Data'!AF487*0.81818)</f>
        <v>52455.7480166</v>
      </c>
      <c r="M487" s="86">
        <f>+'Raw Benefits Data'!M487+'Raw Benefits Data'!AG487</f>
        <v>51</v>
      </c>
      <c r="N487" s="86">
        <f>+'Raw Benefits Data'!N487+('Raw Benefits Data'!AH487*0.81818)</f>
        <v>1381.81568</v>
      </c>
      <c r="O487" s="86">
        <f>+'Raw Benefits Data'!O487+'Raw Benefits Data'!AI487</f>
        <v>0</v>
      </c>
      <c r="P487" s="86">
        <f>+'Raw Benefits Data'!P487+('Raw Benefits Data'!AJ487*0.81818)</f>
        <v>0</v>
      </c>
      <c r="Q487" s="86">
        <f>+'Raw Benefits Data'!Q487+'Raw Benefits Data'!AK487</f>
        <v>51</v>
      </c>
      <c r="R487" s="86">
        <f>+'Raw Benefits Data'!R487+('Raw Benefits Data'!AL487*0.81818)</f>
        <v>2159.087</v>
      </c>
      <c r="S487" s="86">
        <f>+'Raw Benefits Data'!S487+'Raw Benefits Data'!AM487</f>
        <v>0</v>
      </c>
      <c r="T487" s="86">
        <f>+'Raw Benefits Data'!T487+('Raw Benefits Data'!AN487*0.81818)</f>
        <v>0</v>
      </c>
      <c r="U487" s="86">
        <f>+'Raw Benefits Data'!U487+'Raw Benefits Data'!AO487</f>
        <v>0</v>
      </c>
      <c r="V487" s="86">
        <f>+'Raw Benefits Data'!V487+('Raw Benefits Data'!AP487*0.81818)</f>
        <v>0</v>
      </c>
      <c r="W487" s="86">
        <f>+'Raw Benefits Data'!W487+'Raw Benefits Data'!AQ487</f>
        <v>51</v>
      </c>
      <c r="X487" s="86">
        <f>+'Raw Benefits Data'!X487+('Raw Benefits Data'!AR487*0.81818)</f>
        <v>551585.7821774001</v>
      </c>
    </row>
    <row r="488" spans="1:24" ht="11.25">
      <c r="A488" s="3" t="s">
        <v>199</v>
      </c>
      <c r="B488" s="14" t="s">
        <v>452</v>
      </c>
      <c r="C488" s="15">
        <v>139472</v>
      </c>
      <c r="D488" s="15">
        <v>8</v>
      </c>
      <c r="E488" s="86">
        <f>+'Raw Benefits Data'!E488+'Raw Benefits Data'!Y488</f>
        <v>0</v>
      </c>
      <c r="F488" s="86">
        <f>+'Raw Benefits Data'!F488+('Raw Benefits Data'!Z488*0.81818)</f>
        <v>0</v>
      </c>
      <c r="G488" s="86">
        <f>+'Raw Benefits Data'!G488+'Raw Benefits Data'!AA488</f>
        <v>0</v>
      </c>
      <c r="H488" s="86">
        <f>+'Raw Benefits Data'!H488+('Raw Benefits Data'!AB488*0.81818)</f>
        <v>0</v>
      </c>
      <c r="I488" s="86">
        <f>+'Raw Benefits Data'!I488+'Raw Benefits Data'!AC488</f>
        <v>0</v>
      </c>
      <c r="J488" s="86">
        <f>+'Raw Benefits Data'!J488+('Raw Benefits Data'!AD488*0.81818)</f>
        <v>0</v>
      </c>
      <c r="K488" s="86">
        <f>+'Raw Benefits Data'!K488+'Raw Benefits Data'!AE488</f>
        <v>0</v>
      </c>
      <c r="L488" s="86">
        <f>+'Raw Benefits Data'!L488+('Raw Benefits Data'!AF488*0.81818)</f>
        <v>0</v>
      </c>
      <c r="M488" s="86">
        <f>+'Raw Benefits Data'!M488+'Raw Benefits Data'!AG488</f>
        <v>0</v>
      </c>
      <c r="N488" s="86">
        <f>+'Raw Benefits Data'!N488+('Raw Benefits Data'!AH488*0.81818)</f>
        <v>0</v>
      </c>
      <c r="O488" s="86">
        <f>+'Raw Benefits Data'!O488+'Raw Benefits Data'!AI488</f>
        <v>0</v>
      </c>
      <c r="P488" s="86">
        <f>+'Raw Benefits Data'!P488+('Raw Benefits Data'!AJ488*0.81818)</f>
        <v>0</v>
      </c>
      <c r="Q488" s="86">
        <f>+'Raw Benefits Data'!Q488+'Raw Benefits Data'!AK488</f>
        <v>0</v>
      </c>
      <c r="R488" s="86">
        <f>+'Raw Benefits Data'!R488+('Raw Benefits Data'!AL488*0.81818)</f>
        <v>0</v>
      </c>
      <c r="S488" s="86">
        <f>+'Raw Benefits Data'!S488+'Raw Benefits Data'!AM488</f>
        <v>0</v>
      </c>
      <c r="T488" s="86">
        <f>+'Raw Benefits Data'!T488+('Raw Benefits Data'!AN488*0.81818)</f>
        <v>0</v>
      </c>
      <c r="U488" s="86">
        <f>+'Raw Benefits Data'!U488+'Raw Benefits Data'!AO488</f>
        <v>0</v>
      </c>
      <c r="V488" s="86">
        <f>+'Raw Benefits Data'!V488+('Raw Benefits Data'!AP488*0.81818)</f>
        <v>0</v>
      </c>
      <c r="W488" s="86">
        <f>+'Raw Benefits Data'!W488+'Raw Benefits Data'!AQ488</f>
        <v>0</v>
      </c>
      <c r="X488" s="86">
        <f>+'Raw Benefits Data'!X488+('Raw Benefits Data'!AR488*0.81818)</f>
        <v>0</v>
      </c>
    </row>
    <row r="489" spans="1:24" ht="11.25">
      <c r="A489" s="3" t="s">
        <v>199</v>
      </c>
      <c r="B489" s="14" t="s">
        <v>453</v>
      </c>
      <c r="C489" s="15">
        <v>244446</v>
      </c>
      <c r="D489" s="15">
        <v>8</v>
      </c>
      <c r="E489" s="86">
        <f>+'Raw Benefits Data'!E489+'Raw Benefits Data'!Y489</f>
        <v>103</v>
      </c>
      <c r="F489" s="86">
        <f>+'Raw Benefits Data'!F489+('Raw Benefits Data'!Z489*0.81818)</f>
        <v>300276.96908</v>
      </c>
      <c r="G489" s="86">
        <f>+'Raw Benefits Data'!G489+'Raw Benefits Data'!AA489</f>
        <v>103</v>
      </c>
      <c r="H489" s="86">
        <f>+'Raw Benefits Data'!H489+('Raw Benefits Data'!AB489*0.81818)</f>
        <v>300512.60492</v>
      </c>
      <c r="I489" s="86">
        <f>+'Raw Benefits Data'!I489+'Raw Benefits Data'!AC489</f>
        <v>0</v>
      </c>
      <c r="J489" s="86">
        <f>+'Raw Benefits Data'!J489+('Raw Benefits Data'!AD489*0.81818)</f>
        <v>0</v>
      </c>
      <c r="K489" s="86">
        <f>+'Raw Benefits Data'!K489+'Raw Benefits Data'!AE489</f>
        <v>103</v>
      </c>
      <c r="L489" s="86">
        <f>+'Raw Benefits Data'!L489+('Raw Benefits Data'!AF489*0.81818)</f>
        <v>34859.37708</v>
      </c>
      <c r="M489" s="86">
        <f>+'Raw Benefits Data'!M489+'Raw Benefits Data'!AG489</f>
        <v>103</v>
      </c>
      <c r="N489" s="86">
        <f>+'Raw Benefits Data'!N489+('Raw Benefits Data'!AH489*0.81818)</f>
        <v>813.27092</v>
      </c>
      <c r="O489" s="86">
        <f>+'Raw Benefits Data'!O489+'Raw Benefits Data'!AI489</f>
        <v>0</v>
      </c>
      <c r="P489" s="86">
        <f>+'Raw Benefits Data'!P489+('Raw Benefits Data'!AJ489*0.81818)</f>
        <v>0</v>
      </c>
      <c r="Q489" s="86">
        <f>+'Raw Benefits Data'!Q489+'Raw Benefits Data'!AK489</f>
        <v>103</v>
      </c>
      <c r="R489" s="86">
        <f>+'Raw Benefits Data'!R489+('Raw Benefits Data'!AL489*0.81818)</f>
        <v>1243.6336000000001</v>
      </c>
      <c r="S489" s="86">
        <f>+'Raw Benefits Data'!S489+'Raw Benefits Data'!AM489</f>
        <v>0</v>
      </c>
      <c r="T489" s="86">
        <f>+'Raw Benefits Data'!T489+('Raw Benefits Data'!AN489*0.81818)</f>
        <v>0</v>
      </c>
      <c r="U489" s="86">
        <f>+'Raw Benefits Data'!U489+'Raw Benefits Data'!AO489</f>
        <v>0</v>
      </c>
      <c r="V489" s="86">
        <f>+'Raw Benefits Data'!V489+('Raw Benefits Data'!AP489*0.81818)</f>
        <v>0</v>
      </c>
      <c r="W489" s="86">
        <f>+'Raw Benefits Data'!W489+'Raw Benefits Data'!AQ489</f>
        <v>103</v>
      </c>
      <c r="X489" s="86">
        <f>+'Raw Benefits Data'!X489+('Raw Benefits Data'!AR489*0.81818)</f>
        <v>637705.8556</v>
      </c>
    </row>
    <row r="490" spans="1:24" ht="11.25">
      <c r="A490" s="3" t="s">
        <v>199</v>
      </c>
      <c r="B490" s="14" t="s">
        <v>454</v>
      </c>
      <c r="C490" s="15">
        <v>248794</v>
      </c>
      <c r="D490" s="15">
        <v>8</v>
      </c>
      <c r="E490" s="86">
        <f>+'Raw Benefits Data'!E490+'Raw Benefits Data'!Y490</f>
        <v>40</v>
      </c>
      <c r="F490" s="86">
        <f>+'Raw Benefits Data'!F490+('Raw Benefits Data'!Z490*0.81818)</f>
        <v>173216.91644</v>
      </c>
      <c r="G490" s="86">
        <f>+'Raw Benefits Data'!G490+'Raw Benefits Data'!AA490</f>
        <v>40</v>
      </c>
      <c r="H490" s="86">
        <f>+'Raw Benefits Data'!H490+('Raw Benefits Data'!AB490*0.81818)</f>
        <v>175592.91748</v>
      </c>
      <c r="I490" s="86">
        <f>+'Raw Benefits Data'!I490+'Raw Benefits Data'!AC490</f>
        <v>0</v>
      </c>
      <c r="J490" s="86">
        <f>+'Raw Benefits Data'!J490+('Raw Benefits Data'!AD490*0.81818)</f>
        <v>0</v>
      </c>
      <c r="K490" s="86">
        <f>+'Raw Benefits Data'!K490+'Raw Benefits Data'!AE490</f>
        <v>4</v>
      </c>
      <c r="L490" s="86">
        <f>+'Raw Benefits Data'!L490+('Raw Benefits Data'!AF490*0.81818)</f>
        <v>8187.89582</v>
      </c>
      <c r="M490" s="86">
        <f>+'Raw Benefits Data'!M490+'Raw Benefits Data'!AG490</f>
        <v>40</v>
      </c>
      <c r="N490" s="86">
        <f>+'Raw Benefits Data'!N490+('Raw Benefits Data'!AH490*0.81818)</f>
        <v>2375.4523</v>
      </c>
      <c r="O490" s="86">
        <f>+'Raw Benefits Data'!O490+'Raw Benefits Data'!AI490</f>
        <v>0</v>
      </c>
      <c r="P490" s="86">
        <f>+'Raw Benefits Data'!P490+('Raw Benefits Data'!AJ490*0.81818)</f>
        <v>0</v>
      </c>
      <c r="Q490" s="86">
        <f>+'Raw Benefits Data'!Q490+'Raw Benefits Data'!AK490</f>
        <v>40</v>
      </c>
      <c r="R490" s="86">
        <f>+'Raw Benefits Data'!R490+('Raw Benefits Data'!AL490*0.81818)</f>
        <v>12096.53402</v>
      </c>
      <c r="S490" s="86">
        <f>+'Raw Benefits Data'!S490+'Raw Benefits Data'!AM490</f>
        <v>0</v>
      </c>
      <c r="T490" s="86">
        <f>+'Raw Benefits Data'!T490+('Raw Benefits Data'!AN490*0.81818)</f>
        <v>0</v>
      </c>
      <c r="U490" s="86">
        <f>+'Raw Benefits Data'!U490+'Raw Benefits Data'!AO490</f>
        <v>0</v>
      </c>
      <c r="V490" s="86">
        <f>+'Raw Benefits Data'!V490+('Raw Benefits Data'!AP490*0.81818)</f>
        <v>0</v>
      </c>
      <c r="W490" s="86">
        <f>+'Raw Benefits Data'!W490+'Raw Benefits Data'!AQ490</f>
        <v>40</v>
      </c>
      <c r="X490" s="86">
        <f>+'Raw Benefits Data'!X490+('Raw Benefits Data'!AR490*0.81818)</f>
        <v>371469.71606</v>
      </c>
    </row>
    <row r="491" spans="1:24" ht="11.25">
      <c r="A491" s="3" t="s">
        <v>199</v>
      </c>
      <c r="B491" s="14" t="s">
        <v>455</v>
      </c>
      <c r="C491" s="15">
        <v>139986</v>
      </c>
      <c r="D491" s="15">
        <v>8</v>
      </c>
      <c r="E491" s="86">
        <f>+'Raw Benefits Data'!E491+'Raw Benefits Data'!Y491</f>
        <v>40</v>
      </c>
      <c r="F491" s="86">
        <f>+'Raw Benefits Data'!F491+('Raw Benefits Data'!Z491*0.81818)</f>
        <v>178230.69484</v>
      </c>
      <c r="G491" s="86">
        <f>+'Raw Benefits Data'!G491+'Raw Benefits Data'!AA491</f>
        <v>40</v>
      </c>
      <c r="H491" s="86">
        <f>+'Raw Benefits Data'!H491+('Raw Benefits Data'!AB491*0.81818)</f>
        <v>186433.76752</v>
      </c>
      <c r="I491" s="86">
        <f>+'Raw Benefits Data'!I491+'Raw Benefits Data'!AC491</f>
        <v>0</v>
      </c>
      <c r="J491" s="86">
        <f>+'Raw Benefits Data'!J491+('Raw Benefits Data'!AD491*0.81818)</f>
        <v>0</v>
      </c>
      <c r="K491" s="86">
        <f>+'Raw Benefits Data'!K491+'Raw Benefits Data'!AE491</f>
        <v>40</v>
      </c>
      <c r="L491" s="86">
        <f>+'Raw Benefits Data'!L491+('Raw Benefits Data'!AF491*0.81818)</f>
        <v>21626.13376</v>
      </c>
      <c r="M491" s="86">
        <f>+'Raw Benefits Data'!M491+'Raw Benefits Data'!AG491</f>
        <v>40</v>
      </c>
      <c r="N491" s="86">
        <f>+'Raw Benefits Data'!N491+('Raw Benefits Data'!AH491*0.81818)</f>
        <v>1165.08832</v>
      </c>
      <c r="O491" s="86">
        <f>+'Raw Benefits Data'!O491+'Raw Benefits Data'!AI491</f>
        <v>0</v>
      </c>
      <c r="P491" s="86">
        <f>+'Raw Benefits Data'!P491+('Raw Benefits Data'!AJ491*0.81818)</f>
        <v>0</v>
      </c>
      <c r="Q491" s="86">
        <f>+'Raw Benefits Data'!Q491+'Raw Benefits Data'!AK491</f>
        <v>40</v>
      </c>
      <c r="R491" s="86">
        <f>+'Raw Benefits Data'!R491+('Raw Benefits Data'!AL491*0.81818)</f>
        <v>22540.040820000002</v>
      </c>
      <c r="S491" s="86">
        <f>+'Raw Benefits Data'!S491+'Raw Benefits Data'!AM491</f>
        <v>0</v>
      </c>
      <c r="T491" s="86">
        <f>+'Raw Benefits Data'!T491+('Raw Benefits Data'!AN491*0.81818)</f>
        <v>0</v>
      </c>
      <c r="U491" s="86">
        <f>+'Raw Benefits Data'!U491+'Raw Benefits Data'!AO491</f>
        <v>0</v>
      </c>
      <c r="V491" s="86">
        <f>+'Raw Benefits Data'!V491+('Raw Benefits Data'!AP491*0.81818)</f>
        <v>0</v>
      </c>
      <c r="W491" s="86">
        <f>+'Raw Benefits Data'!W491+'Raw Benefits Data'!AQ491</f>
        <v>40</v>
      </c>
      <c r="X491" s="86">
        <f>+'Raw Benefits Data'!X491+('Raw Benefits Data'!AR491*0.81818)</f>
        <v>409995.72526000004</v>
      </c>
    </row>
    <row r="492" spans="1:24" ht="11.25">
      <c r="A492" s="3" t="s">
        <v>199</v>
      </c>
      <c r="B492" s="14" t="s">
        <v>456</v>
      </c>
      <c r="C492" s="15">
        <v>140012</v>
      </c>
      <c r="D492" s="15">
        <v>8</v>
      </c>
      <c r="E492" s="86">
        <f>+'Raw Benefits Data'!E492+'Raw Benefits Data'!Y492</f>
        <v>72</v>
      </c>
      <c r="F492" s="86">
        <f>+'Raw Benefits Data'!F492+('Raw Benefits Data'!Z492*0.81818)</f>
        <v>645159.4754</v>
      </c>
      <c r="G492" s="86">
        <f>+'Raw Benefits Data'!G492+'Raw Benefits Data'!AA492</f>
        <v>72</v>
      </c>
      <c r="H492" s="86">
        <f>+'Raw Benefits Data'!H492+('Raw Benefits Data'!AB492*0.81818)</f>
        <v>282763.00800000003</v>
      </c>
      <c r="I492" s="86">
        <f>+'Raw Benefits Data'!I492+'Raw Benefits Data'!AC492</f>
        <v>0</v>
      </c>
      <c r="J492" s="86">
        <f>+'Raw Benefits Data'!J492+('Raw Benefits Data'!AD492*0.81818)</f>
        <v>0</v>
      </c>
      <c r="K492" s="86">
        <f>+'Raw Benefits Data'!K492+'Raw Benefits Data'!AE492</f>
        <v>0</v>
      </c>
      <c r="L492" s="86">
        <f>+'Raw Benefits Data'!L492+('Raw Benefits Data'!AF492*0.81818)</f>
        <v>0</v>
      </c>
      <c r="M492" s="86">
        <f>+'Raw Benefits Data'!M492+'Raw Benefits Data'!AG492</f>
        <v>0</v>
      </c>
      <c r="N492" s="86">
        <f>+'Raw Benefits Data'!N492+('Raw Benefits Data'!AH492*0.81818)</f>
        <v>0</v>
      </c>
      <c r="O492" s="86">
        <f>+'Raw Benefits Data'!O492+'Raw Benefits Data'!AI492</f>
        <v>0</v>
      </c>
      <c r="P492" s="86">
        <f>+'Raw Benefits Data'!P492+('Raw Benefits Data'!AJ492*0.81818)</f>
        <v>0</v>
      </c>
      <c r="Q492" s="86">
        <f>+'Raw Benefits Data'!Q492+'Raw Benefits Data'!AK492</f>
        <v>0</v>
      </c>
      <c r="R492" s="86">
        <f>+'Raw Benefits Data'!R492+('Raw Benefits Data'!AL492*0.81818)</f>
        <v>0</v>
      </c>
      <c r="S492" s="86">
        <f>+'Raw Benefits Data'!S492+'Raw Benefits Data'!AM492</f>
        <v>0</v>
      </c>
      <c r="T492" s="86">
        <f>+'Raw Benefits Data'!T492+('Raw Benefits Data'!AN492*0.81818)</f>
        <v>0</v>
      </c>
      <c r="U492" s="86">
        <f>+'Raw Benefits Data'!U492+'Raw Benefits Data'!AO492</f>
        <v>72</v>
      </c>
      <c r="V492" s="86">
        <f>+'Raw Benefits Data'!V492+('Raw Benefits Data'!AP492*0.81818)</f>
        <v>138372.23796</v>
      </c>
      <c r="W492" s="86">
        <f>+'Raw Benefits Data'!W492+'Raw Benefits Data'!AQ492</f>
        <v>72</v>
      </c>
      <c r="X492" s="86">
        <f>+'Raw Benefits Data'!X492+('Raw Benefits Data'!AR492*0.81818)</f>
        <v>1066294.72136</v>
      </c>
    </row>
    <row r="493" spans="1:24" ht="11.25">
      <c r="A493" s="3" t="s">
        <v>199</v>
      </c>
      <c r="B493" s="14" t="s">
        <v>457</v>
      </c>
      <c r="C493" s="15">
        <v>140076</v>
      </c>
      <c r="D493" s="15">
        <v>8</v>
      </c>
      <c r="E493" s="86">
        <f>+'Raw Benefits Data'!E493+'Raw Benefits Data'!Y493</f>
        <v>45</v>
      </c>
      <c r="F493" s="86">
        <f>+'Raw Benefits Data'!F493+('Raw Benefits Data'!Z493*0.81818)</f>
        <v>189540.39698</v>
      </c>
      <c r="G493" s="86">
        <f>+'Raw Benefits Data'!G493+'Raw Benefits Data'!AA493</f>
        <v>45</v>
      </c>
      <c r="H493" s="86">
        <f>+'Raw Benefits Data'!H493+('Raw Benefits Data'!AB493*0.81818)</f>
        <v>190062.39582</v>
      </c>
      <c r="I493" s="86">
        <f>+'Raw Benefits Data'!I493+'Raw Benefits Data'!AC493</f>
        <v>0</v>
      </c>
      <c r="J493" s="86">
        <f>+'Raw Benefits Data'!J493+('Raw Benefits Data'!AD493*0.81818)</f>
        <v>0</v>
      </c>
      <c r="K493" s="86">
        <f>+'Raw Benefits Data'!K493+'Raw Benefits Data'!AE493</f>
        <v>45</v>
      </c>
      <c r="L493" s="86">
        <f>+'Raw Benefits Data'!L493+('Raw Benefits Data'!AF493*0.81818)</f>
        <v>34044.4698</v>
      </c>
      <c r="M493" s="86">
        <f>+'Raw Benefits Data'!M493+'Raw Benefits Data'!AG493</f>
        <v>45</v>
      </c>
      <c r="N493" s="86">
        <f>+'Raw Benefits Data'!N493+('Raw Benefits Data'!AH493*0.81818)</f>
        <v>552.2715000000001</v>
      </c>
      <c r="O493" s="86">
        <f>+'Raw Benefits Data'!O493+'Raw Benefits Data'!AI493</f>
        <v>0</v>
      </c>
      <c r="P493" s="86">
        <f>+'Raw Benefits Data'!P493+('Raw Benefits Data'!AJ493*0.81818)</f>
        <v>0</v>
      </c>
      <c r="Q493" s="86">
        <f>+'Raw Benefits Data'!Q493+'Raw Benefits Data'!AK493</f>
        <v>45</v>
      </c>
      <c r="R493" s="86">
        <f>+'Raw Benefits Data'!R493+('Raw Benefits Data'!AL493*0.81818)</f>
        <v>1372.90604</v>
      </c>
      <c r="S493" s="86">
        <f>+'Raw Benefits Data'!S493+'Raw Benefits Data'!AM493</f>
        <v>0</v>
      </c>
      <c r="T493" s="86">
        <f>+'Raw Benefits Data'!T493+('Raw Benefits Data'!AN493*0.81818)</f>
        <v>0</v>
      </c>
      <c r="U493" s="86">
        <f>+'Raw Benefits Data'!U493+'Raw Benefits Data'!AO493</f>
        <v>0</v>
      </c>
      <c r="V493" s="86">
        <f>+'Raw Benefits Data'!V493+('Raw Benefits Data'!AP493*0.81818)</f>
        <v>0</v>
      </c>
      <c r="W493" s="86">
        <f>+'Raw Benefits Data'!W493+'Raw Benefits Data'!AQ493</f>
        <v>45</v>
      </c>
      <c r="X493" s="86">
        <f>+'Raw Benefits Data'!X493+('Raw Benefits Data'!AR493*0.81818)</f>
        <v>415572.44014</v>
      </c>
    </row>
    <row r="494" spans="1:24" ht="11.25">
      <c r="A494" s="3" t="s">
        <v>199</v>
      </c>
      <c r="B494" s="14" t="s">
        <v>458</v>
      </c>
      <c r="C494" s="15">
        <v>140243</v>
      </c>
      <c r="D494" s="15">
        <v>8</v>
      </c>
      <c r="E494" s="86">
        <f>+'Raw Benefits Data'!E494+'Raw Benefits Data'!Y494</f>
        <v>57</v>
      </c>
      <c r="F494" s="86">
        <f>+'Raw Benefits Data'!F494+('Raw Benefits Data'!Z494*0.81818)</f>
        <v>320993.73</v>
      </c>
      <c r="G494" s="86">
        <f>+'Raw Benefits Data'!G494+'Raw Benefits Data'!AA494</f>
        <v>57</v>
      </c>
      <c r="H494" s="86">
        <f>+'Raw Benefits Data'!H494+('Raw Benefits Data'!AB494*0.81818)</f>
        <v>335767.5</v>
      </c>
      <c r="I494" s="86">
        <f>+'Raw Benefits Data'!I494+'Raw Benefits Data'!AC494</f>
        <v>0</v>
      </c>
      <c r="J494" s="86">
        <f>+'Raw Benefits Data'!J494+('Raw Benefits Data'!AD494*0.81818)</f>
        <v>0</v>
      </c>
      <c r="K494" s="86">
        <f>+'Raw Benefits Data'!K494+'Raw Benefits Data'!AE494</f>
        <v>57</v>
      </c>
      <c r="L494" s="86">
        <f>+'Raw Benefits Data'!L494+('Raw Benefits Data'!AF494*0.81818)</f>
        <v>38949.03</v>
      </c>
      <c r="M494" s="86">
        <f>+'Raw Benefits Data'!M494+'Raw Benefits Data'!AG494</f>
        <v>57</v>
      </c>
      <c r="N494" s="86">
        <f>+'Raw Benefits Data'!N494+('Raw Benefits Data'!AH494*0.81818)</f>
        <v>7437</v>
      </c>
      <c r="O494" s="86">
        <f>+'Raw Benefits Data'!O494+'Raw Benefits Data'!AI494</f>
        <v>0</v>
      </c>
      <c r="P494" s="86">
        <f>+'Raw Benefits Data'!P494+('Raw Benefits Data'!AJ494*0.81818)</f>
        <v>0</v>
      </c>
      <c r="Q494" s="86">
        <f>+'Raw Benefits Data'!Q494+'Raw Benefits Data'!AK494</f>
        <v>57</v>
      </c>
      <c r="R494" s="86">
        <f>+'Raw Benefits Data'!R494+('Raw Benefits Data'!AL494*0.81818)</f>
        <v>29270.7</v>
      </c>
      <c r="S494" s="86">
        <f>+'Raw Benefits Data'!S494+'Raw Benefits Data'!AM494</f>
        <v>0</v>
      </c>
      <c r="T494" s="86">
        <f>+'Raw Benefits Data'!T494+('Raw Benefits Data'!AN494*0.81818)</f>
        <v>0</v>
      </c>
      <c r="U494" s="86">
        <f>+'Raw Benefits Data'!U494+'Raw Benefits Data'!AO494</f>
        <v>0</v>
      </c>
      <c r="V494" s="86">
        <f>+'Raw Benefits Data'!V494+('Raw Benefits Data'!AP494*0.81818)</f>
        <v>0</v>
      </c>
      <c r="W494" s="86">
        <f>+'Raw Benefits Data'!W494+'Raw Benefits Data'!AQ494</f>
        <v>57</v>
      </c>
      <c r="X494" s="86">
        <f>+'Raw Benefits Data'!X494+('Raw Benefits Data'!AR494*0.81818)</f>
        <v>732417.96</v>
      </c>
    </row>
    <row r="495" spans="1:24" ht="11.25">
      <c r="A495" s="3" t="s">
        <v>199</v>
      </c>
      <c r="B495" s="14" t="s">
        <v>459</v>
      </c>
      <c r="C495" s="15">
        <v>140304</v>
      </c>
      <c r="D495" s="15">
        <v>8</v>
      </c>
      <c r="E495" s="86">
        <f>+'Raw Benefits Data'!E495+'Raw Benefits Data'!Y495</f>
        <v>80</v>
      </c>
      <c r="F495" s="86">
        <f>+'Raw Benefits Data'!F495+('Raw Benefits Data'!Z495*0.81818)</f>
        <v>361446.3889</v>
      </c>
      <c r="G495" s="86">
        <f>+'Raw Benefits Data'!G495+'Raw Benefits Data'!AA495</f>
        <v>80</v>
      </c>
      <c r="H495" s="86">
        <f>+'Raw Benefits Data'!H495+('Raw Benefits Data'!AB495*0.81818)</f>
        <v>382563.79712</v>
      </c>
      <c r="I495" s="86">
        <f>+'Raw Benefits Data'!I495+'Raw Benefits Data'!AC495</f>
        <v>0</v>
      </c>
      <c r="J495" s="86">
        <f>+'Raw Benefits Data'!J495+('Raw Benefits Data'!AD495*0.81818)</f>
        <v>0</v>
      </c>
      <c r="K495" s="86">
        <f>+'Raw Benefits Data'!K495+'Raw Benefits Data'!AE495</f>
        <v>80</v>
      </c>
      <c r="L495" s="86">
        <f>+'Raw Benefits Data'!L495+('Raw Benefits Data'!AF495*0.81818)</f>
        <v>44377.62992</v>
      </c>
      <c r="M495" s="86">
        <f>+'Raw Benefits Data'!M495+'Raw Benefits Data'!AG495</f>
        <v>80</v>
      </c>
      <c r="N495" s="86">
        <f>+'Raw Benefits Data'!N495+('Raw Benefits Data'!AH495*0.81818)</f>
        <v>1640.9055</v>
      </c>
      <c r="O495" s="86">
        <f>+'Raw Benefits Data'!O495+'Raw Benefits Data'!AI495</f>
        <v>0</v>
      </c>
      <c r="P495" s="86">
        <f>+'Raw Benefits Data'!P495+('Raw Benefits Data'!AJ495*0.81818)</f>
        <v>0</v>
      </c>
      <c r="Q495" s="86">
        <f>+'Raw Benefits Data'!Q495+'Raw Benefits Data'!AK495</f>
        <v>80</v>
      </c>
      <c r="R495" s="86">
        <f>+'Raw Benefits Data'!R495+('Raw Benefits Data'!AL495*0.81818)</f>
        <v>5447.80626</v>
      </c>
      <c r="S495" s="86">
        <f>+'Raw Benefits Data'!S495+'Raw Benefits Data'!AM495</f>
        <v>0</v>
      </c>
      <c r="T495" s="86">
        <f>+'Raw Benefits Data'!T495+('Raw Benefits Data'!AN495*0.81818)</f>
        <v>0</v>
      </c>
      <c r="U495" s="86">
        <f>+'Raw Benefits Data'!U495+'Raw Benefits Data'!AO495</f>
        <v>0</v>
      </c>
      <c r="V495" s="86">
        <f>+'Raw Benefits Data'!V495+('Raw Benefits Data'!AP495*0.81818)</f>
        <v>0</v>
      </c>
      <c r="W495" s="86">
        <f>+'Raw Benefits Data'!W495+'Raw Benefits Data'!AQ495</f>
        <v>80</v>
      </c>
      <c r="X495" s="86">
        <f>+'Raw Benefits Data'!X495+('Raw Benefits Data'!AR495*0.81818)</f>
        <v>795476.5277</v>
      </c>
    </row>
    <row r="496" spans="1:24" ht="11.25">
      <c r="A496" s="3" t="s">
        <v>199</v>
      </c>
      <c r="B496" s="14" t="s">
        <v>460</v>
      </c>
      <c r="C496" s="15">
        <v>140085</v>
      </c>
      <c r="D496" s="15">
        <v>8</v>
      </c>
      <c r="E496" s="86">
        <f>+'Raw Benefits Data'!E496+'Raw Benefits Data'!Y496</f>
        <v>54</v>
      </c>
      <c r="F496" s="86">
        <f>+'Raw Benefits Data'!F496+('Raw Benefits Data'!Z496*0.81818)</f>
        <v>239738.19452000002</v>
      </c>
      <c r="G496" s="86">
        <f>+'Raw Benefits Data'!G496+'Raw Benefits Data'!AA496</f>
        <v>54</v>
      </c>
      <c r="H496" s="86">
        <f>+'Raw Benefits Data'!H496+('Raw Benefits Data'!AB496*0.81818)</f>
        <v>243829.91270000002</v>
      </c>
      <c r="I496" s="86">
        <f>+'Raw Benefits Data'!I496+'Raw Benefits Data'!AC496</f>
        <v>0</v>
      </c>
      <c r="J496" s="86">
        <f>+'Raw Benefits Data'!J496+('Raw Benefits Data'!AD496*0.81818)</f>
        <v>0</v>
      </c>
      <c r="K496" s="86">
        <f>+'Raw Benefits Data'!K496+'Raw Benefits Data'!AE496</f>
        <v>54</v>
      </c>
      <c r="L496" s="86">
        <f>+'Raw Benefits Data'!L496+('Raw Benefits Data'!AF496*0.81818)</f>
        <v>39436.276</v>
      </c>
      <c r="M496" s="86">
        <f>+'Raw Benefits Data'!M496+'Raw Benefits Data'!AG496</f>
        <v>54</v>
      </c>
      <c r="N496" s="86">
        <f>+'Raw Benefits Data'!N496+('Raw Benefits Data'!AH496*0.81818)</f>
        <v>751.08924</v>
      </c>
      <c r="O496" s="86">
        <f>+'Raw Benefits Data'!O496+'Raw Benefits Data'!AI496</f>
        <v>0</v>
      </c>
      <c r="P496" s="86">
        <f>+'Raw Benefits Data'!P496+('Raw Benefits Data'!AJ496*0.81818)</f>
        <v>0</v>
      </c>
      <c r="Q496" s="86">
        <f>+'Raw Benefits Data'!Q496+'Raw Benefits Data'!AK496</f>
        <v>54</v>
      </c>
      <c r="R496" s="86">
        <f>+'Raw Benefits Data'!R496+('Raw Benefits Data'!AL496*0.81818)</f>
        <v>441.8172</v>
      </c>
      <c r="S496" s="86">
        <f>+'Raw Benefits Data'!S496+'Raw Benefits Data'!AM496</f>
        <v>0</v>
      </c>
      <c r="T496" s="86">
        <f>+'Raw Benefits Data'!T496+('Raw Benefits Data'!AN496*0.81818)</f>
        <v>0</v>
      </c>
      <c r="U496" s="86">
        <f>+'Raw Benefits Data'!U496+'Raw Benefits Data'!AO496</f>
        <v>0</v>
      </c>
      <c r="V496" s="86">
        <f>+'Raw Benefits Data'!V496+('Raw Benefits Data'!AP496*0.81818)</f>
        <v>0</v>
      </c>
      <c r="W496" s="86">
        <f>+'Raw Benefits Data'!W496+'Raw Benefits Data'!AQ496</f>
        <v>54</v>
      </c>
      <c r="X496" s="86">
        <f>+'Raw Benefits Data'!X496+('Raw Benefits Data'!AR496*0.81818)</f>
        <v>524197.28966</v>
      </c>
    </row>
    <row r="497" spans="1:24" ht="11.25">
      <c r="A497" s="3" t="s">
        <v>199</v>
      </c>
      <c r="B497" s="14" t="s">
        <v>461</v>
      </c>
      <c r="C497" s="15">
        <v>140599</v>
      </c>
      <c r="D497" s="23">
        <v>8</v>
      </c>
      <c r="E497" s="86">
        <f>+'Raw Benefits Data'!E497+'Raw Benefits Data'!Y497</f>
        <v>32</v>
      </c>
      <c r="F497" s="86">
        <f>+'Raw Benefits Data'!F497+('Raw Benefits Data'!Z497*0.81818)</f>
        <v>154547.65656</v>
      </c>
      <c r="G497" s="86">
        <f>+'Raw Benefits Data'!G497+'Raw Benefits Data'!AA497</f>
        <v>32</v>
      </c>
      <c r="H497" s="86">
        <f>+'Raw Benefits Data'!H497+('Raw Benefits Data'!AB497*0.81818)</f>
        <v>161660.09530000002</v>
      </c>
      <c r="I497" s="86">
        <f>+'Raw Benefits Data'!I497+'Raw Benefits Data'!AC497</f>
        <v>0</v>
      </c>
      <c r="J497" s="86">
        <f>+'Raw Benefits Data'!J497+('Raw Benefits Data'!AD497*0.81818)</f>
        <v>0</v>
      </c>
      <c r="K497" s="86">
        <f>+'Raw Benefits Data'!K497+'Raw Benefits Data'!AE497</f>
        <v>32</v>
      </c>
      <c r="L497" s="86">
        <f>+'Raw Benefits Data'!L497+('Raw Benefits Data'!AF497*0.81818)</f>
        <v>18752.6856</v>
      </c>
      <c r="M497" s="86">
        <f>+'Raw Benefits Data'!M497+'Raw Benefits Data'!AG497</f>
        <v>32</v>
      </c>
      <c r="N497" s="86">
        <f>+'Raw Benefits Data'!N497+('Raw Benefits Data'!AH497*0.81818)</f>
        <v>340.36288</v>
      </c>
      <c r="O497" s="86">
        <f>+'Raw Benefits Data'!O497+'Raw Benefits Data'!AI497</f>
        <v>0</v>
      </c>
      <c r="P497" s="86">
        <f>+'Raw Benefits Data'!P497+('Raw Benefits Data'!AJ497*0.81818)</f>
        <v>0</v>
      </c>
      <c r="Q497" s="86">
        <f>+'Raw Benefits Data'!Q497+'Raw Benefits Data'!AK497</f>
        <v>32</v>
      </c>
      <c r="R497" s="86">
        <f>+'Raw Benefits Data'!R497+('Raw Benefits Data'!AL497*0.81818)</f>
        <v>3639.26464</v>
      </c>
      <c r="S497" s="86">
        <f>+'Raw Benefits Data'!S497+'Raw Benefits Data'!AM497</f>
        <v>0</v>
      </c>
      <c r="T497" s="86">
        <f>+'Raw Benefits Data'!T497+('Raw Benefits Data'!AN497*0.81818)</f>
        <v>0</v>
      </c>
      <c r="U497" s="86">
        <f>+'Raw Benefits Data'!U497+'Raw Benefits Data'!AO497</f>
        <v>0</v>
      </c>
      <c r="V497" s="86">
        <f>+'Raw Benefits Data'!V497+('Raw Benefits Data'!AP497*0.81818)</f>
        <v>0</v>
      </c>
      <c r="W497" s="86">
        <f>+'Raw Benefits Data'!W497+'Raw Benefits Data'!AQ497</f>
        <v>32</v>
      </c>
      <c r="X497" s="86">
        <f>+'Raw Benefits Data'!X497+('Raw Benefits Data'!AR497*0.81818)</f>
        <v>338940.06498</v>
      </c>
    </row>
    <row r="498" spans="1:24" ht="11.25">
      <c r="A498" s="3" t="s">
        <v>199</v>
      </c>
      <c r="B498" s="14" t="s">
        <v>462</v>
      </c>
      <c r="C498" s="15">
        <v>140678</v>
      </c>
      <c r="D498" s="23">
        <v>8</v>
      </c>
      <c r="E498" s="86">
        <f>+'Raw Benefits Data'!E498+'Raw Benefits Data'!Y498</f>
        <v>57</v>
      </c>
      <c r="F498" s="86">
        <f>+'Raw Benefits Data'!F498+('Raw Benefits Data'!Z498*0.81818)</f>
        <v>297386.63790000003</v>
      </c>
      <c r="G498" s="86">
        <f>+'Raw Benefits Data'!G498+'Raw Benefits Data'!AA498</f>
        <v>57</v>
      </c>
      <c r="H498" s="86">
        <f>+'Raw Benefits Data'!H498+('Raw Benefits Data'!AB498*0.81818)</f>
        <v>265720.61392000003</v>
      </c>
      <c r="I498" s="86">
        <f>+'Raw Benefits Data'!I498+'Raw Benefits Data'!AC498</f>
        <v>0</v>
      </c>
      <c r="J498" s="86">
        <f>+'Raw Benefits Data'!J498+('Raw Benefits Data'!AD498*0.81818)</f>
        <v>0</v>
      </c>
      <c r="K498" s="86">
        <f>+'Raw Benefits Data'!K498+'Raw Benefits Data'!AE498</f>
        <v>57</v>
      </c>
      <c r="L498" s="86">
        <f>+'Raw Benefits Data'!L498+('Raw Benefits Data'!AF498*0.81818)</f>
        <v>97198.06614</v>
      </c>
      <c r="M498" s="86">
        <f>+'Raw Benefits Data'!M498+'Raw Benefits Data'!AG498</f>
        <v>57</v>
      </c>
      <c r="N498" s="86">
        <f>+'Raw Benefits Data'!N498+('Raw Benefits Data'!AH498*0.81818)</f>
        <v>2114.9955</v>
      </c>
      <c r="O498" s="86">
        <f>+'Raw Benefits Data'!O498+'Raw Benefits Data'!AI498</f>
        <v>0</v>
      </c>
      <c r="P498" s="86">
        <f>+'Raw Benefits Data'!P498+('Raw Benefits Data'!AJ498*0.81818)</f>
        <v>0</v>
      </c>
      <c r="Q498" s="86">
        <f>+'Raw Benefits Data'!Q498+'Raw Benefits Data'!AK498</f>
        <v>57</v>
      </c>
      <c r="R498" s="86">
        <f>+'Raw Benefits Data'!R498+('Raw Benefits Data'!AL498*0.81818)</f>
        <v>52221.79798</v>
      </c>
      <c r="S498" s="86">
        <f>+'Raw Benefits Data'!S498+'Raw Benefits Data'!AM498</f>
        <v>0</v>
      </c>
      <c r="T498" s="86">
        <f>+'Raw Benefits Data'!T498+('Raw Benefits Data'!AN498*0.81818)</f>
        <v>0</v>
      </c>
      <c r="U498" s="86">
        <f>+'Raw Benefits Data'!U498+'Raw Benefits Data'!AO498</f>
        <v>0</v>
      </c>
      <c r="V498" s="86">
        <f>+'Raw Benefits Data'!V498+('Raw Benefits Data'!AP498*0.81818)</f>
        <v>0</v>
      </c>
      <c r="W498" s="86">
        <f>+'Raw Benefits Data'!W498+'Raw Benefits Data'!AQ498</f>
        <v>57</v>
      </c>
      <c r="X498" s="86">
        <f>+'Raw Benefits Data'!X498+('Raw Benefits Data'!AR498*0.81818)</f>
        <v>714642.11144</v>
      </c>
    </row>
    <row r="499" spans="1:24" ht="11.25">
      <c r="A499" s="3" t="s">
        <v>199</v>
      </c>
      <c r="B499" s="14" t="s">
        <v>463</v>
      </c>
      <c r="C499" s="15">
        <v>366456</v>
      </c>
      <c r="D499" s="23">
        <v>8</v>
      </c>
      <c r="E499" s="86">
        <f>+'Raw Benefits Data'!E499+'Raw Benefits Data'!Y499</f>
        <v>23</v>
      </c>
      <c r="F499" s="86">
        <f>+'Raw Benefits Data'!F499+('Raw Benefits Data'!Z499*0.81818)</f>
        <v>113934.01954000001</v>
      </c>
      <c r="G499" s="86">
        <f>+'Raw Benefits Data'!G499+'Raw Benefits Data'!AA499</f>
        <v>23</v>
      </c>
      <c r="H499" s="86">
        <f>+'Raw Benefits Data'!H499+('Raw Benefits Data'!AB499*0.81818)</f>
        <v>116971.1037</v>
      </c>
      <c r="I499" s="86">
        <f>+'Raw Benefits Data'!I499+'Raw Benefits Data'!AC499</f>
        <v>0</v>
      </c>
      <c r="J499" s="86">
        <f>+'Raw Benefits Data'!J499+('Raw Benefits Data'!AD499*0.81818)</f>
        <v>0</v>
      </c>
      <c r="K499" s="86">
        <f>+'Raw Benefits Data'!K499+'Raw Benefits Data'!AE499</f>
        <v>23</v>
      </c>
      <c r="L499" s="86">
        <f>+'Raw Benefits Data'!L499+('Raw Benefits Data'!AF499*0.81818)</f>
        <v>16798.87176</v>
      </c>
      <c r="M499" s="86">
        <f>+'Raw Benefits Data'!M499+'Raw Benefits Data'!AG499</f>
        <v>23</v>
      </c>
      <c r="N499" s="86">
        <f>+'Raw Benefits Data'!N499+('Raw Benefits Data'!AH499*0.81818)</f>
        <v>677.45304</v>
      </c>
      <c r="O499" s="86">
        <f>+'Raw Benefits Data'!O499+'Raw Benefits Data'!AI499</f>
        <v>0</v>
      </c>
      <c r="P499" s="86">
        <f>+'Raw Benefits Data'!P499+('Raw Benefits Data'!AJ499*0.81818)</f>
        <v>0</v>
      </c>
      <c r="Q499" s="86">
        <f>+'Raw Benefits Data'!Q499+'Raw Benefits Data'!AK499</f>
        <v>23</v>
      </c>
      <c r="R499" s="86">
        <f>+'Raw Benefits Data'!R499+('Raw Benefits Data'!AL499*0.81818)</f>
        <v>1938.26842</v>
      </c>
      <c r="S499" s="86">
        <f>+'Raw Benefits Data'!S499+'Raw Benefits Data'!AM499</f>
        <v>0</v>
      </c>
      <c r="T499" s="86">
        <f>+'Raw Benefits Data'!T499+('Raw Benefits Data'!AN499*0.81818)</f>
        <v>0</v>
      </c>
      <c r="U499" s="86">
        <f>+'Raw Benefits Data'!U499+'Raw Benefits Data'!AO499</f>
        <v>0</v>
      </c>
      <c r="V499" s="86">
        <f>+'Raw Benefits Data'!V499+('Raw Benefits Data'!AP499*0.81818)</f>
        <v>0</v>
      </c>
      <c r="W499" s="86">
        <f>+'Raw Benefits Data'!W499+'Raw Benefits Data'!AQ499</f>
        <v>23</v>
      </c>
      <c r="X499" s="86">
        <f>+'Raw Benefits Data'!X499+('Raw Benefits Data'!AR499*0.81818)</f>
        <v>250319.71646</v>
      </c>
    </row>
    <row r="500" spans="1:24" ht="11.25">
      <c r="A500" s="3" t="s">
        <v>199</v>
      </c>
      <c r="B500" s="14" t="s">
        <v>464</v>
      </c>
      <c r="C500" s="15">
        <v>366465</v>
      </c>
      <c r="D500" s="23">
        <v>8</v>
      </c>
      <c r="E500" s="86">
        <f>+'Raw Benefits Data'!E500+'Raw Benefits Data'!Y500</f>
        <v>13</v>
      </c>
      <c r="F500" s="86">
        <f>+'Raw Benefits Data'!F500+('Raw Benefits Data'!Z500*0.81818)</f>
        <v>62455.78072</v>
      </c>
      <c r="G500" s="86">
        <f>+'Raw Benefits Data'!G500+'Raw Benefits Data'!AA500</f>
        <v>19</v>
      </c>
      <c r="H500" s="86">
        <f>+'Raw Benefits Data'!H500+('Raw Benefits Data'!AB500*0.81818)</f>
        <v>77896.10662</v>
      </c>
      <c r="I500" s="86">
        <f>+'Raw Benefits Data'!I500+'Raw Benefits Data'!AC500</f>
        <v>0</v>
      </c>
      <c r="J500" s="86">
        <f>+'Raw Benefits Data'!J500+('Raw Benefits Data'!AD500*0.81818)</f>
        <v>0</v>
      </c>
      <c r="K500" s="86">
        <f>+'Raw Benefits Data'!K500+'Raw Benefits Data'!AE500</f>
        <v>32</v>
      </c>
      <c r="L500" s="86">
        <f>+'Raw Benefits Data'!L500+('Raw Benefits Data'!AF500*0.81818)</f>
        <v>17029.873359999998</v>
      </c>
      <c r="M500" s="86">
        <f>+'Raw Benefits Data'!M500+'Raw Benefits Data'!AG500</f>
        <v>32</v>
      </c>
      <c r="N500" s="86">
        <f>+'Raw Benefits Data'!N500+('Raw Benefits Data'!AH500*0.81818)</f>
        <v>1459.997</v>
      </c>
      <c r="O500" s="86">
        <f>+'Raw Benefits Data'!O500+'Raw Benefits Data'!AI500</f>
        <v>0</v>
      </c>
      <c r="P500" s="86">
        <f>+'Raw Benefits Data'!P500+('Raw Benefits Data'!AJ500*0.81818)</f>
        <v>0</v>
      </c>
      <c r="Q500" s="86">
        <f>+'Raw Benefits Data'!Q500+'Raw Benefits Data'!AK500</f>
        <v>32</v>
      </c>
      <c r="R500" s="86">
        <f>+'Raw Benefits Data'!R500+('Raw Benefits Data'!AL500*0.81818)</f>
        <v>1194.5430000000001</v>
      </c>
      <c r="S500" s="86">
        <f>+'Raw Benefits Data'!S500+'Raw Benefits Data'!AM500</f>
        <v>0</v>
      </c>
      <c r="T500" s="86">
        <f>+'Raw Benefits Data'!T500+('Raw Benefits Data'!AN500*0.81818)</f>
        <v>0</v>
      </c>
      <c r="U500" s="86">
        <f>+'Raw Benefits Data'!U500+'Raw Benefits Data'!AO500</f>
        <v>32</v>
      </c>
      <c r="V500" s="86">
        <f>+'Raw Benefits Data'!V500+('Raw Benefits Data'!AP500*0.81818)</f>
        <v>146811.60106000002</v>
      </c>
      <c r="W500" s="86">
        <f>+'Raw Benefits Data'!W500+'Raw Benefits Data'!AQ500</f>
        <v>13</v>
      </c>
      <c r="X500" s="86">
        <f>+'Raw Benefits Data'!X500+('Raw Benefits Data'!AR500*0.81818)</f>
        <v>306847.90176</v>
      </c>
    </row>
    <row r="501" spans="1:24" ht="11.25">
      <c r="A501" s="3" t="s">
        <v>199</v>
      </c>
      <c r="B501" s="14" t="s">
        <v>465</v>
      </c>
      <c r="C501" s="15">
        <v>248776</v>
      </c>
      <c r="D501" s="23">
        <v>8</v>
      </c>
      <c r="E501" s="86">
        <f>+'Raw Benefits Data'!E501+'Raw Benefits Data'!Y501</f>
        <v>37</v>
      </c>
      <c r="F501" s="86">
        <f>+'Raw Benefits Data'!F501+('Raw Benefits Data'!Z501*0.81818)</f>
        <v>169075.26064</v>
      </c>
      <c r="G501" s="86">
        <f>+'Raw Benefits Data'!G501+'Raw Benefits Data'!AA501</f>
        <v>37</v>
      </c>
      <c r="H501" s="86">
        <f>+'Raw Benefits Data'!H501+('Raw Benefits Data'!AB501*0.81818)</f>
        <v>169306.80558000001</v>
      </c>
      <c r="I501" s="86">
        <f>+'Raw Benefits Data'!I501+'Raw Benefits Data'!AC501</f>
        <v>0</v>
      </c>
      <c r="J501" s="86">
        <f>+'Raw Benefits Data'!J501+('Raw Benefits Data'!AD501*0.81818)</f>
        <v>0</v>
      </c>
      <c r="K501" s="86">
        <f>+'Raw Benefits Data'!K501+'Raw Benefits Data'!AE501</f>
        <v>37</v>
      </c>
      <c r="L501" s="86">
        <f>+'Raw Benefits Data'!L501+('Raw Benefits Data'!AF501*0.81818)</f>
        <v>31206.20338</v>
      </c>
      <c r="M501" s="86">
        <f>+'Raw Benefits Data'!M501+'Raw Benefits Data'!AG501</f>
        <v>37</v>
      </c>
      <c r="N501" s="86">
        <f>+'Raw Benefits Data'!N501+('Raw Benefits Data'!AH501*0.81818)</f>
        <v>938.45246</v>
      </c>
      <c r="O501" s="86">
        <f>+'Raw Benefits Data'!O501+'Raw Benefits Data'!AI501</f>
        <v>0</v>
      </c>
      <c r="P501" s="86">
        <f>+'Raw Benefits Data'!P501+('Raw Benefits Data'!AJ501*0.81818)</f>
        <v>0</v>
      </c>
      <c r="Q501" s="86">
        <f>+'Raw Benefits Data'!Q501+'Raw Benefits Data'!AK501</f>
        <v>37</v>
      </c>
      <c r="R501" s="86">
        <f>+'Raw Benefits Data'!R501+('Raw Benefits Data'!AL501*0.81818)</f>
        <v>836.99814</v>
      </c>
      <c r="S501" s="86">
        <f>+'Raw Benefits Data'!S501+'Raw Benefits Data'!AM501</f>
        <v>0</v>
      </c>
      <c r="T501" s="86">
        <f>+'Raw Benefits Data'!T501+('Raw Benefits Data'!AN501*0.81818)</f>
        <v>0</v>
      </c>
      <c r="U501" s="86">
        <f>+'Raw Benefits Data'!U501+'Raw Benefits Data'!AO501</f>
        <v>0</v>
      </c>
      <c r="V501" s="86">
        <f>+'Raw Benefits Data'!V501+('Raw Benefits Data'!AP501*0.81818)</f>
        <v>0</v>
      </c>
      <c r="W501" s="86">
        <f>+'Raw Benefits Data'!W501+'Raw Benefits Data'!AQ501</f>
        <v>37</v>
      </c>
      <c r="X501" s="86">
        <f>+'Raw Benefits Data'!X501+('Raw Benefits Data'!AR501*0.81818)</f>
        <v>371363.7202</v>
      </c>
    </row>
    <row r="502" spans="1:24" ht="11.25">
      <c r="A502" s="3" t="s">
        <v>199</v>
      </c>
      <c r="B502" s="14" t="s">
        <v>466</v>
      </c>
      <c r="C502" s="15">
        <v>140809</v>
      </c>
      <c r="D502" s="23">
        <v>8</v>
      </c>
      <c r="E502" s="86">
        <f>+'Raw Benefits Data'!E502+'Raw Benefits Data'!Y502</f>
        <v>27</v>
      </c>
      <c r="F502" s="86">
        <f>+'Raw Benefits Data'!F502+('Raw Benefits Data'!Z502*0.81818)</f>
        <v>104905.49958</v>
      </c>
      <c r="G502" s="86">
        <f>+'Raw Benefits Data'!G502+'Raw Benefits Data'!AA502</f>
        <v>27</v>
      </c>
      <c r="H502" s="86">
        <f>+'Raw Benefits Data'!H502+('Raw Benefits Data'!AB502*0.81818)</f>
        <v>109733.67092</v>
      </c>
      <c r="I502" s="86">
        <f>+'Raw Benefits Data'!I502+'Raw Benefits Data'!AC502</f>
        <v>0</v>
      </c>
      <c r="J502" s="86">
        <f>+'Raw Benefits Data'!J502+('Raw Benefits Data'!AD502*0.81818)</f>
        <v>0</v>
      </c>
      <c r="K502" s="86">
        <f>+'Raw Benefits Data'!K502+'Raw Benefits Data'!AE502</f>
        <v>27</v>
      </c>
      <c r="L502" s="86">
        <f>+'Raw Benefits Data'!L502+('Raw Benefits Data'!AF502*0.81818)</f>
        <v>12729.2451</v>
      </c>
      <c r="M502" s="86">
        <f>+'Raw Benefits Data'!M502+'Raw Benefits Data'!AG502</f>
        <v>27</v>
      </c>
      <c r="N502" s="86">
        <f>+'Raw Benefits Data'!N502+('Raw Benefits Data'!AH502*0.81818)</f>
        <v>222.7268</v>
      </c>
      <c r="O502" s="86">
        <f>+'Raw Benefits Data'!O502+'Raw Benefits Data'!AI502</f>
        <v>0</v>
      </c>
      <c r="P502" s="86">
        <f>+'Raw Benefits Data'!P502+('Raw Benefits Data'!AJ502*0.81818)</f>
        <v>0</v>
      </c>
      <c r="Q502" s="86">
        <f>+'Raw Benefits Data'!Q502+'Raw Benefits Data'!AK502</f>
        <v>27</v>
      </c>
      <c r="R502" s="86">
        <f>+'Raw Benefits Data'!R502+('Raw Benefits Data'!AL502*0.81818)</f>
        <v>5991.35092</v>
      </c>
      <c r="S502" s="86">
        <f>+'Raw Benefits Data'!S502+'Raw Benefits Data'!AM502</f>
        <v>0</v>
      </c>
      <c r="T502" s="86">
        <f>+'Raw Benefits Data'!T502+('Raw Benefits Data'!AN502*0.81818)</f>
        <v>0</v>
      </c>
      <c r="U502" s="86">
        <f>+'Raw Benefits Data'!U502+'Raw Benefits Data'!AO502</f>
        <v>0</v>
      </c>
      <c r="V502" s="86">
        <f>+'Raw Benefits Data'!V502+('Raw Benefits Data'!AP502*0.81818)</f>
        <v>0</v>
      </c>
      <c r="W502" s="86">
        <f>+'Raw Benefits Data'!W502+'Raw Benefits Data'!AQ502</f>
        <v>27</v>
      </c>
      <c r="X502" s="86">
        <f>+'Raw Benefits Data'!X502+('Raw Benefits Data'!AR502*0.81818)</f>
        <v>233582.49332</v>
      </c>
    </row>
    <row r="503" spans="1:24" ht="11.25">
      <c r="A503" s="3" t="s">
        <v>199</v>
      </c>
      <c r="B503" s="14" t="s">
        <v>467</v>
      </c>
      <c r="C503" s="15">
        <v>420431</v>
      </c>
      <c r="D503" s="23">
        <v>8</v>
      </c>
      <c r="E503" s="86">
        <f>+'Raw Benefits Data'!E503+'Raw Benefits Data'!Y503</f>
        <v>0</v>
      </c>
      <c r="F503" s="86">
        <f>+'Raw Benefits Data'!F503+('Raw Benefits Data'!Z503*0.81818)</f>
        <v>0</v>
      </c>
      <c r="G503" s="86">
        <f>+'Raw Benefits Data'!G503+'Raw Benefits Data'!AA503</f>
        <v>0</v>
      </c>
      <c r="H503" s="86">
        <f>+'Raw Benefits Data'!H503+('Raw Benefits Data'!AB503*0.81818)</f>
        <v>0</v>
      </c>
      <c r="I503" s="86">
        <f>+'Raw Benefits Data'!I503+'Raw Benefits Data'!AC503</f>
        <v>0</v>
      </c>
      <c r="J503" s="86">
        <f>+'Raw Benefits Data'!J503+('Raw Benefits Data'!AD503*0.81818)</f>
        <v>0</v>
      </c>
      <c r="K503" s="86">
        <f>+'Raw Benefits Data'!K503+'Raw Benefits Data'!AE503</f>
        <v>19</v>
      </c>
      <c r="L503" s="86">
        <f>+'Raw Benefits Data'!L503+('Raw Benefits Data'!AF503*0.81818)</f>
        <v>80815.4595006</v>
      </c>
      <c r="M503" s="86">
        <f>+'Raw Benefits Data'!M503+'Raw Benefits Data'!AG503</f>
        <v>19</v>
      </c>
      <c r="N503" s="86">
        <f>+'Raw Benefits Data'!N503+('Raw Benefits Data'!AH503*0.81818)</f>
        <v>265.09032</v>
      </c>
      <c r="O503" s="86">
        <f>+'Raw Benefits Data'!O503+'Raw Benefits Data'!AI503</f>
        <v>0</v>
      </c>
      <c r="P503" s="86">
        <f>+'Raw Benefits Data'!P503+('Raw Benefits Data'!AJ503*0.81818)</f>
        <v>0</v>
      </c>
      <c r="Q503" s="86">
        <f>+'Raw Benefits Data'!Q503+'Raw Benefits Data'!AK503</f>
        <v>19</v>
      </c>
      <c r="R503" s="86">
        <f>+'Raw Benefits Data'!R503+('Raw Benefits Data'!AL503*0.81818)</f>
        <v>1035.3249720000001</v>
      </c>
      <c r="S503" s="86">
        <f>+'Raw Benefits Data'!S503+'Raw Benefits Data'!AM503</f>
        <v>0</v>
      </c>
      <c r="T503" s="86">
        <f>+'Raw Benefits Data'!T503+('Raw Benefits Data'!AN503*0.81818)</f>
        <v>0</v>
      </c>
      <c r="U503" s="86">
        <f>+'Raw Benefits Data'!U503+'Raw Benefits Data'!AO503</f>
        <v>0</v>
      </c>
      <c r="V503" s="86">
        <f>+'Raw Benefits Data'!V503+('Raw Benefits Data'!AP503*0.81818)</f>
        <v>0</v>
      </c>
      <c r="W503" s="86">
        <f>+'Raw Benefits Data'!W503+'Raw Benefits Data'!AQ503</f>
        <v>0</v>
      </c>
      <c r="X503" s="86">
        <f>+'Raw Benefits Data'!X503+('Raw Benefits Data'!AR503*0.81818)</f>
        <v>82115.87479259999</v>
      </c>
    </row>
    <row r="504" spans="1:24" ht="11.25">
      <c r="A504" s="3" t="s">
        <v>199</v>
      </c>
      <c r="B504" s="14" t="s">
        <v>468</v>
      </c>
      <c r="C504" s="15">
        <v>140942</v>
      </c>
      <c r="D504" s="23">
        <v>8</v>
      </c>
      <c r="E504" s="86">
        <f>+'Raw Benefits Data'!E504+'Raw Benefits Data'!Y504</f>
        <v>62</v>
      </c>
      <c r="F504" s="86">
        <f>+'Raw Benefits Data'!F504+('Raw Benefits Data'!Z504*0.81818)</f>
        <v>290804.19568</v>
      </c>
      <c r="G504" s="86">
        <f>+'Raw Benefits Data'!G504+'Raw Benefits Data'!AA504</f>
        <v>62</v>
      </c>
      <c r="H504" s="86">
        <f>+'Raw Benefits Data'!H504+('Raw Benefits Data'!AB504*0.81818)</f>
        <v>304189.07612</v>
      </c>
      <c r="I504" s="86">
        <f>+'Raw Benefits Data'!I504+'Raw Benefits Data'!AC504</f>
        <v>0</v>
      </c>
      <c r="J504" s="86">
        <f>+'Raw Benefits Data'!J504+('Raw Benefits Data'!AD504*0.81818)</f>
        <v>0</v>
      </c>
      <c r="K504" s="86">
        <f>+'Raw Benefits Data'!K504+'Raw Benefits Data'!AE504</f>
        <v>62</v>
      </c>
      <c r="L504" s="86">
        <f>+'Raw Benefits Data'!L504+('Raw Benefits Data'!AF504*0.81818)</f>
        <v>17956.59934</v>
      </c>
      <c r="M504" s="86">
        <f>+'Raw Benefits Data'!M504+'Raw Benefits Data'!AG504</f>
        <v>62</v>
      </c>
      <c r="N504" s="86">
        <f>+'Raw Benefits Data'!N504+('Raw Benefits Data'!AH504*0.81818)</f>
        <v>1041.99782</v>
      </c>
      <c r="O504" s="86">
        <f>+'Raw Benefits Data'!O504+'Raw Benefits Data'!AI504</f>
        <v>0</v>
      </c>
      <c r="P504" s="86">
        <f>+'Raw Benefits Data'!P504+('Raw Benefits Data'!AJ504*0.81818)</f>
        <v>0</v>
      </c>
      <c r="Q504" s="86">
        <f>+'Raw Benefits Data'!Q504+'Raw Benefits Data'!AK504</f>
        <v>62</v>
      </c>
      <c r="R504" s="86">
        <f>+'Raw Benefits Data'!R504+('Raw Benefits Data'!AL504*0.81818)</f>
        <v>8005.89234</v>
      </c>
      <c r="S504" s="86">
        <f>+'Raw Benefits Data'!S504+'Raw Benefits Data'!AM504</f>
        <v>0</v>
      </c>
      <c r="T504" s="86">
        <f>+'Raw Benefits Data'!T504+('Raw Benefits Data'!AN504*0.81818)</f>
        <v>0</v>
      </c>
      <c r="U504" s="86">
        <f>+'Raw Benefits Data'!U504+'Raw Benefits Data'!AO504</f>
        <v>0</v>
      </c>
      <c r="V504" s="86">
        <f>+'Raw Benefits Data'!V504+('Raw Benefits Data'!AP504*0.81818)</f>
        <v>0</v>
      </c>
      <c r="W504" s="86">
        <f>+'Raw Benefits Data'!W504+'Raw Benefits Data'!AQ504</f>
        <v>62</v>
      </c>
      <c r="X504" s="86">
        <f>+'Raw Benefits Data'!X504+('Raw Benefits Data'!AR504*0.81818)</f>
        <v>621997.7613</v>
      </c>
    </row>
    <row r="505" spans="1:24" ht="11.25">
      <c r="A505" s="3" t="s">
        <v>199</v>
      </c>
      <c r="B505" s="3" t="s">
        <v>469</v>
      </c>
      <c r="C505" s="24">
        <v>141006</v>
      </c>
      <c r="D505" s="113">
        <v>8</v>
      </c>
      <c r="E505" s="86">
        <f>+'Raw Benefits Data'!E505+'Raw Benefits Data'!Y505</f>
        <v>51</v>
      </c>
      <c r="F505" s="86">
        <f>+'Raw Benefits Data'!F505+('Raw Benefits Data'!Z505*0.81818)</f>
        <v>244585.09284</v>
      </c>
      <c r="G505" s="86">
        <f>+'Raw Benefits Data'!G505+'Raw Benefits Data'!AA505</f>
        <v>51</v>
      </c>
      <c r="H505" s="86">
        <f>+'Raw Benefits Data'!H505+('Raw Benefits Data'!AB505*0.81818)</f>
        <v>223647.04846</v>
      </c>
      <c r="I505" s="86">
        <f>+'Raw Benefits Data'!I505+'Raw Benefits Data'!AC505</f>
        <v>0</v>
      </c>
      <c r="J505" s="86">
        <f>+'Raw Benefits Data'!J505+('Raw Benefits Data'!AD505*0.81818)</f>
        <v>0</v>
      </c>
      <c r="K505" s="86">
        <f>+'Raw Benefits Data'!K505+'Raw Benefits Data'!AE505</f>
        <v>51</v>
      </c>
      <c r="L505" s="86">
        <f>+'Raw Benefits Data'!L505+('Raw Benefits Data'!AF505*0.81818)</f>
        <v>77656.73652</v>
      </c>
      <c r="M505" s="86">
        <f>+'Raw Benefits Data'!M505+'Raw Benefits Data'!AG505</f>
        <v>51</v>
      </c>
      <c r="N505" s="86">
        <f>+'Raw Benefits Data'!N505+('Raw Benefits Data'!AH505*0.81818)</f>
        <v>1460.4513</v>
      </c>
      <c r="O505" s="86">
        <f>+'Raw Benefits Data'!O505+'Raw Benefits Data'!AI505</f>
        <v>0</v>
      </c>
      <c r="P505" s="86">
        <f>+'Raw Benefits Data'!P505+('Raw Benefits Data'!AJ505*0.81818)</f>
        <v>0</v>
      </c>
      <c r="Q505" s="86">
        <f>+'Raw Benefits Data'!Q505+'Raw Benefits Data'!AK505</f>
        <v>51</v>
      </c>
      <c r="R505" s="86">
        <f>+'Raw Benefits Data'!R505+('Raw Benefits Data'!AL505*0.81818)</f>
        <v>2294.9949</v>
      </c>
      <c r="S505" s="86">
        <f>+'Raw Benefits Data'!S505+'Raw Benefits Data'!AM505</f>
        <v>0</v>
      </c>
      <c r="T505" s="86">
        <f>+'Raw Benefits Data'!T505+('Raw Benefits Data'!AN505*0.81818)</f>
        <v>0</v>
      </c>
      <c r="U505" s="86">
        <f>+'Raw Benefits Data'!U505+'Raw Benefits Data'!AO505</f>
        <v>0</v>
      </c>
      <c r="V505" s="86">
        <f>+'Raw Benefits Data'!V505+('Raw Benefits Data'!AP505*0.81818)</f>
        <v>0</v>
      </c>
      <c r="W505" s="86">
        <f>+'Raw Benefits Data'!W505+'Raw Benefits Data'!AQ505</f>
        <v>51</v>
      </c>
      <c r="X505" s="86">
        <f>+'Raw Benefits Data'!X505+('Raw Benefits Data'!AR505*0.81818)</f>
        <v>549644.3240200001</v>
      </c>
    </row>
    <row r="506" spans="1:24" ht="11.25">
      <c r="A506" s="3" t="s">
        <v>199</v>
      </c>
      <c r="B506" s="3" t="s">
        <v>470</v>
      </c>
      <c r="C506" s="24">
        <v>368911</v>
      </c>
      <c r="D506" s="113">
        <v>8</v>
      </c>
      <c r="E506" s="86">
        <f>+'Raw Benefits Data'!E506+'Raw Benefits Data'!Y506</f>
        <v>22</v>
      </c>
      <c r="F506" s="86">
        <f>+'Raw Benefits Data'!F506+('Raw Benefits Data'!Z506*0.81818)</f>
        <v>99267.0717</v>
      </c>
      <c r="G506" s="86">
        <f>+'Raw Benefits Data'!G506+'Raw Benefits Data'!AA506</f>
        <v>22</v>
      </c>
      <c r="H506" s="86">
        <f>+'Raw Benefits Data'!H506+('Raw Benefits Data'!AB506*0.81818)</f>
        <v>102087.33906</v>
      </c>
      <c r="I506" s="86">
        <f>+'Raw Benefits Data'!I506+'Raw Benefits Data'!AC506</f>
        <v>0</v>
      </c>
      <c r="J506" s="86">
        <f>+'Raw Benefits Data'!J506+('Raw Benefits Data'!AD506*0.81818)</f>
        <v>0</v>
      </c>
      <c r="K506" s="86">
        <f>+'Raw Benefits Data'!K506+'Raw Benefits Data'!AE506</f>
        <v>22</v>
      </c>
      <c r="L506" s="86">
        <f>+'Raw Benefits Data'!L506+('Raw Benefits Data'!AF506*0.81818)</f>
        <v>14902.60562</v>
      </c>
      <c r="M506" s="86">
        <f>+'Raw Benefits Data'!M506+'Raw Benefits Data'!AG506</f>
        <v>22</v>
      </c>
      <c r="N506" s="86">
        <f>+'Raw Benefits Data'!N506+('Raw Benefits Data'!AH506*0.81818)</f>
        <v>275.454</v>
      </c>
      <c r="O506" s="86">
        <f>+'Raw Benefits Data'!O506+'Raw Benefits Data'!AI506</f>
        <v>0</v>
      </c>
      <c r="P506" s="86">
        <f>+'Raw Benefits Data'!P506+('Raw Benefits Data'!AJ506*0.81818)</f>
        <v>0</v>
      </c>
      <c r="Q506" s="86">
        <f>+'Raw Benefits Data'!Q506+'Raw Benefits Data'!AK506</f>
        <v>22</v>
      </c>
      <c r="R506" s="86">
        <f>+'Raw Benefits Data'!R506+('Raw Benefits Data'!AL506*0.81818)</f>
        <v>918.1800000000001</v>
      </c>
      <c r="S506" s="86">
        <f>+'Raw Benefits Data'!S506+'Raw Benefits Data'!AM506</f>
        <v>0</v>
      </c>
      <c r="T506" s="86">
        <f>+'Raw Benefits Data'!T506+('Raw Benefits Data'!AN506*0.81818)</f>
        <v>0</v>
      </c>
      <c r="U506" s="86">
        <f>+'Raw Benefits Data'!U506+'Raw Benefits Data'!AO506</f>
        <v>0</v>
      </c>
      <c r="V506" s="86">
        <f>+'Raw Benefits Data'!V506+('Raw Benefits Data'!AP506*0.81818)</f>
        <v>0</v>
      </c>
      <c r="W506" s="86">
        <f>+'Raw Benefits Data'!W506+'Raw Benefits Data'!AQ506</f>
        <v>22</v>
      </c>
      <c r="X506" s="86">
        <f>+'Raw Benefits Data'!X506+('Raw Benefits Data'!AR506*0.81818)</f>
        <v>217450.65038</v>
      </c>
    </row>
    <row r="507" spans="1:24" ht="11.25">
      <c r="A507" s="3" t="s">
        <v>199</v>
      </c>
      <c r="B507" s="3" t="s">
        <v>471</v>
      </c>
      <c r="C507" s="24">
        <v>141121</v>
      </c>
      <c r="D507" s="113">
        <v>8</v>
      </c>
      <c r="E507" s="86">
        <f>+'Raw Benefits Data'!E507+'Raw Benefits Data'!Y507</f>
        <v>28</v>
      </c>
      <c r="F507" s="86">
        <f>+'Raw Benefits Data'!F507+('Raw Benefits Data'!Z507*0.81818)</f>
        <v>138571.71884</v>
      </c>
      <c r="G507" s="86">
        <f>+'Raw Benefits Data'!G507+'Raw Benefits Data'!AA507</f>
        <v>23</v>
      </c>
      <c r="H507" s="86">
        <f>+'Raw Benefits Data'!H507+('Raw Benefits Data'!AB507*0.81818)</f>
        <v>146665.70242000002</v>
      </c>
      <c r="I507" s="86">
        <f>+'Raw Benefits Data'!I507+'Raw Benefits Data'!AC507</f>
        <v>0</v>
      </c>
      <c r="J507" s="86">
        <f>+'Raw Benefits Data'!J507+('Raw Benefits Data'!AD507*0.81818)</f>
        <v>0</v>
      </c>
      <c r="K507" s="86">
        <f>+'Raw Benefits Data'!K507+'Raw Benefits Data'!AE507</f>
        <v>28</v>
      </c>
      <c r="L507" s="86">
        <f>+'Raw Benefits Data'!L507+('Raw Benefits Data'!AF507*0.81818)</f>
        <v>17013.1473</v>
      </c>
      <c r="M507" s="86">
        <f>+'Raw Benefits Data'!M507+'Raw Benefits Data'!AG507</f>
        <v>28</v>
      </c>
      <c r="N507" s="86">
        <f>+'Raw Benefits Data'!N507+('Raw Benefits Data'!AH507*0.81818)</f>
        <v>117.27250000000001</v>
      </c>
      <c r="O507" s="86">
        <f>+'Raw Benefits Data'!O507+'Raw Benefits Data'!AI507</f>
        <v>0</v>
      </c>
      <c r="P507" s="86">
        <f>+'Raw Benefits Data'!P507+('Raw Benefits Data'!AJ507*0.81818)</f>
        <v>0</v>
      </c>
      <c r="Q507" s="86">
        <f>+'Raw Benefits Data'!Q507+'Raw Benefits Data'!AK507</f>
        <v>28</v>
      </c>
      <c r="R507" s="86">
        <f>+'Raw Benefits Data'!R507+('Raw Benefits Data'!AL507*0.81818)</f>
        <v>469.09000000000003</v>
      </c>
      <c r="S507" s="86">
        <f>+'Raw Benefits Data'!S507+'Raw Benefits Data'!AM507</f>
        <v>0</v>
      </c>
      <c r="T507" s="86">
        <f>+'Raw Benefits Data'!T507+('Raw Benefits Data'!AN507*0.81818)</f>
        <v>0</v>
      </c>
      <c r="U507" s="86">
        <f>+'Raw Benefits Data'!U507+'Raw Benefits Data'!AO507</f>
        <v>0</v>
      </c>
      <c r="V507" s="86">
        <f>+'Raw Benefits Data'!V507+('Raw Benefits Data'!AP507*0.81818)</f>
        <v>0</v>
      </c>
      <c r="W507" s="86">
        <f>+'Raw Benefits Data'!W507+'Raw Benefits Data'!AQ507</f>
        <v>28</v>
      </c>
      <c r="X507" s="86">
        <f>+'Raw Benefits Data'!X507+('Raw Benefits Data'!AR507*0.81818)</f>
        <v>302836.93106000003</v>
      </c>
    </row>
    <row r="508" spans="1:24" ht="11.25">
      <c r="A508" s="3" t="s">
        <v>199</v>
      </c>
      <c r="B508" s="3" t="s">
        <v>472</v>
      </c>
      <c r="C508" s="24">
        <v>141158</v>
      </c>
      <c r="D508" s="113">
        <v>8</v>
      </c>
      <c r="E508" s="86">
        <f>+'Raw Benefits Data'!E508+'Raw Benefits Data'!Y508</f>
        <v>13</v>
      </c>
      <c r="F508" s="86">
        <f>+'Raw Benefits Data'!F508+('Raw Benefits Data'!Z508*0.81818)</f>
        <v>70347.1164</v>
      </c>
      <c r="G508" s="86">
        <f>+'Raw Benefits Data'!G508+'Raw Benefits Data'!AA508</f>
        <v>45</v>
      </c>
      <c r="H508" s="86">
        <f>+'Raw Benefits Data'!H508+('Raw Benefits Data'!AB508*0.81818)</f>
        <v>210972.62208</v>
      </c>
      <c r="I508" s="86">
        <f>+'Raw Benefits Data'!I508+'Raw Benefits Data'!AC508</f>
        <v>0</v>
      </c>
      <c r="J508" s="86">
        <f>+'Raw Benefits Data'!J508+('Raw Benefits Data'!AD508*0.81818)</f>
        <v>0</v>
      </c>
      <c r="K508" s="86">
        <f>+'Raw Benefits Data'!K508+'Raw Benefits Data'!AE508</f>
        <v>45</v>
      </c>
      <c r="L508" s="86">
        <f>+'Raw Benefits Data'!L508+('Raw Benefits Data'!AF508*0.81818)</f>
        <v>24472.58198</v>
      </c>
      <c r="M508" s="86">
        <f>+'Raw Benefits Data'!M508+'Raw Benefits Data'!AG508</f>
        <v>45</v>
      </c>
      <c r="N508" s="86">
        <f>+'Raw Benefits Data'!N508+('Raw Benefits Data'!AH508*0.81818)</f>
        <v>2614.0851000000002</v>
      </c>
      <c r="O508" s="86">
        <f>+'Raw Benefits Data'!O508+'Raw Benefits Data'!AI508</f>
        <v>0</v>
      </c>
      <c r="P508" s="86">
        <f>+'Raw Benefits Data'!P508+('Raw Benefits Data'!AJ508*0.81818)</f>
        <v>0</v>
      </c>
      <c r="Q508" s="86">
        <f>+'Raw Benefits Data'!Q508+'Raw Benefits Data'!AK508</f>
        <v>45</v>
      </c>
      <c r="R508" s="86">
        <f>+'Raw Benefits Data'!R508+('Raw Benefits Data'!AL508*0.81818)</f>
        <v>2098.6317</v>
      </c>
      <c r="S508" s="86">
        <f>+'Raw Benefits Data'!S508+'Raw Benefits Data'!AM508</f>
        <v>0</v>
      </c>
      <c r="T508" s="86">
        <f>+'Raw Benefits Data'!T508+('Raw Benefits Data'!AN508*0.81818)</f>
        <v>0</v>
      </c>
      <c r="U508" s="86">
        <f>+'Raw Benefits Data'!U508+'Raw Benefits Data'!AO508</f>
        <v>0</v>
      </c>
      <c r="V508" s="86">
        <f>+'Raw Benefits Data'!V508+('Raw Benefits Data'!AP508*0.81818)</f>
        <v>0</v>
      </c>
      <c r="W508" s="86">
        <f>+'Raw Benefits Data'!W508+'Raw Benefits Data'!AQ508</f>
        <v>13</v>
      </c>
      <c r="X508" s="86">
        <f>+'Raw Benefits Data'!X508+('Raw Benefits Data'!AR508*0.81818)</f>
        <v>310505.03726</v>
      </c>
    </row>
    <row r="509" spans="1:24" ht="11.25">
      <c r="A509" s="3" t="s">
        <v>199</v>
      </c>
      <c r="B509" s="3" t="s">
        <v>473</v>
      </c>
      <c r="C509" s="24">
        <v>141255</v>
      </c>
      <c r="D509" s="113">
        <v>8</v>
      </c>
      <c r="E509" s="86">
        <f>+'Raw Benefits Data'!E509+'Raw Benefits Data'!Y509</f>
        <v>53</v>
      </c>
      <c r="F509" s="86">
        <f>+'Raw Benefits Data'!F509+('Raw Benefits Data'!Z509*0.81818)</f>
        <v>238578.01528</v>
      </c>
      <c r="G509" s="86">
        <f>+'Raw Benefits Data'!G509+'Raw Benefits Data'!AA509</f>
        <v>53</v>
      </c>
      <c r="H509" s="86">
        <f>+'Raw Benefits Data'!H509+('Raw Benefits Data'!AB509*0.81818)</f>
        <v>249557.99088</v>
      </c>
      <c r="I509" s="86">
        <f>+'Raw Benefits Data'!I509+'Raw Benefits Data'!AC509</f>
        <v>0</v>
      </c>
      <c r="J509" s="86">
        <f>+'Raw Benefits Data'!J509+('Raw Benefits Data'!AD509*0.81818)</f>
        <v>0</v>
      </c>
      <c r="K509" s="86">
        <f>+'Raw Benefits Data'!K509+'Raw Benefits Data'!AE509</f>
        <v>0</v>
      </c>
      <c r="L509" s="86">
        <f>+'Raw Benefits Data'!L509+('Raw Benefits Data'!AF509*0.81818)</f>
        <v>0</v>
      </c>
      <c r="M509" s="86">
        <f>+'Raw Benefits Data'!M509+'Raw Benefits Data'!AG509</f>
        <v>53</v>
      </c>
      <c r="N509" s="86">
        <f>+'Raw Benefits Data'!N509+('Raw Benefits Data'!AH509*0.81818)</f>
        <v>1474.3603600000001</v>
      </c>
      <c r="O509" s="86">
        <f>+'Raw Benefits Data'!O509+'Raw Benefits Data'!AI509</f>
        <v>0</v>
      </c>
      <c r="P509" s="86">
        <f>+'Raw Benefits Data'!P509+('Raw Benefits Data'!AJ509*0.81818)</f>
        <v>0</v>
      </c>
      <c r="Q509" s="86">
        <f>+'Raw Benefits Data'!Q509+'Raw Benefits Data'!AK509</f>
        <v>53</v>
      </c>
      <c r="R509" s="86">
        <f>+'Raw Benefits Data'!R509+('Raw Benefits Data'!AL509*0.81818)</f>
        <v>1561.08744</v>
      </c>
      <c r="S509" s="86">
        <f>+'Raw Benefits Data'!S509+'Raw Benefits Data'!AM509</f>
        <v>0</v>
      </c>
      <c r="T509" s="86">
        <f>+'Raw Benefits Data'!T509+('Raw Benefits Data'!AN509*0.81818)</f>
        <v>0</v>
      </c>
      <c r="U509" s="86">
        <f>+'Raw Benefits Data'!U509+'Raw Benefits Data'!AO509</f>
        <v>0</v>
      </c>
      <c r="V509" s="86">
        <f>+'Raw Benefits Data'!V509+('Raw Benefits Data'!AP509*0.81818)</f>
        <v>0</v>
      </c>
      <c r="W509" s="86">
        <f>+'Raw Benefits Data'!W509+'Raw Benefits Data'!AQ509</f>
        <v>53</v>
      </c>
      <c r="X509" s="86">
        <f>+'Raw Benefits Data'!X509+('Raw Benefits Data'!AR509*0.81818)</f>
        <v>491171.45396</v>
      </c>
    </row>
    <row r="510" spans="1:24" ht="11.25">
      <c r="A510" s="3" t="s">
        <v>199</v>
      </c>
      <c r="B510" s="3" t="s">
        <v>474</v>
      </c>
      <c r="C510" s="24">
        <v>141273</v>
      </c>
      <c r="D510" s="113">
        <v>8</v>
      </c>
      <c r="E510" s="86">
        <f>+'Raw Benefits Data'!E510+'Raw Benefits Data'!Y510</f>
        <v>38</v>
      </c>
      <c r="F510" s="86">
        <f>+'Raw Benefits Data'!F510+('Raw Benefits Data'!Z510*0.81818)</f>
        <v>167261.13416000002</v>
      </c>
      <c r="G510" s="86">
        <f>+'Raw Benefits Data'!G510+'Raw Benefits Data'!AA510</f>
        <v>38</v>
      </c>
      <c r="H510" s="86">
        <f>+'Raw Benefits Data'!H510+('Raw Benefits Data'!AB510*0.81818)</f>
        <v>174958.57396</v>
      </c>
      <c r="I510" s="86">
        <f>+'Raw Benefits Data'!I510+'Raw Benefits Data'!AC510</f>
        <v>0</v>
      </c>
      <c r="J510" s="86">
        <f>+'Raw Benefits Data'!J510+('Raw Benefits Data'!AD510*0.81818)</f>
        <v>0</v>
      </c>
      <c r="K510" s="86">
        <f>+'Raw Benefits Data'!K510+'Raw Benefits Data'!AE510</f>
        <v>38</v>
      </c>
      <c r="L510" s="86">
        <f>+'Raw Benefits Data'!L510+('Raw Benefits Data'!AF510*0.81818)</f>
        <v>20294.50658</v>
      </c>
      <c r="M510" s="86">
        <f>+'Raw Benefits Data'!M510+'Raw Benefits Data'!AG510</f>
        <v>38</v>
      </c>
      <c r="N510" s="86">
        <f>+'Raw Benefits Data'!N510+('Raw Benefits Data'!AH510*0.81818)</f>
        <v>2015.99622</v>
      </c>
      <c r="O510" s="86">
        <f>+'Raw Benefits Data'!O510+'Raw Benefits Data'!AI510</f>
        <v>0</v>
      </c>
      <c r="P510" s="86">
        <f>+'Raw Benefits Data'!P510+('Raw Benefits Data'!AJ510*0.81818)</f>
        <v>0</v>
      </c>
      <c r="Q510" s="86">
        <f>+'Raw Benefits Data'!Q510+'Raw Benefits Data'!AK510</f>
        <v>38</v>
      </c>
      <c r="R510" s="86">
        <f>+'Raw Benefits Data'!R510+('Raw Benefits Data'!AL510*0.81818)</f>
        <v>1343.99748</v>
      </c>
      <c r="S510" s="86">
        <f>+'Raw Benefits Data'!S510+'Raw Benefits Data'!AM510</f>
        <v>0</v>
      </c>
      <c r="T510" s="86">
        <f>+'Raw Benefits Data'!T510+('Raw Benefits Data'!AN510*0.81818)</f>
        <v>0</v>
      </c>
      <c r="U510" s="86">
        <f>+'Raw Benefits Data'!U510+'Raw Benefits Data'!AO510</f>
        <v>0</v>
      </c>
      <c r="V510" s="86">
        <f>+'Raw Benefits Data'!V510+('Raw Benefits Data'!AP510*0.81818)</f>
        <v>0</v>
      </c>
      <c r="W510" s="86">
        <f>+'Raw Benefits Data'!W510+'Raw Benefits Data'!AQ510</f>
        <v>38</v>
      </c>
      <c r="X510" s="86">
        <f>+'Raw Benefits Data'!X510+('Raw Benefits Data'!AR510*0.81818)</f>
        <v>365874.2084</v>
      </c>
    </row>
    <row r="511" spans="1:24" ht="11.25">
      <c r="A511" s="3" t="s">
        <v>199</v>
      </c>
      <c r="B511" s="3" t="s">
        <v>475</v>
      </c>
      <c r="C511" s="24">
        <v>141228</v>
      </c>
      <c r="D511" s="113">
        <v>8</v>
      </c>
      <c r="E511" s="86">
        <f>+'Raw Benefits Data'!E511+'Raw Benefits Data'!Y511</f>
        <v>36</v>
      </c>
      <c r="F511" s="86">
        <f>+'Raw Benefits Data'!F511+('Raw Benefits Data'!Z511*0.81818)</f>
        <v>187757.58276</v>
      </c>
      <c r="G511" s="86">
        <f>+'Raw Benefits Data'!G511+'Raw Benefits Data'!AA511</f>
        <v>36</v>
      </c>
      <c r="H511" s="86">
        <f>+'Raw Benefits Data'!H511+('Raw Benefits Data'!AB511*0.81818)</f>
        <v>184641.95332</v>
      </c>
      <c r="I511" s="86">
        <f>+'Raw Benefits Data'!I511+'Raw Benefits Data'!AC511</f>
        <v>0</v>
      </c>
      <c r="J511" s="86">
        <f>+'Raw Benefits Data'!J511+('Raw Benefits Data'!AD511*0.81818)</f>
        <v>0</v>
      </c>
      <c r="K511" s="86">
        <f>+'Raw Benefits Data'!K511+'Raw Benefits Data'!AE511</f>
        <v>36</v>
      </c>
      <c r="L511" s="86">
        <f>+'Raw Benefits Data'!L511+('Raw Benefits Data'!AF511*0.81818)</f>
        <v>38627.09598</v>
      </c>
      <c r="M511" s="86">
        <f>+'Raw Benefits Data'!M511+'Raw Benefits Data'!AG511</f>
        <v>36</v>
      </c>
      <c r="N511" s="86">
        <f>+'Raw Benefits Data'!N511+('Raw Benefits Data'!AH511*0.81818)</f>
        <v>176.72688</v>
      </c>
      <c r="O511" s="86">
        <f>+'Raw Benefits Data'!O511+'Raw Benefits Data'!AI511</f>
        <v>0</v>
      </c>
      <c r="P511" s="86">
        <f>+'Raw Benefits Data'!P511+('Raw Benefits Data'!AJ511*0.81818)</f>
        <v>0</v>
      </c>
      <c r="Q511" s="86">
        <f>+'Raw Benefits Data'!Q511+'Raw Benefits Data'!AK511</f>
        <v>36</v>
      </c>
      <c r="R511" s="86">
        <f>+'Raw Benefits Data'!R511+('Raw Benefits Data'!AL511*0.81818)</f>
        <v>559.63512</v>
      </c>
      <c r="S511" s="86">
        <f>+'Raw Benefits Data'!S511+'Raw Benefits Data'!AM511</f>
        <v>0</v>
      </c>
      <c r="T511" s="86">
        <f>+'Raw Benefits Data'!T511+('Raw Benefits Data'!AN511*0.81818)</f>
        <v>0</v>
      </c>
      <c r="U511" s="86">
        <f>+'Raw Benefits Data'!U511+'Raw Benefits Data'!AO511</f>
        <v>0</v>
      </c>
      <c r="V511" s="86">
        <f>+'Raw Benefits Data'!V511+('Raw Benefits Data'!AP511*0.81818)</f>
        <v>0</v>
      </c>
      <c r="W511" s="86">
        <f>+'Raw Benefits Data'!W511+'Raw Benefits Data'!AQ511</f>
        <v>36</v>
      </c>
      <c r="X511" s="86">
        <f>+'Raw Benefits Data'!X511+('Raw Benefits Data'!AR511*0.81818)</f>
        <v>411762.99406</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R513"/>
  <sheetViews>
    <sheetView workbookViewId="0" topLeftCell="A1">
      <pane xSplit="4" ySplit="4" topLeftCell="Y5" activePane="bottomRight" state="frozen"/>
      <selection pane="topLeft" activeCell="A1" sqref="A1"/>
      <selection pane="topRight" activeCell="E1" sqref="E1"/>
      <selection pane="bottomLeft" activeCell="A5" sqref="A5"/>
      <selection pane="bottomRight" activeCell="Z13" sqref="Z13"/>
    </sheetView>
  </sheetViews>
  <sheetFormatPr defaultColWidth="9.00390625" defaultRowHeight="12.75"/>
  <cols>
    <col min="1" max="1" width="3.625" style="3" customWidth="1"/>
    <col min="2" max="2" width="11.00390625" style="3" customWidth="1"/>
    <col min="3" max="3" width="7.00390625" style="3" customWidth="1"/>
    <col min="4" max="4" width="4.25390625" style="3" customWidth="1"/>
    <col min="5" max="5" width="6.75390625" style="57" customWidth="1"/>
    <col min="6" max="6" width="9.875" style="57" customWidth="1"/>
    <col min="7" max="7" width="5.625" style="57" customWidth="1"/>
    <col min="8" max="8" width="10.00390625" style="57" customWidth="1"/>
    <col min="9" max="9" width="5.75390625" style="57" customWidth="1"/>
    <col min="10" max="10" width="9.00390625" style="57" customWidth="1"/>
    <col min="11" max="11" width="5.25390625" style="57" customWidth="1"/>
    <col min="12" max="12" width="10.00390625" style="57" customWidth="1"/>
    <col min="13" max="13" width="5.75390625" style="57" customWidth="1"/>
    <col min="14" max="14" width="10.00390625" style="57" customWidth="1"/>
    <col min="15" max="15" width="5.00390625" style="57" customWidth="1"/>
    <col min="16" max="16" width="9.00390625" style="57" customWidth="1"/>
    <col min="17" max="17" width="5.25390625" style="57" customWidth="1"/>
    <col min="18" max="18" width="9.00390625" style="57" customWidth="1"/>
    <col min="19" max="19" width="3.75390625" style="57" customWidth="1"/>
    <col min="20" max="20" width="9.00390625" style="57" customWidth="1"/>
    <col min="21" max="21" width="5.25390625" style="57" customWidth="1"/>
    <col min="22" max="22" width="10.00390625" style="57" customWidth="1"/>
    <col min="23" max="23" width="6.00390625" style="57" customWidth="1"/>
    <col min="24" max="24" width="10.75390625" style="57" bestFit="1" customWidth="1"/>
    <col min="25" max="25" width="4.75390625" style="57" customWidth="1"/>
    <col min="26" max="26" width="10.00390625" style="57" customWidth="1"/>
    <col min="27" max="27" width="3.875" style="57" customWidth="1"/>
    <col min="28" max="28" width="10.00390625" style="57" customWidth="1"/>
    <col min="29" max="29" width="3.75390625" style="57" customWidth="1"/>
    <col min="30" max="30" width="9.00390625" style="57" customWidth="1"/>
    <col min="31" max="31" width="5.375" style="57" customWidth="1"/>
    <col min="32" max="32" width="10.00390625" style="57" customWidth="1"/>
    <col min="33" max="33" width="4.875" style="57" customWidth="1"/>
    <col min="34" max="34" width="9.00390625" style="57" customWidth="1"/>
    <col min="35" max="35" width="6.25390625" style="57" customWidth="1"/>
    <col min="36" max="36" width="9.00390625" style="57" customWidth="1"/>
    <col min="37" max="37" width="3.625" style="57" customWidth="1"/>
    <col min="38" max="38" width="9.00390625" style="57" customWidth="1"/>
    <col min="39" max="39" width="3.125" style="57" customWidth="1"/>
    <col min="40" max="40" width="9.00390625" style="57" customWidth="1"/>
    <col min="41" max="41" width="3.625" style="57" customWidth="1"/>
    <col min="42" max="42" width="9.00390625" style="57" customWidth="1"/>
    <col min="43" max="43" width="7.25390625" style="57" customWidth="1"/>
    <col min="44" max="44" width="10.75390625" style="57" bestFit="1" customWidth="1"/>
    <col min="45" max="16384" width="8.875" style="3" customWidth="1"/>
  </cols>
  <sheetData>
    <row r="1" spans="2:44" ht="11.25">
      <c r="B1" s="48" t="s">
        <v>39</v>
      </c>
      <c r="C1" s="4"/>
      <c r="D1" s="4"/>
      <c r="E1" s="49" t="s">
        <v>283</v>
      </c>
      <c r="F1" s="50"/>
      <c r="G1" s="51"/>
      <c r="H1" s="51"/>
      <c r="I1" s="51"/>
      <c r="J1" s="51"/>
      <c r="K1" s="51"/>
      <c r="L1" s="51"/>
      <c r="M1" s="51"/>
      <c r="N1" s="50"/>
      <c r="O1" s="50"/>
      <c r="P1" s="50"/>
      <c r="Q1" s="50"/>
      <c r="R1" s="50"/>
      <c r="S1" s="50"/>
      <c r="T1" s="50"/>
      <c r="U1" s="50"/>
      <c r="V1" s="50"/>
      <c r="W1" s="50"/>
      <c r="X1" s="50"/>
      <c r="Y1" s="52" t="s">
        <v>284</v>
      </c>
      <c r="Z1" s="50"/>
      <c r="AA1" s="50"/>
      <c r="AB1" s="50"/>
      <c r="AC1" s="50"/>
      <c r="AD1" s="50"/>
      <c r="AE1" s="50"/>
      <c r="AF1" s="50"/>
      <c r="AG1" s="50"/>
      <c r="AH1" s="50"/>
      <c r="AI1" s="50"/>
      <c r="AJ1" s="50"/>
      <c r="AK1" s="50"/>
      <c r="AL1" s="50"/>
      <c r="AM1" s="50"/>
      <c r="AN1" s="50"/>
      <c r="AO1" s="50"/>
      <c r="AP1" s="50"/>
      <c r="AQ1" s="50"/>
      <c r="AR1" s="50"/>
    </row>
    <row r="2" spans="2:44" ht="11.25">
      <c r="B2" s="6"/>
      <c r="C2" s="6" t="s">
        <v>285</v>
      </c>
      <c r="D2" s="7"/>
      <c r="E2" s="53" t="s">
        <v>286</v>
      </c>
      <c r="F2" s="53"/>
      <c r="G2" s="53" t="s">
        <v>287</v>
      </c>
      <c r="H2" s="53"/>
      <c r="I2" s="53" t="s">
        <v>288</v>
      </c>
      <c r="J2" s="53"/>
      <c r="K2" s="53" t="s">
        <v>289</v>
      </c>
      <c r="L2" s="53"/>
      <c r="M2" s="53" t="s">
        <v>290</v>
      </c>
      <c r="N2" s="53"/>
      <c r="O2" s="53" t="s">
        <v>291</v>
      </c>
      <c r="P2" s="53"/>
      <c r="Q2" s="53" t="s">
        <v>292</v>
      </c>
      <c r="R2" s="53"/>
      <c r="S2" s="53" t="s">
        <v>293</v>
      </c>
      <c r="T2" s="53"/>
      <c r="U2" s="53" t="s">
        <v>294</v>
      </c>
      <c r="V2" s="53"/>
      <c r="W2" s="53" t="s">
        <v>295</v>
      </c>
      <c r="X2" s="53"/>
      <c r="Y2" s="54" t="s">
        <v>286</v>
      </c>
      <c r="Z2" s="53"/>
      <c r="AA2" s="53" t="s">
        <v>287</v>
      </c>
      <c r="AB2" s="53"/>
      <c r="AC2" s="53" t="s">
        <v>288</v>
      </c>
      <c r="AD2" s="53"/>
      <c r="AE2" s="53" t="s">
        <v>289</v>
      </c>
      <c r="AF2" s="53"/>
      <c r="AG2" s="53" t="s">
        <v>290</v>
      </c>
      <c r="AH2" s="53"/>
      <c r="AI2" s="53" t="s">
        <v>291</v>
      </c>
      <c r="AJ2" s="53"/>
      <c r="AK2" s="53" t="s">
        <v>292</v>
      </c>
      <c r="AL2" s="53"/>
      <c r="AM2" s="53" t="s">
        <v>293</v>
      </c>
      <c r="AN2" s="53"/>
      <c r="AO2" s="53" t="s">
        <v>294</v>
      </c>
      <c r="AP2" s="53"/>
      <c r="AQ2" s="53" t="s">
        <v>295</v>
      </c>
      <c r="AR2" s="53"/>
    </row>
    <row r="3" spans="2:44" ht="11.25">
      <c r="B3" s="5" t="s">
        <v>296</v>
      </c>
      <c r="C3" s="5" t="s">
        <v>297</v>
      </c>
      <c r="D3" s="8" t="s">
        <v>298</v>
      </c>
      <c r="E3" s="55" t="s">
        <v>299</v>
      </c>
      <c r="F3" s="55" t="s">
        <v>300</v>
      </c>
      <c r="G3" s="55" t="s">
        <v>299</v>
      </c>
      <c r="H3" s="55" t="s">
        <v>300</v>
      </c>
      <c r="I3" s="55" t="s">
        <v>299</v>
      </c>
      <c r="J3" s="55" t="s">
        <v>300</v>
      </c>
      <c r="K3" s="55" t="s">
        <v>299</v>
      </c>
      <c r="L3" s="55" t="s">
        <v>300</v>
      </c>
      <c r="M3" s="55" t="s">
        <v>299</v>
      </c>
      <c r="N3" s="55" t="s">
        <v>300</v>
      </c>
      <c r="O3" s="55" t="s">
        <v>299</v>
      </c>
      <c r="P3" s="55" t="s">
        <v>300</v>
      </c>
      <c r="Q3" s="55" t="s">
        <v>299</v>
      </c>
      <c r="R3" s="55" t="s">
        <v>300</v>
      </c>
      <c r="S3" s="55" t="s">
        <v>299</v>
      </c>
      <c r="T3" s="55" t="s">
        <v>300</v>
      </c>
      <c r="U3" s="55" t="s">
        <v>299</v>
      </c>
      <c r="V3" s="55" t="s">
        <v>300</v>
      </c>
      <c r="W3" s="55" t="s">
        <v>299</v>
      </c>
      <c r="X3" s="55" t="s">
        <v>300</v>
      </c>
      <c r="Y3" s="56" t="s">
        <v>299</v>
      </c>
      <c r="Z3" s="55" t="s">
        <v>300</v>
      </c>
      <c r="AA3" s="55" t="s">
        <v>299</v>
      </c>
      <c r="AB3" s="55" t="s">
        <v>300</v>
      </c>
      <c r="AC3" s="55" t="s">
        <v>299</v>
      </c>
      <c r="AD3" s="55" t="s">
        <v>300</v>
      </c>
      <c r="AE3" s="55" t="s">
        <v>299</v>
      </c>
      <c r="AF3" s="55" t="s">
        <v>300</v>
      </c>
      <c r="AG3" s="55" t="s">
        <v>299</v>
      </c>
      <c r="AH3" s="55" t="s">
        <v>300</v>
      </c>
      <c r="AI3" s="55" t="s">
        <v>299</v>
      </c>
      <c r="AJ3" s="55" t="s">
        <v>300</v>
      </c>
      <c r="AK3" s="55" t="s">
        <v>299</v>
      </c>
      <c r="AL3" s="55" t="s">
        <v>300</v>
      </c>
      <c r="AM3" s="55" t="s">
        <v>299</v>
      </c>
      <c r="AN3" s="55" t="s">
        <v>300</v>
      </c>
      <c r="AO3" s="55" t="s">
        <v>299</v>
      </c>
      <c r="AP3" s="55" t="s">
        <v>300</v>
      </c>
      <c r="AQ3" s="55" t="s">
        <v>299</v>
      </c>
      <c r="AR3" s="55" t="s">
        <v>300</v>
      </c>
    </row>
    <row r="4" spans="1:44" ht="11.25">
      <c r="A4" s="3">
        <v>1</v>
      </c>
      <c r="B4" s="3">
        <v>2</v>
      </c>
      <c r="C4" s="3">
        <v>3</v>
      </c>
      <c r="D4" s="3">
        <v>4</v>
      </c>
      <c r="E4" s="57">
        <v>5</v>
      </c>
      <c r="F4" s="57">
        <v>6</v>
      </c>
      <c r="G4" s="57">
        <v>7</v>
      </c>
      <c r="H4" s="57">
        <v>8</v>
      </c>
      <c r="I4" s="57">
        <v>9</v>
      </c>
      <c r="J4" s="57">
        <v>10</v>
      </c>
      <c r="K4" s="57">
        <v>11</v>
      </c>
      <c r="L4" s="57">
        <v>12</v>
      </c>
      <c r="M4" s="57">
        <v>13</v>
      </c>
      <c r="N4" s="57">
        <v>14</v>
      </c>
      <c r="O4" s="57">
        <v>15</v>
      </c>
      <c r="P4" s="57">
        <v>16</v>
      </c>
      <c r="Q4" s="57">
        <v>17</v>
      </c>
      <c r="R4" s="57">
        <v>18</v>
      </c>
      <c r="S4" s="57">
        <v>19</v>
      </c>
      <c r="T4" s="57">
        <v>20</v>
      </c>
      <c r="U4" s="57">
        <v>21</v>
      </c>
      <c r="V4" s="57">
        <v>22</v>
      </c>
      <c r="W4" s="57">
        <v>23</v>
      </c>
      <c r="X4" s="57">
        <v>24</v>
      </c>
      <c r="Y4" s="57">
        <v>25</v>
      </c>
      <c r="Z4" s="57">
        <v>26</v>
      </c>
      <c r="AA4" s="57">
        <v>27</v>
      </c>
      <c r="AB4" s="57">
        <v>28</v>
      </c>
      <c r="AC4" s="57">
        <v>29</v>
      </c>
      <c r="AD4" s="57">
        <v>30</v>
      </c>
      <c r="AE4" s="57">
        <v>31</v>
      </c>
      <c r="AF4" s="57">
        <v>32</v>
      </c>
      <c r="AG4" s="57">
        <v>33</v>
      </c>
      <c r="AH4" s="57">
        <v>34</v>
      </c>
      <c r="AI4" s="57">
        <v>35</v>
      </c>
      <c r="AJ4" s="57">
        <v>36</v>
      </c>
      <c r="AK4" s="57">
        <v>37</v>
      </c>
      <c r="AL4" s="57">
        <v>38</v>
      </c>
      <c r="AM4" s="57">
        <v>39</v>
      </c>
      <c r="AN4" s="57">
        <v>40</v>
      </c>
      <c r="AO4" s="57">
        <v>41</v>
      </c>
      <c r="AP4" s="57">
        <v>42</v>
      </c>
      <c r="AQ4" s="57">
        <v>43</v>
      </c>
      <c r="AR4" s="57">
        <v>44</v>
      </c>
    </row>
    <row r="5" spans="1:44" ht="11.25">
      <c r="A5" s="3" t="s">
        <v>122</v>
      </c>
      <c r="B5" s="4" t="s">
        <v>161</v>
      </c>
      <c r="C5" s="9">
        <v>100858</v>
      </c>
      <c r="D5" s="10">
        <v>1</v>
      </c>
      <c r="E5" s="51">
        <v>727</v>
      </c>
      <c r="F5" s="51">
        <f>459900+1526820</f>
        <v>1986720</v>
      </c>
      <c r="G5" s="51">
        <v>635</v>
      </c>
      <c r="H5" s="51">
        <v>1352867</v>
      </c>
      <c r="I5" s="51">
        <v>669</v>
      </c>
      <c r="J5" s="51">
        <v>105638</v>
      </c>
      <c r="K5" s="51">
        <v>727</v>
      </c>
      <c r="L5" s="51">
        <v>2826572</v>
      </c>
      <c r="M5" s="51">
        <v>727</v>
      </c>
      <c r="N5" s="51">
        <v>22689</v>
      </c>
      <c r="O5" s="51">
        <v>425</v>
      </c>
      <c r="P5" s="51">
        <v>67002</v>
      </c>
      <c r="Q5" s="51"/>
      <c r="R5" s="51"/>
      <c r="S5" s="51"/>
      <c r="T5" s="51"/>
      <c r="U5" s="51"/>
      <c r="V5" s="51"/>
      <c r="W5" s="51">
        <v>727</v>
      </c>
      <c r="X5" s="51">
        <f>V5+T5+R5+P5+N5+L5+J5+H5+F5</f>
        <v>6361488</v>
      </c>
      <c r="Y5" s="58">
        <v>412</v>
      </c>
      <c r="Z5" s="51">
        <f>329400+1849319</f>
        <v>2178719</v>
      </c>
      <c r="AA5" s="51">
        <v>383</v>
      </c>
      <c r="AB5" s="51">
        <v>884401</v>
      </c>
      <c r="AC5" s="51">
        <v>397</v>
      </c>
      <c r="AD5" s="51">
        <v>81303</v>
      </c>
      <c r="AE5" s="51">
        <v>412</v>
      </c>
      <c r="AF5" s="51">
        <v>1929225</v>
      </c>
      <c r="AG5" s="51">
        <v>412</v>
      </c>
      <c r="AH5" s="51">
        <v>20311</v>
      </c>
      <c r="AI5" s="51">
        <v>299</v>
      </c>
      <c r="AJ5" s="51">
        <v>52204</v>
      </c>
      <c r="AK5" s="51"/>
      <c r="AL5" s="51"/>
      <c r="AM5" s="51"/>
      <c r="AN5" s="51"/>
      <c r="AO5" s="51"/>
      <c r="AP5" s="51"/>
      <c r="AQ5" s="51">
        <v>412</v>
      </c>
      <c r="AR5" s="51">
        <f>AP5+AN5+AL5+AJ5+AH5+AF5+AD5+AB5+Z5</f>
        <v>5146163</v>
      </c>
    </row>
    <row r="6" spans="1:44" ht="11.25">
      <c r="A6" s="3" t="s">
        <v>122</v>
      </c>
      <c r="B6" s="4" t="s">
        <v>162</v>
      </c>
      <c r="C6" s="9">
        <v>100751</v>
      </c>
      <c r="D6" s="10">
        <v>1</v>
      </c>
      <c r="E6" s="51">
        <v>735</v>
      </c>
      <c r="F6" s="51">
        <f>1774528+1846770</f>
        <v>3621298</v>
      </c>
      <c r="G6" s="51">
        <v>731</v>
      </c>
      <c r="H6" s="51">
        <v>1544358</v>
      </c>
      <c r="I6" s="51">
        <v>715</v>
      </c>
      <c r="J6" s="51">
        <v>326608</v>
      </c>
      <c r="K6" s="51">
        <v>745</v>
      </c>
      <c r="L6" s="51">
        <v>3517342</v>
      </c>
      <c r="M6" s="51">
        <v>747</v>
      </c>
      <c r="N6" s="51">
        <v>32260</v>
      </c>
      <c r="O6" s="51">
        <v>723</v>
      </c>
      <c r="P6" s="51">
        <v>177018</v>
      </c>
      <c r="Q6" s="51">
        <v>749</v>
      </c>
      <c r="R6" s="51">
        <v>971</v>
      </c>
      <c r="S6" s="51">
        <v>81</v>
      </c>
      <c r="T6" s="51">
        <v>83468</v>
      </c>
      <c r="U6" s="51"/>
      <c r="V6" s="51"/>
      <c r="W6" s="51">
        <v>745</v>
      </c>
      <c r="X6" s="51">
        <f>V6+T6+R6+P6+N6+L6+J6+H6+F6</f>
        <v>9303323</v>
      </c>
      <c r="Y6" s="59">
        <v>29</v>
      </c>
      <c r="Z6" s="51">
        <f>64400+80554</f>
        <v>144954</v>
      </c>
      <c r="AA6" s="51">
        <v>31</v>
      </c>
      <c r="AB6" s="51">
        <v>66516</v>
      </c>
      <c r="AC6" s="51">
        <v>25</v>
      </c>
      <c r="AD6" s="51">
        <v>10871</v>
      </c>
      <c r="AE6" s="51">
        <v>32</v>
      </c>
      <c r="AF6" s="51">
        <v>159527</v>
      </c>
      <c r="AG6" s="51">
        <v>30</v>
      </c>
      <c r="AH6" s="51">
        <v>1333</v>
      </c>
      <c r="AI6" s="51">
        <v>26</v>
      </c>
      <c r="AJ6" s="51">
        <v>5942</v>
      </c>
      <c r="AK6" s="51">
        <v>31</v>
      </c>
      <c r="AL6" s="51">
        <v>42</v>
      </c>
      <c r="AM6" s="51">
        <v>4</v>
      </c>
      <c r="AN6" s="51">
        <v>2841</v>
      </c>
      <c r="AO6" s="51"/>
      <c r="AP6" s="51"/>
      <c r="AQ6" s="51">
        <v>32</v>
      </c>
      <c r="AR6" s="51">
        <f>AP6+AN6+AL6+AJ6+AH6+AF6+AD6+AB6+Z6</f>
        <v>392026</v>
      </c>
    </row>
    <row r="7" spans="1:44" ht="11.25">
      <c r="A7" s="3" t="s">
        <v>122</v>
      </c>
      <c r="B7" s="11" t="s">
        <v>163</v>
      </c>
      <c r="C7" s="12">
        <v>100663</v>
      </c>
      <c r="D7" s="13">
        <v>1</v>
      </c>
      <c r="E7" s="51">
        <v>316</v>
      </c>
      <c r="F7" s="51">
        <f>798689+1543067</f>
        <v>2341756</v>
      </c>
      <c r="G7" s="51">
        <v>316</v>
      </c>
      <c r="H7" s="51">
        <v>1068586</v>
      </c>
      <c r="I7" s="51">
        <v>316</v>
      </c>
      <c r="J7" s="51">
        <v>98398</v>
      </c>
      <c r="K7" s="51">
        <v>316</v>
      </c>
      <c r="L7" s="51">
        <v>1423269</v>
      </c>
      <c r="M7" s="51">
        <v>316</v>
      </c>
      <c r="N7" s="51">
        <v>19328</v>
      </c>
      <c r="O7" s="51">
        <v>316</v>
      </c>
      <c r="P7" s="51">
        <v>42171</v>
      </c>
      <c r="Q7" s="51"/>
      <c r="R7" s="51"/>
      <c r="S7" s="51"/>
      <c r="T7" s="51"/>
      <c r="U7" s="51"/>
      <c r="V7" s="51"/>
      <c r="W7" s="51">
        <v>316</v>
      </c>
      <c r="X7" s="51">
        <f>V7+T7+R7+P7+N7+L7+J7+H7+F7</f>
        <v>4993508</v>
      </c>
      <c r="Y7" s="51">
        <v>142</v>
      </c>
      <c r="Z7" s="51">
        <f>562237+1086243</f>
        <v>1648480</v>
      </c>
      <c r="AA7" s="51">
        <v>88</v>
      </c>
      <c r="AB7" s="51">
        <v>483568</v>
      </c>
      <c r="AC7" s="51">
        <v>142</v>
      </c>
      <c r="AD7" s="51">
        <v>69267</v>
      </c>
      <c r="AE7" s="51">
        <v>88</v>
      </c>
      <c r="AF7" s="51">
        <v>705469</v>
      </c>
      <c r="AG7" s="51">
        <v>88</v>
      </c>
      <c r="AH7" s="51">
        <v>13606</v>
      </c>
      <c r="AI7" s="51">
        <v>88</v>
      </c>
      <c r="AJ7" s="51">
        <v>29686</v>
      </c>
      <c r="AK7" s="51"/>
      <c r="AL7" s="51"/>
      <c r="AM7" s="51"/>
      <c r="AN7" s="51"/>
      <c r="AO7" s="51"/>
      <c r="AP7" s="51"/>
      <c r="AQ7" s="51">
        <v>88</v>
      </c>
      <c r="AR7" s="51">
        <f>AP7+AN7+AL7+AJ7+AH7+AF7+AD7+AB7+Z7</f>
        <v>2950076</v>
      </c>
    </row>
    <row r="8" spans="1:44" ht="11.25">
      <c r="A8" s="3" t="s">
        <v>122</v>
      </c>
      <c r="B8" s="11" t="s">
        <v>166</v>
      </c>
      <c r="C8" s="12">
        <v>100706</v>
      </c>
      <c r="D8" s="13">
        <v>2</v>
      </c>
      <c r="E8" s="51">
        <v>217</v>
      </c>
      <c r="F8" s="51">
        <f>495750+521556</f>
        <v>1017306</v>
      </c>
      <c r="G8" s="51">
        <v>178</v>
      </c>
      <c r="H8" s="51">
        <v>397787</v>
      </c>
      <c r="I8" s="51">
        <v>218</v>
      </c>
      <c r="J8" s="51">
        <v>128273</v>
      </c>
      <c r="K8" s="51">
        <v>221</v>
      </c>
      <c r="L8" s="51">
        <v>830793</v>
      </c>
      <c r="M8" s="51">
        <v>218</v>
      </c>
      <c r="N8" s="51">
        <v>6005</v>
      </c>
      <c r="O8" s="51">
        <v>216</v>
      </c>
      <c r="P8" s="51">
        <v>50043</v>
      </c>
      <c r="Q8" s="51"/>
      <c r="R8" s="51"/>
      <c r="S8" s="51">
        <v>29</v>
      </c>
      <c r="T8" s="51">
        <v>10219</v>
      </c>
      <c r="U8" s="51"/>
      <c r="V8" s="51"/>
      <c r="W8" s="51">
        <v>221</v>
      </c>
      <c r="X8" s="51">
        <f aca="true" t="shared" si="0" ref="X8:X51">V8+T8+R8+P8+N8+L8+J8+H8+F8</f>
        <v>2440426</v>
      </c>
      <c r="Y8" s="59">
        <v>45</v>
      </c>
      <c r="Z8" s="51">
        <f>140386+136396</f>
        <v>276782</v>
      </c>
      <c r="AA8" s="51">
        <v>38</v>
      </c>
      <c r="AB8" s="51">
        <v>67768</v>
      </c>
      <c r="AC8" s="51">
        <v>45</v>
      </c>
      <c r="AD8" s="51">
        <v>20184</v>
      </c>
      <c r="AE8" s="51">
        <v>49</v>
      </c>
      <c r="AF8" s="51">
        <v>240850</v>
      </c>
      <c r="AG8" s="51">
        <v>45</v>
      </c>
      <c r="AH8" s="51">
        <v>1693</v>
      </c>
      <c r="AI8" s="51">
        <v>45</v>
      </c>
      <c r="AJ8" s="51">
        <v>9437</v>
      </c>
      <c r="AK8" s="51"/>
      <c r="AL8" s="51"/>
      <c r="AM8" s="51">
        <v>6</v>
      </c>
      <c r="AN8" s="51">
        <v>2176</v>
      </c>
      <c r="AO8" s="51"/>
      <c r="AP8" s="51"/>
      <c r="AQ8" s="51">
        <v>49</v>
      </c>
      <c r="AR8" s="51">
        <f>AP8+AN8+AL8+AJ8+AH8+AF8+AD8+AB8+Z8</f>
        <v>618890</v>
      </c>
    </row>
    <row r="9" spans="1:44" ht="11.25">
      <c r="A9" s="3" t="s">
        <v>122</v>
      </c>
      <c r="B9" s="4" t="s">
        <v>164</v>
      </c>
      <c r="C9" s="9">
        <v>100654</v>
      </c>
      <c r="D9" s="10">
        <v>3</v>
      </c>
      <c r="E9" s="51">
        <v>237</v>
      </c>
      <c r="F9" s="51">
        <v>394291</v>
      </c>
      <c r="G9" s="51">
        <v>237</v>
      </c>
      <c r="H9" s="51">
        <v>326782</v>
      </c>
      <c r="I9" s="51"/>
      <c r="J9" s="51"/>
      <c r="K9" s="51">
        <v>237</v>
      </c>
      <c r="L9" s="51">
        <v>748469</v>
      </c>
      <c r="M9" s="51">
        <v>237</v>
      </c>
      <c r="N9" s="51">
        <v>293517</v>
      </c>
      <c r="O9" s="51">
        <v>237</v>
      </c>
      <c r="P9" s="51">
        <v>54790</v>
      </c>
      <c r="Q9" s="51">
        <v>237</v>
      </c>
      <c r="R9" s="51">
        <v>56747</v>
      </c>
      <c r="S9" s="51">
        <v>33</v>
      </c>
      <c r="T9" s="51">
        <v>31000</v>
      </c>
      <c r="U9" s="51"/>
      <c r="V9" s="51"/>
      <c r="W9" s="51">
        <v>237</v>
      </c>
      <c r="X9" s="51">
        <f t="shared" si="0"/>
        <v>1905596</v>
      </c>
      <c r="Y9" s="59"/>
      <c r="Z9" s="51"/>
      <c r="AA9" s="51"/>
      <c r="AB9" s="51"/>
      <c r="AC9" s="51"/>
      <c r="AD9" s="51"/>
      <c r="AE9" s="51"/>
      <c r="AF9" s="51"/>
      <c r="AG9" s="51"/>
      <c r="AH9" s="51"/>
      <c r="AI9" s="51"/>
      <c r="AJ9" s="51"/>
      <c r="AK9" s="51"/>
      <c r="AL9" s="51"/>
      <c r="AM9" s="51"/>
      <c r="AN9" s="51"/>
      <c r="AO9" s="51"/>
      <c r="AP9" s="51"/>
      <c r="AQ9" s="51"/>
      <c r="AR9" s="51"/>
    </row>
    <row r="10" spans="1:44" ht="11.25">
      <c r="A10" s="3" t="s">
        <v>122</v>
      </c>
      <c r="B10" s="4" t="s">
        <v>165</v>
      </c>
      <c r="C10" s="9">
        <v>101480</v>
      </c>
      <c r="D10" s="10">
        <v>3</v>
      </c>
      <c r="E10" s="51">
        <v>218</v>
      </c>
      <c r="F10" s="51">
        <f>393847+394737</f>
        <v>788584</v>
      </c>
      <c r="G10" s="51">
        <v>218</v>
      </c>
      <c r="H10" s="51">
        <v>591300</v>
      </c>
      <c r="I10" s="51">
        <v>188</v>
      </c>
      <c r="J10" s="51">
        <v>47456</v>
      </c>
      <c r="K10" s="51">
        <v>219</v>
      </c>
      <c r="L10" s="51">
        <v>739365</v>
      </c>
      <c r="M10" s="51">
        <v>219</v>
      </c>
      <c r="N10" s="51">
        <v>6856</v>
      </c>
      <c r="O10" s="51">
        <v>218</v>
      </c>
      <c r="P10" s="51">
        <v>50070</v>
      </c>
      <c r="Q10" s="51"/>
      <c r="R10" s="51"/>
      <c r="S10" s="51"/>
      <c r="T10" s="51"/>
      <c r="U10" s="51"/>
      <c r="V10" s="51"/>
      <c r="W10" s="51">
        <v>219</v>
      </c>
      <c r="X10" s="51">
        <f>V10+T10+R10+P10+N10+L10+J10+H10+F10</f>
        <v>2223631</v>
      </c>
      <c r="Y10" s="59">
        <v>43</v>
      </c>
      <c r="Z10" s="51">
        <f>120863+112054</f>
        <v>232917</v>
      </c>
      <c r="AA10" s="51">
        <v>43</v>
      </c>
      <c r="AB10" s="51">
        <v>116100</v>
      </c>
      <c r="AC10" s="51">
        <v>43</v>
      </c>
      <c r="AD10" s="51">
        <v>15356</v>
      </c>
      <c r="AE10" s="51">
        <v>43</v>
      </c>
      <c r="AF10" s="51">
        <v>211391</v>
      </c>
      <c r="AG10" s="51">
        <v>43</v>
      </c>
      <c r="AH10" s="51">
        <v>1946</v>
      </c>
      <c r="AI10" s="51">
        <v>43</v>
      </c>
      <c r="AJ10" s="51">
        <v>11848</v>
      </c>
      <c r="AK10" s="51"/>
      <c r="AL10" s="51"/>
      <c r="AM10" s="51"/>
      <c r="AN10" s="51"/>
      <c r="AO10" s="51"/>
      <c r="AP10" s="51"/>
      <c r="AQ10" s="51">
        <v>43</v>
      </c>
      <c r="AR10" s="51">
        <f>AP10+AN10+AL10+AJ10+AH10+AF10+AD10+AB10+Z10</f>
        <v>589558</v>
      </c>
    </row>
    <row r="11" spans="1:44" ht="11.25">
      <c r="A11" s="3" t="s">
        <v>122</v>
      </c>
      <c r="B11" s="4" t="s">
        <v>167</v>
      </c>
      <c r="C11" s="9">
        <v>102094</v>
      </c>
      <c r="D11" s="10">
        <v>3</v>
      </c>
      <c r="E11" s="51">
        <v>291</v>
      </c>
      <c r="F11" s="51">
        <f>212258+592777</f>
        <v>805035</v>
      </c>
      <c r="G11" s="51">
        <v>262</v>
      </c>
      <c r="H11" s="51">
        <v>580368</v>
      </c>
      <c r="I11" s="51">
        <v>291</v>
      </c>
      <c r="J11" s="51">
        <v>93079</v>
      </c>
      <c r="K11" s="51">
        <v>291</v>
      </c>
      <c r="L11" s="51">
        <v>1114108</v>
      </c>
      <c r="M11" s="51"/>
      <c r="N11" s="51"/>
      <c r="O11" s="51">
        <v>291</v>
      </c>
      <c r="P11" s="51">
        <v>39146</v>
      </c>
      <c r="Q11" s="51"/>
      <c r="R11" s="51"/>
      <c r="S11" s="51">
        <v>12</v>
      </c>
      <c r="T11" s="51">
        <v>8545</v>
      </c>
      <c r="U11" s="51"/>
      <c r="V11" s="51"/>
      <c r="W11" s="51">
        <v>291</v>
      </c>
      <c r="X11" s="51">
        <f>V11+T11+R11+P11+N11+L11+J11+H11+F11</f>
        <v>2640281</v>
      </c>
      <c r="Y11" s="59">
        <v>144</v>
      </c>
      <c r="Z11" s="51">
        <f>83031+384868</f>
        <v>467899</v>
      </c>
      <c r="AA11" s="51">
        <v>121</v>
      </c>
      <c r="AB11" s="51">
        <v>247080</v>
      </c>
      <c r="AC11" s="51">
        <v>144</v>
      </c>
      <c r="AD11" s="51">
        <v>66276</v>
      </c>
      <c r="AE11" s="51">
        <v>144</v>
      </c>
      <c r="AF11" s="51">
        <v>676862</v>
      </c>
      <c r="AG11" s="51"/>
      <c r="AH11" s="51"/>
      <c r="AI11" s="51">
        <v>144</v>
      </c>
      <c r="AJ11" s="51">
        <v>23628</v>
      </c>
      <c r="AK11" s="51"/>
      <c r="AL11" s="51"/>
      <c r="AM11" s="51">
        <v>8</v>
      </c>
      <c r="AN11" s="51">
        <v>4113</v>
      </c>
      <c r="AO11" s="51"/>
      <c r="AP11" s="51"/>
      <c r="AQ11" s="51">
        <v>144</v>
      </c>
      <c r="AR11" s="51">
        <f>AP11+AN11+AL11+AJ11+AH11+AF11+AD11+AB11+Z11</f>
        <v>1485858</v>
      </c>
    </row>
    <row r="12" spans="1:44" ht="11.25">
      <c r="A12" s="3" t="s">
        <v>122</v>
      </c>
      <c r="B12" s="4" t="s">
        <v>168</v>
      </c>
      <c r="C12" s="9">
        <v>100830</v>
      </c>
      <c r="D12" s="10">
        <v>4</v>
      </c>
      <c r="E12" s="51">
        <v>168</v>
      </c>
      <c r="F12" s="51">
        <f>105300+299418</f>
        <v>404718</v>
      </c>
      <c r="G12" s="51">
        <v>139</v>
      </c>
      <c r="H12" s="51">
        <v>268948</v>
      </c>
      <c r="I12" s="51">
        <v>154</v>
      </c>
      <c r="J12" s="51">
        <v>20319</v>
      </c>
      <c r="K12" s="51">
        <v>168</v>
      </c>
      <c r="L12" s="51">
        <v>568190</v>
      </c>
      <c r="M12" s="51">
        <v>168</v>
      </c>
      <c r="N12" s="51">
        <v>4458</v>
      </c>
      <c r="O12" s="51">
        <v>75</v>
      </c>
      <c r="P12" s="51">
        <v>10875</v>
      </c>
      <c r="Q12" s="51"/>
      <c r="R12" s="51"/>
      <c r="S12" s="51"/>
      <c r="T12" s="51"/>
      <c r="U12" s="51"/>
      <c r="V12" s="51"/>
      <c r="W12" s="51">
        <v>168</v>
      </c>
      <c r="X12" s="51">
        <f t="shared" si="0"/>
        <v>1277508</v>
      </c>
      <c r="Y12" s="59">
        <v>25</v>
      </c>
      <c r="Z12" s="51">
        <f>18900+77293</f>
        <v>96193</v>
      </c>
      <c r="AA12" s="51">
        <v>20</v>
      </c>
      <c r="AB12" s="51">
        <v>46566</v>
      </c>
      <c r="AC12" s="51">
        <v>24</v>
      </c>
      <c r="AD12" s="51">
        <v>5424</v>
      </c>
      <c r="AE12" s="51">
        <v>25</v>
      </c>
      <c r="AF12" s="51">
        <v>133748</v>
      </c>
      <c r="AG12" s="51">
        <v>25</v>
      </c>
      <c r="AH12" s="51">
        <v>1151</v>
      </c>
      <c r="AI12" s="51">
        <v>18</v>
      </c>
      <c r="AJ12" s="51">
        <v>3127</v>
      </c>
      <c r="AK12" s="51"/>
      <c r="AL12" s="51"/>
      <c r="AM12" s="51"/>
      <c r="AN12" s="51"/>
      <c r="AO12" s="51"/>
      <c r="AP12" s="51"/>
      <c r="AQ12" s="51">
        <v>25</v>
      </c>
      <c r="AR12" s="51">
        <f>AP12+AN12+AL12+AJ12+AH12+AF12+AD12+AB12+Z12</f>
        <v>286209</v>
      </c>
    </row>
    <row r="13" spans="1:44" ht="11.25">
      <c r="A13" s="3" t="s">
        <v>122</v>
      </c>
      <c r="B13" s="4" t="s">
        <v>169</v>
      </c>
      <c r="C13" s="9">
        <v>102368</v>
      </c>
      <c r="D13" s="10">
        <v>4</v>
      </c>
      <c r="E13" s="51">
        <v>87</v>
      </c>
      <c r="F13" s="51">
        <f>76410+150497</f>
        <v>226907</v>
      </c>
      <c r="G13" s="51">
        <v>62</v>
      </c>
      <c r="H13" s="51">
        <v>50955</v>
      </c>
      <c r="I13" s="51">
        <v>87</v>
      </c>
      <c r="J13" s="51">
        <v>11410</v>
      </c>
      <c r="K13" s="51">
        <v>87</v>
      </c>
      <c r="L13" s="51">
        <v>271700</v>
      </c>
      <c r="M13" s="51">
        <v>87</v>
      </c>
      <c r="N13" s="51">
        <v>6151</v>
      </c>
      <c r="O13" s="51">
        <v>87</v>
      </c>
      <c r="P13" s="51">
        <v>34979</v>
      </c>
      <c r="Q13" s="51"/>
      <c r="R13" s="51"/>
      <c r="S13" s="51">
        <v>24</v>
      </c>
      <c r="T13" s="51">
        <v>23940</v>
      </c>
      <c r="U13" s="51">
        <v>66</v>
      </c>
      <c r="V13" s="51">
        <v>1059</v>
      </c>
      <c r="W13" s="51">
        <v>87</v>
      </c>
      <c r="X13" s="51">
        <f t="shared" si="0"/>
        <v>627101</v>
      </c>
      <c r="Y13" s="59">
        <v>119</v>
      </c>
      <c r="Z13" s="51">
        <f>88956+206676</f>
        <v>295632</v>
      </c>
      <c r="AA13" s="51">
        <v>81</v>
      </c>
      <c r="AB13" s="51">
        <v>76500</v>
      </c>
      <c r="AC13" s="51">
        <v>119</v>
      </c>
      <c r="AD13" s="51">
        <v>14583</v>
      </c>
      <c r="AE13" s="51">
        <v>119</v>
      </c>
      <c r="AF13" s="51">
        <v>356915</v>
      </c>
      <c r="AG13" s="51">
        <v>98</v>
      </c>
      <c r="AH13" s="51">
        <v>5731</v>
      </c>
      <c r="AI13" s="51">
        <v>119</v>
      </c>
      <c r="AJ13" s="51">
        <v>50063</v>
      </c>
      <c r="AK13" s="51"/>
      <c r="AL13" s="51"/>
      <c r="AM13" s="51">
        <v>7</v>
      </c>
      <c r="AN13" s="51">
        <v>8923</v>
      </c>
      <c r="AO13" s="51">
        <v>81</v>
      </c>
      <c r="AP13" s="51">
        <v>1521</v>
      </c>
      <c r="AQ13" s="51">
        <v>119</v>
      </c>
      <c r="AR13" s="51">
        <f>AP13+AN13+AL13+AJ13+AH13+AF13+AD13+AB13+Z13</f>
        <v>809868</v>
      </c>
    </row>
    <row r="14" spans="1:44" ht="11.25">
      <c r="A14" s="3" t="s">
        <v>122</v>
      </c>
      <c r="B14" s="4" t="s">
        <v>170</v>
      </c>
      <c r="C14" s="9">
        <v>101709</v>
      </c>
      <c r="D14" s="10">
        <v>4</v>
      </c>
      <c r="E14" s="51">
        <v>134</v>
      </c>
      <c r="F14" s="51">
        <v>543886</v>
      </c>
      <c r="G14" s="51">
        <v>117</v>
      </c>
      <c r="H14" s="51">
        <v>354600</v>
      </c>
      <c r="I14" s="51">
        <v>134</v>
      </c>
      <c r="J14" s="51">
        <v>10135</v>
      </c>
      <c r="K14" s="51">
        <v>134</v>
      </c>
      <c r="L14" s="51">
        <v>430717</v>
      </c>
      <c r="M14" s="51">
        <v>134</v>
      </c>
      <c r="N14" s="51">
        <v>2815</v>
      </c>
      <c r="O14" s="51">
        <v>134</v>
      </c>
      <c r="P14" s="51">
        <v>24661</v>
      </c>
      <c r="Q14" s="51"/>
      <c r="R14" s="51"/>
      <c r="S14" s="51">
        <v>18</v>
      </c>
      <c r="T14" s="51">
        <v>32755</v>
      </c>
      <c r="U14" s="51"/>
      <c r="V14" s="51"/>
      <c r="W14" s="51">
        <v>134</v>
      </c>
      <c r="X14" s="51">
        <f>V14+T14+R14+P14+N14+L14+J14+H14+F14</f>
        <v>1399569</v>
      </c>
      <c r="Y14" s="59"/>
      <c r="Z14" s="51"/>
      <c r="AA14" s="51"/>
      <c r="AB14" s="51"/>
      <c r="AC14" s="51"/>
      <c r="AD14" s="51"/>
      <c r="AE14" s="51"/>
      <c r="AF14" s="51"/>
      <c r="AG14" s="51"/>
      <c r="AH14" s="51"/>
      <c r="AI14" s="51"/>
      <c r="AJ14" s="51"/>
      <c r="AK14" s="51"/>
      <c r="AL14" s="51"/>
      <c r="AM14" s="51"/>
      <c r="AN14" s="51"/>
      <c r="AO14" s="51"/>
      <c r="AP14" s="51"/>
      <c r="AQ14" s="51"/>
      <c r="AR14" s="51"/>
    </row>
    <row r="15" spans="1:44" ht="11.25">
      <c r="A15" s="3" t="s">
        <v>122</v>
      </c>
      <c r="B15" s="11" t="s">
        <v>174</v>
      </c>
      <c r="C15" s="12">
        <v>101879</v>
      </c>
      <c r="D15" s="13">
        <v>4</v>
      </c>
      <c r="E15" s="51">
        <v>168</v>
      </c>
      <c r="F15" s="59">
        <v>330067</v>
      </c>
      <c r="G15" s="59">
        <v>168</v>
      </c>
      <c r="H15" s="59">
        <v>381264</v>
      </c>
      <c r="I15" s="59">
        <v>168</v>
      </c>
      <c r="J15" s="59">
        <v>32761</v>
      </c>
      <c r="K15" s="59">
        <v>168</v>
      </c>
      <c r="L15" s="59">
        <v>626554</v>
      </c>
      <c r="M15" s="59"/>
      <c r="N15" s="59"/>
      <c r="O15" s="59">
        <v>168</v>
      </c>
      <c r="P15" s="59">
        <v>59559</v>
      </c>
      <c r="Q15" s="59"/>
      <c r="R15" s="59"/>
      <c r="S15" s="59">
        <v>168</v>
      </c>
      <c r="T15" s="59">
        <v>79424</v>
      </c>
      <c r="U15" s="59">
        <v>168</v>
      </c>
      <c r="V15" s="59">
        <v>12168</v>
      </c>
      <c r="W15" s="59"/>
      <c r="X15" s="59">
        <f t="shared" si="0"/>
        <v>1521797</v>
      </c>
      <c r="Y15" s="59">
        <v>13</v>
      </c>
      <c r="Z15" s="51">
        <v>37252</v>
      </c>
      <c r="AA15" s="51">
        <v>13</v>
      </c>
      <c r="AB15" s="51">
        <v>29328</v>
      </c>
      <c r="AC15" s="51">
        <v>13</v>
      </c>
      <c r="AD15" s="51">
        <v>3697</v>
      </c>
      <c r="AE15" s="51">
        <v>13</v>
      </c>
      <c r="AF15" s="51">
        <v>70714</v>
      </c>
      <c r="AG15" s="51"/>
      <c r="AH15" s="51"/>
      <c r="AI15" s="51">
        <v>13</v>
      </c>
      <c r="AJ15" s="51">
        <v>6722</v>
      </c>
      <c r="AK15" s="51"/>
      <c r="AL15" s="51"/>
      <c r="AM15" s="51">
        <v>13</v>
      </c>
      <c r="AN15" s="51">
        <v>6110</v>
      </c>
      <c r="AO15" s="51">
        <v>13</v>
      </c>
      <c r="AP15" s="51">
        <v>936</v>
      </c>
      <c r="AQ15" s="51">
        <v>13</v>
      </c>
      <c r="AR15" s="51">
        <f aca="true" t="shared" si="1" ref="AR15:AR20">AP15+AN15+AL15+AJ15+AH15+AF15+AD15+AB15+Z15</f>
        <v>154759</v>
      </c>
    </row>
    <row r="16" spans="1:44" ht="11.25">
      <c r="A16" s="3" t="s">
        <v>122</v>
      </c>
      <c r="B16" s="11" t="s">
        <v>171</v>
      </c>
      <c r="C16" s="12">
        <v>100724</v>
      </c>
      <c r="D16" s="13">
        <v>5</v>
      </c>
      <c r="E16" s="51">
        <v>192</v>
      </c>
      <c r="F16" s="59">
        <v>326479</v>
      </c>
      <c r="G16" s="59">
        <v>192</v>
      </c>
      <c r="H16" s="59">
        <v>359424</v>
      </c>
      <c r="I16" s="59">
        <v>192</v>
      </c>
      <c r="J16" s="59">
        <v>24141</v>
      </c>
      <c r="K16" s="59">
        <v>192</v>
      </c>
      <c r="L16" s="59">
        <v>619744</v>
      </c>
      <c r="M16" s="59"/>
      <c r="N16" s="59"/>
      <c r="O16" s="59">
        <v>192</v>
      </c>
      <c r="P16" s="59">
        <v>11059</v>
      </c>
      <c r="Q16" s="59"/>
      <c r="R16" s="59"/>
      <c r="S16" s="59">
        <v>4</v>
      </c>
      <c r="T16" s="59">
        <v>1305</v>
      </c>
      <c r="U16" s="59"/>
      <c r="V16" s="59"/>
      <c r="W16" s="59">
        <v>192</v>
      </c>
      <c r="X16" s="59">
        <f t="shared" si="0"/>
        <v>1342152</v>
      </c>
      <c r="Y16" s="59">
        <v>7</v>
      </c>
      <c r="Z16" s="59">
        <v>18510</v>
      </c>
      <c r="AA16" s="59">
        <v>7</v>
      </c>
      <c r="AB16" s="59">
        <v>13104</v>
      </c>
      <c r="AC16" s="59">
        <v>7</v>
      </c>
      <c r="AD16" s="59">
        <v>1368</v>
      </c>
      <c r="AE16" s="59">
        <v>7</v>
      </c>
      <c r="AF16" s="59">
        <v>35137</v>
      </c>
      <c r="AG16" s="59"/>
      <c r="AH16" s="59"/>
      <c r="AI16" s="59">
        <v>7</v>
      </c>
      <c r="AJ16" s="59">
        <v>403</v>
      </c>
      <c r="AK16" s="59"/>
      <c r="AL16" s="59"/>
      <c r="AM16" s="59"/>
      <c r="AN16" s="59"/>
      <c r="AO16" s="59"/>
      <c r="AP16" s="59"/>
      <c r="AQ16" s="59">
        <v>7</v>
      </c>
      <c r="AR16" s="59">
        <f t="shared" si="1"/>
        <v>68522</v>
      </c>
    </row>
    <row r="17" spans="1:44" ht="11.25">
      <c r="A17" s="3" t="s">
        <v>122</v>
      </c>
      <c r="B17" s="4" t="s">
        <v>172</v>
      </c>
      <c r="C17" s="9">
        <v>102322</v>
      </c>
      <c r="D17" s="10">
        <v>5</v>
      </c>
      <c r="E17" s="51">
        <v>41</v>
      </c>
      <c r="F17" s="51">
        <f>36973+101733</f>
        <v>138706</v>
      </c>
      <c r="G17" s="51">
        <v>24</v>
      </c>
      <c r="H17" s="51">
        <v>21577</v>
      </c>
      <c r="I17" s="51">
        <v>41</v>
      </c>
      <c r="J17" s="51">
        <v>6054</v>
      </c>
      <c r="K17" s="51">
        <v>41</v>
      </c>
      <c r="L17" s="51">
        <v>126001</v>
      </c>
      <c r="M17" s="51">
        <v>41</v>
      </c>
      <c r="N17" s="51">
        <v>7880</v>
      </c>
      <c r="O17" s="51">
        <v>41</v>
      </c>
      <c r="P17" s="51">
        <v>16776</v>
      </c>
      <c r="Q17" s="51"/>
      <c r="R17" s="51"/>
      <c r="S17" s="51">
        <v>5</v>
      </c>
      <c r="T17" s="51">
        <v>5985</v>
      </c>
      <c r="U17" s="51">
        <v>31</v>
      </c>
      <c r="V17" s="51">
        <v>425</v>
      </c>
      <c r="W17" s="51">
        <v>41</v>
      </c>
      <c r="X17" s="51">
        <f t="shared" si="0"/>
        <v>323404</v>
      </c>
      <c r="Y17" s="59">
        <v>7</v>
      </c>
      <c r="Z17" s="51">
        <f>7198+22743</f>
        <v>29941</v>
      </c>
      <c r="AA17" s="51">
        <v>5</v>
      </c>
      <c r="AB17" s="51">
        <v>5315</v>
      </c>
      <c r="AC17" s="51">
        <v>7</v>
      </c>
      <c r="AD17" s="51">
        <v>1192</v>
      </c>
      <c r="AE17" s="51">
        <v>7</v>
      </c>
      <c r="AF17" s="51">
        <v>25815</v>
      </c>
      <c r="AG17" s="51">
        <v>7</v>
      </c>
      <c r="AH17" s="51">
        <v>687</v>
      </c>
      <c r="AI17" s="51">
        <v>7</v>
      </c>
      <c r="AJ17" s="51">
        <v>4198</v>
      </c>
      <c r="AK17" s="51"/>
      <c r="AL17" s="51"/>
      <c r="AM17" s="51">
        <v>2</v>
      </c>
      <c r="AN17" s="51">
        <v>1718</v>
      </c>
      <c r="AO17" s="51">
        <v>5</v>
      </c>
      <c r="AP17" s="51">
        <v>75</v>
      </c>
      <c r="AQ17" s="51">
        <v>7</v>
      </c>
      <c r="AR17" s="51">
        <f t="shared" si="1"/>
        <v>68941</v>
      </c>
    </row>
    <row r="18" spans="1:44" ht="11.25">
      <c r="A18" s="3" t="s">
        <v>122</v>
      </c>
      <c r="B18" s="4" t="s">
        <v>173</v>
      </c>
      <c r="C18" s="9">
        <v>102368</v>
      </c>
      <c r="D18" s="10">
        <v>5</v>
      </c>
      <c r="E18" s="51">
        <v>7</v>
      </c>
      <c r="F18" s="51">
        <f>1530+10446</f>
        <v>11976</v>
      </c>
      <c r="G18" s="51">
        <v>3</v>
      </c>
      <c r="H18" s="51">
        <v>2748</v>
      </c>
      <c r="I18" s="51">
        <v>4</v>
      </c>
      <c r="J18" s="51">
        <v>751</v>
      </c>
      <c r="K18" s="51">
        <v>7</v>
      </c>
      <c r="L18" s="51">
        <v>19242</v>
      </c>
      <c r="M18" s="51">
        <v>7</v>
      </c>
      <c r="N18" s="51">
        <v>435</v>
      </c>
      <c r="O18" s="51">
        <v>7</v>
      </c>
      <c r="P18" s="51">
        <v>1514</v>
      </c>
      <c r="Q18" s="51"/>
      <c r="R18" s="51"/>
      <c r="S18" s="51"/>
      <c r="T18" s="51"/>
      <c r="U18" s="51"/>
      <c r="V18" s="51"/>
      <c r="W18" s="51">
        <v>7</v>
      </c>
      <c r="X18" s="51">
        <f t="shared" si="0"/>
        <v>36666</v>
      </c>
      <c r="Y18" s="51">
        <v>28</v>
      </c>
      <c r="Z18" s="51">
        <f>27348+57855</f>
        <v>85203</v>
      </c>
      <c r="AA18" s="51">
        <v>24</v>
      </c>
      <c r="AB18" s="51">
        <v>18637</v>
      </c>
      <c r="AC18" s="51">
        <v>26</v>
      </c>
      <c r="AD18" s="51">
        <v>4286</v>
      </c>
      <c r="AE18" s="51">
        <v>28</v>
      </c>
      <c r="AF18" s="51">
        <v>105999</v>
      </c>
      <c r="AG18" s="51">
        <v>28</v>
      </c>
      <c r="AH18" s="51">
        <v>2010</v>
      </c>
      <c r="AI18" s="51">
        <v>28</v>
      </c>
      <c r="AJ18" s="51">
        <v>13753</v>
      </c>
      <c r="AK18" s="51"/>
      <c r="AL18" s="51"/>
      <c r="AM18" s="51"/>
      <c r="AN18" s="51"/>
      <c r="AO18" s="51"/>
      <c r="AP18" s="51"/>
      <c r="AQ18" s="51">
        <v>28</v>
      </c>
      <c r="AR18" s="51">
        <f t="shared" si="1"/>
        <v>229888</v>
      </c>
    </row>
    <row r="19" spans="1:44" ht="11.25">
      <c r="A19" s="3" t="s">
        <v>122</v>
      </c>
      <c r="B19" s="4" t="s">
        <v>175</v>
      </c>
      <c r="C19" s="9">
        <v>101587</v>
      </c>
      <c r="D19" s="10">
        <v>5</v>
      </c>
      <c r="E19" s="51">
        <v>27</v>
      </c>
      <c r="F19" s="51">
        <v>83623</v>
      </c>
      <c r="G19" s="51">
        <v>27</v>
      </c>
      <c r="H19" s="51">
        <v>45360</v>
      </c>
      <c r="I19" s="51">
        <v>27</v>
      </c>
      <c r="J19" s="51">
        <v>6432</v>
      </c>
      <c r="K19" s="51">
        <v>27</v>
      </c>
      <c r="L19" s="51">
        <v>69307</v>
      </c>
      <c r="M19" s="51">
        <v>27</v>
      </c>
      <c r="N19" s="51">
        <v>2265</v>
      </c>
      <c r="O19" s="51">
        <v>27</v>
      </c>
      <c r="P19" s="51">
        <v>2809</v>
      </c>
      <c r="Q19" s="51"/>
      <c r="R19" s="51"/>
      <c r="S19" s="51">
        <v>8</v>
      </c>
      <c r="T19" s="51">
        <v>24000</v>
      </c>
      <c r="U19" s="51"/>
      <c r="V19" s="51"/>
      <c r="W19" s="51">
        <v>27</v>
      </c>
      <c r="X19" s="51">
        <f>V19+T19+R19+P19+N19+L19+J19+H19+F19</f>
        <v>233796</v>
      </c>
      <c r="Y19" s="51">
        <v>58</v>
      </c>
      <c r="Z19" s="51">
        <v>252431</v>
      </c>
      <c r="AA19" s="51">
        <v>58</v>
      </c>
      <c r="AB19" s="51">
        <v>97440</v>
      </c>
      <c r="AC19" s="51">
        <v>58</v>
      </c>
      <c r="AD19" s="51">
        <v>19418</v>
      </c>
      <c r="AE19" s="51">
        <v>58</v>
      </c>
      <c r="AF19" s="51">
        <v>209219</v>
      </c>
      <c r="AG19" s="51">
        <v>58</v>
      </c>
      <c r="AH19" s="51">
        <v>6837</v>
      </c>
      <c r="AI19" s="51">
        <v>58</v>
      </c>
      <c r="AJ19" s="51">
        <v>8478</v>
      </c>
      <c r="AK19" s="51"/>
      <c r="AL19" s="51"/>
      <c r="AM19" s="51">
        <v>13</v>
      </c>
      <c r="AN19" s="51">
        <v>39000</v>
      </c>
      <c r="AO19" s="51"/>
      <c r="AP19" s="51"/>
      <c r="AQ19" s="51">
        <v>58</v>
      </c>
      <c r="AR19" s="51">
        <f t="shared" si="1"/>
        <v>632823</v>
      </c>
    </row>
    <row r="20" spans="1:44" ht="11.25">
      <c r="A20" s="3" t="s">
        <v>122</v>
      </c>
      <c r="B20" s="4" t="s">
        <v>176</v>
      </c>
      <c r="C20" s="9">
        <v>100812</v>
      </c>
      <c r="D20" s="10">
        <v>6</v>
      </c>
      <c r="E20" s="51">
        <v>69</v>
      </c>
      <c r="F20" s="51">
        <v>144597</v>
      </c>
      <c r="G20" s="51">
        <v>69</v>
      </c>
      <c r="H20" s="51">
        <v>186300</v>
      </c>
      <c r="I20" s="51"/>
      <c r="J20" s="51"/>
      <c r="K20" s="51">
        <v>69</v>
      </c>
      <c r="L20" s="51">
        <v>274483</v>
      </c>
      <c r="M20" s="51"/>
      <c r="N20" s="51"/>
      <c r="O20" s="51"/>
      <c r="P20" s="51"/>
      <c r="Q20" s="51"/>
      <c r="R20" s="51"/>
      <c r="S20" s="51">
        <v>4</v>
      </c>
      <c r="T20" s="51">
        <v>9925</v>
      </c>
      <c r="U20" s="51"/>
      <c r="V20" s="51"/>
      <c r="W20" s="51">
        <v>69</v>
      </c>
      <c r="X20" s="51">
        <f t="shared" si="0"/>
        <v>615305</v>
      </c>
      <c r="Y20" s="51">
        <v>8</v>
      </c>
      <c r="Z20" s="51">
        <v>18759</v>
      </c>
      <c r="AA20" s="51">
        <v>8</v>
      </c>
      <c r="AB20" s="51">
        <v>21600</v>
      </c>
      <c r="AC20" s="51"/>
      <c r="AD20" s="51"/>
      <c r="AE20" s="51">
        <v>8</v>
      </c>
      <c r="AF20" s="51">
        <v>33334</v>
      </c>
      <c r="AG20" s="51"/>
      <c r="AH20" s="51"/>
      <c r="AI20" s="51"/>
      <c r="AJ20" s="51"/>
      <c r="AK20" s="51"/>
      <c r="AL20" s="51"/>
      <c r="AM20" s="51"/>
      <c r="AN20" s="51"/>
      <c r="AO20" s="51"/>
      <c r="AP20" s="51"/>
      <c r="AQ20" s="51">
        <v>8</v>
      </c>
      <c r="AR20" s="51">
        <f t="shared" si="1"/>
        <v>73693</v>
      </c>
    </row>
    <row r="21" spans="1:44" ht="11.25">
      <c r="A21" s="3" t="s">
        <v>122</v>
      </c>
      <c r="B21" s="4" t="s">
        <v>177</v>
      </c>
      <c r="C21" s="9">
        <v>101949</v>
      </c>
      <c r="D21" s="10">
        <v>7</v>
      </c>
      <c r="E21" s="51">
        <v>36</v>
      </c>
      <c r="F21" s="51">
        <v>60288</v>
      </c>
      <c r="G21" s="51">
        <v>36</v>
      </c>
      <c r="H21" s="51">
        <v>97200</v>
      </c>
      <c r="I21" s="51"/>
      <c r="J21" s="51"/>
      <c r="K21" s="51">
        <v>36</v>
      </c>
      <c r="L21" s="51">
        <v>114443</v>
      </c>
      <c r="M21" s="51">
        <v>36</v>
      </c>
      <c r="N21" s="51">
        <v>2992</v>
      </c>
      <c r="O21" s="51"/>
      <c r="P21" s="51"/>
      <c r="Q21" s="51"/>
      <c r="R21" s="51"/>
      <c r="S21" s="51"/>
      <c r="T21" s="51"/>
      <c r="U21" s="51"/>
      <c r="V21" s="51"/>
      <c r="W21" s="51"/>
      <c r="X21" s="51">
        <f t="shared" si="0"/>
        <v>274923</v>
      </c>
      <c r="Y21" s="51"/>
      <c r="Z21" s="51"/>
      <c r="AA21" s="51"/>
      <c r="AB21" s="51"/>
      <c r="AC21" s="51"/>
      <c r="AD21" s="51"/>
      <c r="AE21" s="51"/>
      <c r="AF21" s="51"/>
      <c r="AG21" s="51"/>
      <c r="AH21" s="51"/>
      <c r="AI21" s="51"/>
      <c r="AJ21" s="51"/>
      <c r="AK21" s="51"/>
      <c r="AL21" s="51"/>
      <c r="AM21" s="51"/>
      <c r="AN21" s="51"/>
      <c r="AO21" s="51"/>
      <c r="AP21" s="51"/>
      <c r="AQ21" s="51"/>
      <c r="AR21" s="51"/>
    </row>
    <row r="22" spans="1:44" ht="11.25">
      <c r="A22" s="3" t="s">
        <v>122</v>
      </c>
      <c r="B22" s="4" t="s">
        <v>178</v>
      </c>
      <c r="C22" s="9">
        <v>9134</v>
      </c>
      <c r="D22" s="10">
        <v>7</v>
      </c>
      <c r="E22" s="51">
        <v>78</v>
      </c>
      <c r="F22" s="51">
        <v>132762</v>
      </c>
      <c r="G22" s="51">
        <v>78</v>
      </c>
      <c r="H22" s="51">
        <v>210600</v>
      </c>
      <c r="I22" s="51"/>
      <c r="J22" s="51"/>
      <c r="K22" s="51">
        <v>78</v>
      </c>
      <c r="L22" s="51">
        <v>252018</v>
      </c>
      <c r="M22" s="51">
        <v>78</v>
      </c>
      <c r="N22" s="51">
        <v>3294</v>
      </c>
      <c r="O22" s="51"/>
      <c r="P22" s="51"/>
      <c r="Q22" s="51"/>
      <c r="R22" s="51"/>
      <c r="S22" s="51">
        <v>11</v>
      </c>
      <c r="T22" s="51">
        <v>6732</v>
      </c>
      <c r="U22" s="51"/>
      <c r="V22" s="51"/>
      <c r="W22" s="51">
        <v>78</v>
      </c>
      <c r="X22" s="51">
        <f t="shared" si="0"/>
        <v>605406</v>
      </c>
      <c r="Y22" s="59">
        <v>9</v>
      </c>
      <c r="Z22" s="51">
        <v>23536</v>
      </c>
      <c r="AA22" s="51">
        <v>9</v>
      </c>
      <c r="AB22" s="51">
        <v>24300</v>
      </c>
      <c r="AC22" s="51"/>
      <c r="AD22" s="51"/>
      <c r="AE22" s="51">
        <v>9</v>
      </c>
      <c r="AF22" s="51">
        <v>44677</v>
      </c>
      <c r="AG22" s="51">
        <v>9</v>
      </c>
      <c r="AH22" s="51">
        <v>584</v>
      </c>
      <c r="AI22" s="51"/>
      <c r="AJ22" s="51"/>
      <c r="AK22" s="51"/>
      <c r="AL22" s="51"/>
      <c r="AM22" s="51">
        <v>1</v>
      </c>
      <c r="AN22" s="51">
        <v>550</v>
      </c>
      <c r="AO22" s="51"/>
      <c r="AP22" s="51"/>
      <c r="AQ22" s="51">
        <v>9</v>
      </c>
      <c r="AR22" s="51">
        <f>AP22+AN22+AL22+AJ22+AH22+AF22+AD22+AB22+Z22</f>
        <v>93647</v>
      </c>
    </row>
    <row r="23" spans="1:44" ht="11.25">
      <c r="A23" s="3" t="s">
        <v>122</v>
      </c>
      <c r="B23" s="4" t="s">
        <v>179</v>
      </c>
      <c r="C23" s="9">
        <v>102030</v>
      </c>
      <c r="D23" s="10">
        <v>7</v>
      </c>
      <c r="E23" s="51">
        <v>111</v>
      </c>
      <c r="F23" s="51">
        <v>186265</v>
      </c>
      <c r="G23" s="51">
        <v>111</v>
      </c>
      <c r="H23" s="51">
        <v>299700</v>
      </c>
      <c r="I23" s="51"/>
      <c r="J23" s="51"/>
      <c r="K23" s="51">
        <v>111</v>
      </c>
      <c r="L23" s="51">
        <v>353580</v>
      </c>
      <c r="M23" s="51">
        <v>111</v>
      </c>
      <c r="N23" s="51">
        <v>2311</v>
      </c>
      <c r="O23" s="51"/>
      <c r="P23" s="51"/>
      <c r="Q23" s="51"/>
      <c r="R23" s="51"/>
      <c r="S23" s="51">
        <v>22</v>
      </c>
      <c r="T23" s="51">
        <v>8345</v>
      </c>
      <c r="U23" s="51"/>
      <c r="V23" s="51"/>
      <c r="W23" s="51">
        <v>111</v>
      </c>
      <c r="X23" s="51">
        <f t="shared" si="0"/>
        <v>850201</v>
      </c>
      <c r="Y23" s="51">
        <v>2</v>
      </c>
      <c r="Z23" s="51">
        <v>4936</v>
      </c>
      <c r="AA23" s="51">
        <v>2</v>
      </c>
      <c r="AB23" s="51">
        <v>5400</v>
      </c>
      <c r="AC23" s="51"/>
      <c r="AD23" s="51"/>
      <c r="AE23" s="51">
        <v>2</v>
      </c>
      <c r="AF23" s="51">
        <v>9370</v>
      </c>
      <c r="AG23" s="51">
        <v>1</v>
      </c>
      <c r="AH23" s="51">
        <v>61</v>
      </c>
      <c r="AI23" s="51"/>
      <c r="AJ23" s="51"/>
      <c r="AK23" s="51"/>
      <c r="AL23" s="51"/>
      <c r="AM23" s="51"/>
      <c r="AN23" s="51"/>
      <c r="AO23" s="51"/>
      <c r="AP23" s="51"/>
      <c r="AQ23" s="51">
        <v>2</v>
      </c>
      <c r="AR23" s="51">
        <f>AP23+AN23+AL23+AJ23+AH23+AF23+AD23+AB23+Z23</f>
        <v>19767</v>
      </c>
    </row>
    <row r="24" spans="1:44" ht="11.25">
      <c r="A24" s="3" t="s">
        <v>122</v>
      </c>
      <c r="B24" s="4" t="s">
        <v>180</v>
      </c>
      <c r="C24" s="9">
        <v>100760</v>
      </c>
      <c r="D24" s="10">
        <v>7</v>
      </c>
      <c r="E24" s="51">
        <v>45</v>
      </c>
      <c r="F24" s="51">
        <v>77410</v>
      </c>
      <c r="G24" s="51">
        <v>45</v>
      </c>
      <c r="H24" s="51">
        <v>121500</v>
      </c>
      <c r="I24" s="51"/>
      <c r="J24" s="51"/>
      <c r="K24" s="51">
        <v>45</v>
      </c>
      <c r="L24" s="51">
        <v>146945</v>
      </c>
      <c r="M24" s="51">
        <v>45</v>
      </c>
      <c r="N24" s="51">
        <v>1153</v>
      </c>
      <c r="O24" s="51"/>
      <c r="P24" s="51"/>
      <c r="Q24" s="51"/>
      <c r="R24" s="51"/>
      <c r="S24" s="51">
        <v>1</v>
      </c>
      <c r="T24" s="51">
        <v>1050</v>
      </c>
      <c r="U24" s="51"/>
      <c r="V24" s="51"/>
      <c r="W24" s="51">
        <v>45</v>
      </c>
      <c r="X24" s="51">
        <f t="shared" si="0"/>
        <v>348058</v>
      </c>
      <c r="Y24" s="51">
        <v>2</v>
      </c>
      <c r="Z24" s="51">
        <v>4140</v>
      </c>
      <c r="AA24" s="51">
        <v>2</v>
      </c>
      <c r="AB24" s="51">
        <v>5400</v>
      </c>
      <c r="AC24" s="51"/>
      <c r="AD24" s="51"/>
      <c r="AE24" s="51">
        <v>2</v>
      </c>
      <c r="AF24" s="51">
        <v>7859</v>
      </c>
      <c r="AG24" s="51">
        <v>2</v>
      </c>
      <c r="AH24" s="51">
        <v>62</v>
      </c>
      <c r="AI24" s="51"/>
      <c r="AJ24" s="51"/>
      <c r="AK24" s="51"/>
      <c r="AL24" s="51"/>
      <c r="AM24" s="51"/>
      <c r="AN24" s="51"/>
      <c r="AO24" s="51"/>
      <c r="AP24" s="51"/>
      <c r="AQ24" s="51">
        <v>2</v>
      </c>
      <c r="AR24" s="51">
        <f>AP24+AN24+AL24+AJ24+AH24+AF24+AD24+AB24+Z24</f>
        <v>17461</v>
      </c>
    </row>
    <row r="25" spans="1:44" ht="11.25">
      <c r="A25" s="3" t="s">
        <v>122</v>
      </c>
      <c r="B25" s="4" t="s">
        <v>181</v>
      </c>
      <c r="C25" s="9">
        <v>101028</v>
      </c>
      <c r="D25" s="10">
        <v>7</v>
      </c>
      <c r="E25" s="51">
        <v>35</v>
      </c>
      <c r="F25" s="51">
        <v>60365</v>
      </c>
      <c r="G25" s="51">
        <v>35</v>
      </c>
      <c r="H25" s="51">
        <v>94500</v>
      </c>
      <c r="I25" s="51"/>
      <c r="J25" s="51"/>
      <c r="K25" s="51">
        <v>35</v>
      </c>
      <c r="L25" s="51">
        <v>114588</v>
      </c>
      <c r="M25" s="51"/>
      <c r="N25" s="51"/>
      <c r="O25" s="51"/>
      <c r="P25" s="51"/>
      <c r="Q25" s="51"/>
      <c r="R25" s="51"/>
      <c r="S25" s="51">
        <v>2</v>
      </c>
      <c r="T25" s="51">
        <v>1248</v>
      </c>
      <c r="U25" s="51"/>
      <c r="V25" s="51"/>
      <c r="W25" s="51">
        <v>35</v>
      </c>
      <c r="X25" s="51">
        <f t="shared" si="0"/>
        <v>270701</v>
      </c>
      <c r="Y25" s="59"/>
      <c r="Z25" s="51"/>
      <c r="AA25" s="51"/>
      <c r="AB25" s="51"/>
      <c r="AC25" s="51"/>
      <c r="AD25" s="51"/>
      <c r="AE25" s="51"/>
      <c r="AF25" s="51"/>
      <c r="AG25" s="51"/>
      <c r="AH25" s="51"/>
      <c r="AI25" s="51"/>
      <c r="AJ25" s="51"/>
      <c r="AK25" s="51"/>
      <c r="AL25" s="51"/>
      <c r="AM25" s="51"/>
      <c r="AN25" s="51"/>
      <c r="AO25" s="51"/>
      <c r="AP25" s="51"/>
      <c r="AQ25" s="51"/>
      <c r="AR25" s="51"/>
    </row>
    <row r="26" spans="1:44" ht="11.25">
      <c r="A26" s="3" t="s">
        <v>122</v>
      </c>
      <c r="B26" s="4" t="s">
        <v>182</v>
      </c>
      <c r="C26" s="9">
        <v>101143</v>
      </c>
      <c r="D26" s="10">
        <v>7</v>
      </c>
      <c r="E26" s="51">
        <v>35</v>
      </c>
      <c r="F26" s="51">
        <v>63460</v>
      </c>
      <c r="G26" s="51">
        <v>35</v>
      </c>
      <c r="H26" s="51">
        <v>94500</v>
      </c>
      <c r="I26" s="51"/>
      <c r="J26" s="51"/>
      <c r="K26" s="51">
        <v>35</v>
      </c>
      <c r="L26" s="51">
        <v>120464</v>
      </c>
      <c r="M26" s="51">
        <v>35</v>
      </c>
      <c r="N26" s="51">
        <v>787</v>
      </c>
      <c r="O26" s="51"/>
      <c r="P26" s="51"/>
      <c r="Q26" s="51"/>
      <c r="R26" s="51"/>
      <c r="S26" s="51">
        <v>32</v>
      </c>
      <c r="T26" s="51">
        <v>25200</v>
      </c>
      <c r="U26" s="51"/>
      <c r="V26" s="51"/>
      <c r="W26" s="51">
        <v>35</v>
      </c>
      <c r="X26" s="51">
        <f t="shared" si="0"/>
        <v>304411</v>
      </c>
      <c r="Y26" s="51"/>
      <c r="Z26" s="51"/>
      <c r="AA26" s="51"/>
      <c r="AB26" s="51"/>
      <c r="AC26" s="51"/>
      <c r="AD26" s="51"/>
      <c r="AE26" s="51"/>
      <c r="AF26" s="51"/>
      <c r="AG26" s="51"/>
      <c r="AH26" s="51"/>
      <c r="AI26" s="51"/>
      <c r="AJ26" s="51"/>
      <c r="AK26" s="51"/>
      <c r="AL26" s="51"/>
      <c r="AM26" s="51"/>
      <c r="AN26" s="51"/>
      <c r="AO26" s="51"/>
      <c r="AP26" s="51"/>
      <c r="AQ26" s="51"/>
      <c r="AR26" s="51"/>
    </row>
    <row r="27" spans="1:44" ht="11.25">
      <c r="A27" s="3" t="s">
        <v>122</v>
      </c>
      <c r="B27" s="4" t="s">
        <v>183</v>
      </c>
      <c r="C27" s="9">
        <v>101240</v>
      </c>
      <c r="D27" s="10">
        <v>7</v>
      </c>
      <c r="E27" s="51">
        <v>121</v>
      </c>
      <c r="F27" s="51">
        <v>208957</v>
      </c>
      <c r="G27" s="51">
        <v>121</v>
      </c>
      <c r="H27" s="51">
        <v>326700</v>
      </c>
      <c r="I27" s="51"/>
      <c r="J27" s="51"/>
      <c r="K27" s="51">
        <v>121</v>
      </c>
      <c r="L27" s="51">
        <v>396656</v>
      </c>
      <c r="M27" s="51">
        <v>121</v>
      </c>
      <c r="N27" s="51">
        <v>1284</v>
      </c>
      <c r="O27" s="51"/>
      <c r="P27" s="51"/>
      <c r="Q27" s="51"/>
      <c r="R27" s="51"/>
      <c r="S27" s="51">
        <v>42</v>
      </c>
      <c r="T27" s="51">
        <v>11045</v>
      </c>
      <c r="U27" s="51"/>
      <c r="V27" s="51"/>
      <c r="W27" s="51">
        <v>121</v>
      </c>
      <c r="X27" s="51">
        <f>V27+T27+R27+P27+N27+L27+J27+H27+F27</f>
        <v>944642</v>
      </c>
      <c r="Y27" s="59"/>
      <c r="Z27" s="51"/>
      <c r="AA27" s="51"/>
      <c r="AB27" s="51"/>
      <c r="AC27" s="51"/>
      <c r="AD27" s="51"/>
      <c r="AE27" s="51"/>
      <c r="AF27" s="51"/>
      <c r="AG27" s="51"/>
      <c r="AH27" s="51"/>
      <c r="AI27" s="51"/>
      <c r="AJ27" s="51"/>
      <c r="AK27" s="51"/>
      <c r="AL27" s="51"/>
      <c r="AM27" s="51"/>
      <c r="AN27" s="51"/>
      <c r="AO27" s="51"/>
      <c r="AP27" s="51"/>
      <c r="AQ27" s="51"/>
      <c r="AR27" s="51"/>
    </row>
    <row r="28" spans="1:44" ht="11.25">
      <c r="A28" s="3" t="s">
        <v>122</v>
      </c>
      <c r="B28" s="4" t="s">
        <v>185</v>
      </c>
      <c r="C28" s="9">
        <v>101286</v>
      </c>
      <c r="D28" s="10">
        <v>7</v>
      </c>
      <c r="E28" s="51">
        <v>107</v>
      </c>
      <c r="F28" s="51">
        <v>195564</v>
      </c>
      <c r="G28" s="51">
        <v>107</v>
      </c>
      <c r="H28" s="51">
        <v>288900</v>
      </c>
      <c r="I28" s="51"/>
      <c r="J28" s="51"/>
      <c r="K28" s="51">
        <v>107</v>
      </c>
      <c r="L28" s="51">
        <v>371231</v>
      </c>
      <c r="M28" s="51"/>
      <c r="N28" s="51"/>
      <c r="O28" s="51"/>
      <c r="P28" s="51"/>
      <c r="Q28" s="51"/>
      <c r="R28" s="51"/>
      <c r="S28" s="51">
        <v>30</v>
      </c>
      <c r="T28" s="51">
        <v>24481</v>
      </c>
      <c r="U28" s="51"/>
      <c r="V28" s="51"/>
      <c r="W28" s="51">
        <v>107</v>
      </c>
      <c r="X28" s="51">
        <f>V28+T28+R28+P28+N28+L28+J28+H28+F28</f>
        <v>880176</v>
      </c>
      <c r="Y28" s="59"/>
      <c r="Z28" s="51"/>
      <c r="AA28" s="51"/>
      <c r="AB28" s="51"/>
      <c r="AC28" s="51"/>
      <c r="AD28" s="51"/>
      <c r="AE28" s="51"/>
      <c r="AF28" s="51"/>
      <c r="AG28" s="51"/>
      <c r="AH28" s="51"/>
      <c r="AI28" s="51"/>
      <c r="AJ28" s="51"/>
      <c r="AK28" s="51"/>
      <c r="AL28" s="51"/>
      <c r="AM28" s="51"/>
      <c r="AN28" s="51"/>
      <c r="AO28" s="51"/>
      <c r="AP28" s="51"/>
      <c r="AQ28" s="51"/>
      <c r="AR28" s="51"/>
    </row>
    <row r="29" spans="1:44" ht="11.25">
      <c r="A29" s="3" t="s">
        <v>122</v>
      </c>
      <c r="B29" s="4" t="s">
        <v>184</v>
      </c>
      <c r="C29" s="9">
        <v>131301</v>
      </c>
      <c r="D29" s="10">
        <v>7</v>
      </c>
      <c r="E29" s="51">
        <v>51</v>
      </c>
      <c r="F29" s="51">
        <v>89546</v>
      </c>
      <c r="G29" s="51">
        <v>51</v>
      </c>
      <c r="H29" s="51">
        <v>137700</v>
      </c>
      <c r="I29" s="51"/>
      <c r="J29" s="51"/>
      <c r="K29" s="51">
        <v>51</v>
      </c>
      <c r="L29" s="51">
        <v>169981</v>
      </c>
      <c r="M29" s="51">
        <v>51</v>
      </c>
      <c r="N29" s="51">
        <v>5225</v>
      </c>
      <c r="O29" s="51"/>
      <c r="P29" s="51"/>
      <c r="Q29" s="51"/>
      <c r="R29" s="51"/>
      <c r="S29" s="51">
        <v>33</v>
      </c>
      <c r="T29" s="51">
        <v>14454</v>
      </c>
      <c r="U29" s="51"/>
      <c r="V29" s="51"/>
      <c r="W29" s="51">
        <v>51</v>
      </c>
      <c r="X29" s="51">
        <f t="shared" si="0"/>
        <v>416906</v>
      </c>
      <c r="Y29" s="59"/>
      <c r="Z29" s="51"/>
      <c r="AA29" s="51"/>
      <c r="AB29" s="51"/>
      <c r="AC29" s="51"/>
      <c r="AD29" s="51"/>
      <c r="AE29" s="51"/>
      <c r="AF29" s="51"/>
      <c r="AG29" s="51"/>
      <c r="AH29" s="51"/>
      <c r="AI29" s="51"/>
      <c r="AJ29" s="51"/>
      <c r="AK29" s="51"/>
      <c r="AL29" s="51"/>
      <c r="AM29" s="51"/>
      <c r="AN29" s="51"/>
      <c r="AO29" s="51"/>
      <c r="AP29" s="51"/>
      <c r="AQ29" s="51"/>
      <c r="AR29" s="51"/>
    </row>
    <row r="30" spans="1:44" ht="11.25">
      <c r="A30" s="3" t="s">
        <v>122</v>
      </c>
      <c r="B30" s="4" t="s">
        <v>186</v>
      </c>
      <c r="C30" s="9">
        <v>101161</v>
      </c>
      <c r="D30" s="10">
        <v>7</v>
      </c>
      <c r="E30" s="51">
        <v>37</v>
      </c>
      <c r="F30" s="51">
        <v>60954</v>
      </c>
      <c r="G30" s="51">
        <v>37</v>
      </c>
      <c r="H30" s="51">
        <v>99900</v>
      </c>
      <c r="I30" s="51"/>
      <c r="J30" s="51"/>
      <c r="K30" s="51">
        <v>37</v>
      </c>
      <c r="L30" s="51">
        <v>115706</v>
      </c>
      <c r="M30" s="51">
        <v>37</v>
      </c>
      <c r="N30" s="51">
        <v>1013</v>
      </c>
      <c r="O30" s="51"/>
      <c r="P30" s="51"/>
      <c r="Q30" s="51"/>
      <c r="R30" s="51"/>
      <c r="S30" s="51">
        <v>7</v>
      </c>
      <c r="T30" s="51">
        <v>3625</v>
      </c>
      <c r="U30" s="51"/>
      <c r="V30" s="51"/>
      <c r="W30" s="51">
        <v>37</v>
      </c>
      <c r="X30" s="51">
        <f t="shared" si="0"/>
        <v>281198</v>
      </c>
      <c r="Y30" s="59">
        <v>14</v>
      </c>
      <c r="Z30" s="51">
        <v>31612</v>
      </c>
      <c r="AA30" s="51">
        <v>14</v>
      </c>
      <c r="AB30" s="51">
        <v>37800</v>
      </c>
      <c r="AC30" s="51"/>
      <c r="AD30" s="51"/>
      <c r="AE30" s="51">
        <v>14</v>
      </c>
      <c r="AF30" s="51">
        <v>60008</v>
      </c>
      <c r="AG30" s="51">
        <v>14</v>
      </c>
      <c r="AH30" s="51">
        <v>526</v>
      </c>
      <c r="AI30" s="51"/>
      <c r="AJ30" s="51"/>
      <c r="AK30" s="51"/>
      <c r="AL30" s="51"/>
      <c r="AM30" s="51">
        <v>2</v>
      </c>
      <c r="AN30" s="51">
        <v>550</v>
      </c>
      <c r="AO30" s="51"/>
      <c r="AP30" s="51"/>
      <c r="AQ30" s="51">
        <v>14</v>
      </c>
      <c r="AR30" s="51">
        <f>AP30+AN30+AL30+AJ30+AH30+AF30+AD30+AB30+Z30</f>
        <v>130496</v>
      </c>
    </row>
    <row r="31" spans="1:44" ht="11.25">
      <c r="A31" s="3" t="s">
        <v>122</v>
      </c>
      <c r="B31" s="4" t="s">
        <v>187</v>
      </c>
      <c r="C31" s="9">
        <v>101499</v>
      </c>
      <c r="D31" s="10">
        <v>7</v>
      </c>
      <c r="E31" s="51">
        <v>37</v>
      </c>
      <c r="F31" s="51">
        <v>60192</v>
      </c>
      <c r="G31" s="51">
        <v>37</v>
      </c>
      <c r="H31" s="51">
        <v>99900</v>
      </c>
      <c r="I31" s="51"/>
      <c r="J31" s="51"/>
      <c r="K31" s="51">
        <v>37</v>
      </c>
      <c r="L31" s="51">
        <v>114260</v>
      </c>
      <c r="M31" s="51">
        <v>37</v>
      </c>
      <c r="N31" s="51">
        <v>3286</v>
      </c>
      <c r="O31" s="51"/>
      <c r="P31" s="51"/>
      <c r="Q31" s="51"/>
      <c r="R31" s="51"/>
      <c r="S31" s="51">
        <v>5</v>
      </c>
      <c r="T31" s="51">
        <v>6950</v>
      </c>
      <c r="U31" s="51"/>
      <c r="V31" s="51"/>
      <c r="W31" s="51">
        <v>37</v>
      </c>
      <c r="X31" s="51">
        <f t="shared" si="0"/>
        <v>284588</v>
      </c>
      <c r="Y31" s="51">
        <v>9</v>
      </c>
      <c r="Z31" s="51">
        <v>20253</v>
      </c>
      <c r="AA31" s="51">
        <v>9</v>
      </c>
      <c r="AB31" s="51">
        <v>24300</v>
      </c>
      <c r="AC31" s="51"/>
      <c r="AD31" s="51"/>
      <c r="AE31" s="51">
        <v>9</v>
      </c>
      <c r="AF31" s="51">
        <v>38445</v>
      </c>
      <c r="AG31" s="51">
        <v>9</v>
      </c>
      <c r="AH31" s="51">
        <v>1106</v>
      </c>
      <c r="AI31" s="51"/>
      <c r="AJ31" s="51"/>
      <c r="AK31" s="51"/>
      <c r="AL31" s="51"/>
      <c r="AM31" s="51">
        <v>1</v>
      </c>
      <c r="AN31" s="51">
        <v>375</v>
      </c>
      <c r="AO31" s="51"/>
      <c r="AP31" s="51"/>
      <c r="AQ31" s="51">
        <v>9</v>
      </c>
      <c r="AR31" s="51">
        <f>AP31+AN31+AL31+AJ31+AH31+AF31+AD31+AB31+Z31</f>
        <v>84479</v>
      </c>
    </row>
    <row r="32" spans="1:44" ht="11.25">
      <c r="A32" s="3" t="s">
        <v>122</v>
      </c>
      <c r="B32" s="4" t="s">
        <v>212</v>
      </c>
      <c r="C32" s="9">
        <v>101505</v>
      </c>
      <c r="D32" s="10">
        <v>7</v>
      </c>
      <c r="E32" s="51">
        <v>89</v>
      </c>
      <c r="F32" s="51">
        <v>156919</v>
      </c>
      <c r="G32" s="51">
        <v>89</v>
      </c>
      <c r="H32" s="51">
        <v>240300</v>
      </c>
      <c r="I32" s="51"/>
      <c r="J32" s="51"/>
      <c r="K32" s="51">
        <v>89</v>
      </c>
      <c r="L32" s="51">
        <v>297873</v>
      </c>
      <c r="M32" s="51">
        <v>89</v>
      </c>
      <c r="N32" s="51">
        <v>779</v>
      </c>
      <c r="O32" s="51"/>
      <c r="P32" s="51"/>
      <c r="Q32" s="51"/>
      <c r="R32" s="51"/>
      <c r="S32" s="51">
        <v>7</v>
      </c>
      <c r="T32" s="51">
        <v>1538</v>
      </c>
      <c r="U32" s="51">
        <v>39</v>
      </c>
      <c r="V32" s="51">
        <v>1404</v>
      </c>
      <c r="W32" s="51">
        <v>89</v>
      </c>
      <c r="X32" s="51">
        <f>V32+T32+R32+P32+N32+L32+J32+H32+F32</f>
        <v>698813</v>
      </c>
      <c r="Y32" s="51">
        <v>5</v>
      </c>
      <c r="Z32" s="51">
        <v>12438</v>
      </c>
      <c r="AA32" s="51">
        <v>5</v>
      </c>
      <c r="AB32" s="51">
        <v>13500</v>
      </c>
      <c r="AC32" s="51"/>
      <c r="AD32" s="51"/>
      <c r="AE32" s="51">
        <v>5</v>
      </c>
      <c r="AF32" s="51">
        <v>23540</v>
      </c>
      <c r="AG32" s="51">
        <v>5</v>
      </c>
      <c r="AH32" s="51">
        <v>62</v>
      </c>
      <c r="AI32" s="51"/>
      <c r="AJ32" s="51"/>
      <c r="AK32" s="51"/>
      <c r="AL32" s="51"/>
      <c r="AM32" s="51">
        <v>2</v>
      </c>
      <c r="AN32" s="51">
        <v>313</v>
      </c>
      <c r="AO32" s="51">
        <v>2</v>
      </c>
      <c r="AP32" s="51">
        <v>72</v>
      </c>
      <c r="AQ32" s="51">
        <v>5</v>
      </c>
      <c r="AR32" s="51">
        <f>AP32+AN32+AL32+AJ32+AH32+AF32+AD32+AB32+Z32</f>
        <v>49925</v>
      </c>
    </row>
    <row r="33" spans="1:44" ht="11.25">
      <c r="A33" s="3" t="s">
        <v>122</v>
      </c>
      <c r="B33" s="4" t="s">
        <v>213</v>
      </c>
      <c r="C33" s="9">
        <v>101514</v>
      </c>
      <c r="D33" s="10">
        <v>7</v>
      </c>
      <c r="E33" s="51">
        <v>117</v>
      </c>
      <c r="F33" s="51">
        <v>207341</v>
      </c>
      <c r="G33" s="51">
        <v>117</v>
      </c>
      <c r="H33" s="51">
        <v>315900</v>
      </c>
      <c r="I33" s="51"/>
      <c r="J33" s="51"/>
      <c r="K33" s="51">
        <v>117</v>
      </c>
      <c r="L33" s="51">
        <v>393588</v>
      </c>
      <c r="M33" s="51"/>
      <c r="N33" s="51"/>
      <c r="O33" s="51"/>
      <c r="P33" s="51"/>
      <c r="Q33" s="51"/>
      <c r="R33" s="51"/>
      <c r="S33" s="51">
        <v>35</v>
      </c>
      <c r="T33" s="51">
        <v>35000</v>
      </c>
      <c r="U33" s="51"/>
      <c r="V33" s="51"/>
      <c r="W33" s="51">
        <v>117</v>
      </c>
      <c r="X33" s="51">
        <f t="shared" si="0"/>
        <v>951829</v>
      </c>
      <c r="Y33" s="51"/>
      <c r="Z33" s="51"/>
      <c r="AA33" s="51"/>
      <c r="AB33" s="51"/>
      <c r="AC33" s="51"/>
      <c r="AD33" s="51"/>
      <c r="AE33" s="51"/>
      <c r="AF33" s="51"/>
      <c r="AG33" s="51"/>
      <c r="AH33" s="51"/>
      <c r="AI33" s="51"/>
      <c r="AJ33" s="51"/>
      <c r="AK33" s="51"/>
      <c r="AL33" s="51"/>
      <c r="AM33" s="51"/>
      <c r="AN33" s="51"/>
      <c r="AO33" s="51"/>
      <c r="AP33" s="51"/>
      <c r="AQ33" s="51"/>
      <c r="AR33" s="51"/>
    </row>
    <row r="34" spans="1:44" ht="11.25">
      <c r="A34" s="3" t="s">
        <v>122</v>
      </c>
      <c r="B34" s="4" t="s">
        <v>214</v>
      </c>
      <c r="C34" s="9">
        <v>101569</v>
      </c>
      <c r="D34" s="10">
        <v>7</v>
      </c>
      <c r="E34" s="51">
        <v>47</v>
      </c>
      <c r="F34" s="51">
        <v>86067</v>
      </c>
      <c r="G34" s="51">
        <v>47</v>
      </c>
      <c r="H34" s="51">
        <v>126900</v>
      </c>
      <c r="I34" s="51"/>
      <c r="J34" s="51"/>
      <c r="K34" s="51">
        <v>47</v>
      </c>
      <c r="L34" s="51">
        <v>163378</v>
      </c>
      <c r="M34" s="51">
        <v>47</v>
      </c>
      <c r="N34" s="51">
        <v>21347</v>
      </c>
      <c r="O34" s="51"/>
      <c r="P34" s="51"/>
      <c r="Q34" s="51"/>
      <c r="R34" s="51"/>
      <c r="S34" s="51">
        <v>7</v>
      </c>
      <c r="T34" s="51">
        <v>3120</v>
      </c>
      <c r="U34" s="51"/>
      <c r="V34" s="51"/>
      <c r="W34" s="51">
        <v>47</v>
      </c>
      <c r="X34" s="51">
        <f>V34+T34+R34+P34+N34+L34+J34+H34+F34</f>
        <v>400812</v>
      </c>
      <c r="Y34" s="51"/>
      <c r="Z34" s="51"/>
      <c r="AA34" s="51"/>
      <c r="AB34" s="51"/>
      <c r="AC34" s="51"/>
      <c r="AD34" s="51"/>
      <c r="AE34" s="51"/>
      <c r="AF34" s="51"/>
      <c r="AG34" s="51"/>
      <c r="AH34" s="51"/>
      <c r="AI34" s="51"/>
      <c r="AJ34" s="51"/>
      <c r="AK34" s="51"/>
      <c r="AL34" s="51"/>
      <c r="AM34" s="51"/>
      <c r="AN34" s="51"/>
      <c r="AO34" s="51"/>
      <c r="AP34" s="51"/>
      <c r="AQ34" s="51"/>
      <c r="AR34" s="51"/>
    </row>
    <row r="35" spans="1:44" ht="11.25">
      <c r="A35" s="3" t="s">
        <v>122</v>
      </c>
      <c r="B35" s="4" t="s">
        <v>215</v>
      </c>
      <c r="C35" s="9">
        <v>101602</v>
      </c>
      <c r="D35" s="10">
        <v>7</v>
      </c>
      <c r="E35" s="51">
        <v>22</v>
      </c>
      <c r="F35" s="51">
        <v>36434</v>
      </c>
      <c r="G35" s="51">
        <v>22</v>
      </c>
      <c r="H35" s="51">
        <v>59400</v>
      </c>
      <c r="I35" s="51"/>
      <c r="J35" s="51"/>
      <c r="K35" s="51">
        <v>22</v>
      </c>
      <c r="L35" s="51">
        <v>69161</v>
      </c>
      <c r="M35" s="51"/>
      <c r="N35" s="51"/>
      <c r="O35" s="51"/>
      <c r="P35" s="51"/>
      <c r="Q35" s="51"/>
      <c r="R35" s="51"/>
      <c r="S35" s="51"/>
      <c r="T35" s="51"/>
      <c r="U35" s="51"/>
      <c r="V35" s="51"/>
      <c r="W35" s="51">
        <v>22</v>
      </c>
      <c r="X35" s="51">
        <f t="shared" si="0"/>
        <v>164995</v>
      </c>
      <c r="Y35" s="59"/>
      <c r="Z35" s="51"/>
      <c r="AA35" s="51"/>
      <c r="AB35" s="51"/>
      <c r="AC35" s="51"/>
      <c r="AD35" s="51"/>
      <c r="AE35" s="51"/>
      <c r="AF35" s="51"/>
      <c r="AG35" s="51"/>
      <c r="AH35" s="51"/>
      <c r="AI35" s="51"/>
      <c r="AJ35" s="51"/>
      <c r="AK35" s="51"/>
      <c r="AL35" s="51"/>
      <c r="AM35" s="51"/>
      <c r="AN35" s="51"/>
      <c r="AO35" s="51"/>
      <c r="AP35" s="51"/>
      <c r="AQ35" s="51"/>
      <c r="AR35" s="51"/>
    </row>
    <row r="36" spans="1:44" ht="11.25">
      <c r="A36" s="3" t="s">
        <v>122</v>
      </c>
      <c r="B36" s="4" t="s">
        <v>216</v>
      </c>
      <c r="C36" s="9">
        <v>101897</v>
      </c>
      <c r="D36" s="10">
        <v>7</v>
      </c>
      <c r="E36" s="51">
        <v>31</v>
      </c>
      <c r="F36" s="51">
        <v>53975</v>
      </c>
      <c r="G36" s="51">
        <v>31</v>
      </c>
      <c r="H36" s="51">
        <v>83700</v>
      </c>
      <c r="I36" s="51"/>
      <c r="J36" s="51"/>
      <c r="K36" s="51">
        <v>31</v>
      </c>
      <c r="L36" s="51">
        <v>102459</v>
      </c>
      <c r="M36" s="51"/>
      <c r="N36" s="51"/>
      <c r="O36" s="51"/>
      <c r="P36" s="51"/>
      <c r="Q36" s="51"/>
      <c r="R36" s="51"/>
      <c r="S36" s="51">
        <v>10</v>
      </c>
      <c r="T36" s="51">
        <v>3000</v>
      </c>
      <c r="U36" s="51"/>
      <c r="V36" s="51"/>
      <c r="W36" s="51">
        <v>31</v>
      </c>
      <c r="X36" s="51">
        <f>V36+T36+R36+P36+N36+L36+J36+H36+F36</f>
        <v>243134</v>
      </c>
      <c r="Y36" s="51">
        <v>6</v>
      </c>
      <c r="Z36" s="51">
        <v>15510</v>
      </c>
      <c r="AA36" s="51">
        <v>6</v>
      </c>
      <c r="AB36" s="51">
        <v>16200</v>
      </c>
      <c r="AC36" s="51"/>
      <c r="AD36" s="51"/>
      <c r="AE36" s="51">
        <v>6</v>
      </c>
      <c r="AF36" s="51">
        <v>29441</v>
      </c>
      <c r="AG36" s="51"/>
      <c r="AH36" s="51"/>
      <c r="AI36" s="51"/>
      <c r="AJ36" s="51"/>
      <c r="AK36" s="51"/>
      <c r="AL36" s="51"/>
      <c r="AM36" s="51">
        <v>16</v>
      </c>
      <c r="AN36" s="51">
        <v>4500</v>
      </c>
      <c r="AO36" s="51"/>
      <c r="AP36" s="51"/>
      <c r="AQ36" s="51">
        <v>6</v>
      </c>
      <c r="AR36" s="51">
        <f>AP36+AN36+AL36+AJ36+AH36+AF36+AD36+AB36+Z36</f>
        <v>65651</v>
      </c>
    </row>
    <row r="37" spans="1:44" ht="11.25">
      <c r="A37" s="3" t="s">
        <v>122</v>
      </c>
      <c r="B37" s="4" t="s">
        <v>266</v>
      </c>
      <c r="C37" s="9">
        <v>101903</v>
      </c>
      <c r="D37" s="10">
        <v>7</v>
      </c>
      <c r="E37" s="51">
        <v>68</v>
      </c>
      <c r="F37" s="51">
        <v>117376</v>
      </c>
      <c r="G37" s="51">
        <v>68</v>
      </c>
      <c r="H37" s="51">
        <v>183600</v>
      </c>
      <c r="I37" s="51"/>
      <c r="J37" s="51"/>
      <c r="K37" s="51">
        <v>68</v>
      </c>
      <c r="L37" s="51">
        <v>222812</v>
      </c>
      <c r="M37" s="51">
        <v>68</v>
      </c>
      <c r="N37" s="51">
        <v>583</v>
      </c>
      <c r="O37" s="51"/>
      <c r="P37" s="51"/>
      <c r="Q37" s="51"/>
      <c r="R37" s="51"/>
      <c r="S37" s="51">
        <v>5</v>
      </c>
      <c r="T37" s="51">
        <v>3072</v>
      </c>
      <c r="U37" s="51">
        <v>68</v>
      </c>
      <c r="V37" s="51">
        <v>101184</v>
      </c>
      <c r="W37" s="51">
        <v>68</v>
      </c>
      <c r="X37" s="51">
        <f t="shared" si="0"/>
        <v>628627</v>
      </c>
      <c r="Y37" s="51">
        <v>2</v>
      </c>
      <c r="Z37" s="51">
        <v>4412</v>
      </c>
      <c r="AA37" s="51">
        <v>2</v>
      </c>
      <c r="AB37" s="51">
        <v>5400</v>
      </c>
      <c r="AC37" s="51"/>
      <c r="AD37" s="51"/>
      <c r="AE37" s="51">
        <v>2</v>
      </c>
      <c r="AF37" s="51">
        <v>8376</v>
      </c>
      <c r="AG37" s="51">
        <v>2</v>
      </c>
      <c r="AH37" s="51">
        <v>22</v>
      </c>
      <c r="AI37" s="51"/>
      <c r="AJ37" s="51"/>
      <c r="AK37" s="51"/>
      <c r="AL37" s="51"/>
      <c r="AM37" s="51"/>
      <c r="AN37" s="51"/>
      <c r="AO37" s="51">
        <v>2</v>
      </c>
      <c r="AP37" s="51">
        <v>2976</v>
      </c>
      <c r="AQ37" s="51">
        <v>2</v>
      </c>
      <c r="AR37" s="51">
        <f>AP37+AN37+AL37+AJ37+AH37+AF37+AD37+AB37+Z37</f>
        <v>21186</v>
      </c>
    </row>
    <row r="38" spans="1:44" ht="11.25">
      <c r="A38" s="3" t="s">
        <v>122</v>
      </c>
      <c r="B38" s="4" t="s">
        <v>267</v>
      </c>
      <c r="C38" s="9">
        <v>102067</v>
      </c>
      <c r="D38" s="10">
        <v>7</v>
      </c>
      <c r="E38" s="51">
        <v>78</v>
      </c>
      <c r="F38" s="51">
        <v>122095</v>
      </c>
      <c r="G38" s="51">
        <v>57</v>
      </c>
      <c r="H38" s="51">
        <v>153900</v>
      </c>
      <c r="I38" s="51"/>
      <c r="J38" s="51"/>
      <c r="K38" s="51">
        <v>78</v>
      </c>
      <c r="L38" s="51">
        <v>231770</v>
      </c>
      <c r="M38" s="51"/>
      <c r="N38" s="51"/>
      <c r="O38" s="51"/>
      <c r="P38" s="51"/>
      <c r="Q38" s="51"/>
      <c r="R38" s="51"/>
      <c r="S38" s="51">
        <v>66</v>
      </c>
      <c r="T38" s="51">
        <v>24466</v>
      </c>
      <c r="U38" s="51">
        <v>11</v>
      </c>
      <c r="V38" s="51">
        <v>18675</v>
      </c>
      <c r="W38" s="51">
        <v>78</v>
      </c>
      <c r="X38" s="51">
        <f>V38+T38+R38+P38+N38+L38+J38+H38+F38</f>
        <v>550906</v>
      </c>
      <c r="Y38" s="59">
        <v>13</v>
      </c>
      <c r="Z38" s="51">
        <v>14659</v>
      </c>
      <c r="AA38" s="51">
        <v>6</v>
      </c>
      <c r="AB38" s="51">
        <v>16200</v>
      </c>
      <c r="AC38" s="51"/>
      <c r="AD38" s="51"/>
      <c r="AE38" s="51">
        <v>13</v>
      </c>
      <c r="AF38" s="51">
        <v>27827</v>
      </c>
      <c r="AG38" s="51"/>
      <c r="AH38" s="51"/>
      <c r="AI38" s="51"/>
      <c r="AJ38" s="51"/>
      <c r="AK38" s="51"/>
      <c r="AL38" s="51"/>
      <c r="AM38" s="51"/>
      <c r="AN38" s="51"/>
      <c r="AO38" s="51">
        <v>1</v>
      </c>
      <c r="AP38" s="51">
        <v>506</v>
      </c>
      <c r="AQ38" s="51">
        <v>13</v>
      </c>
      <c r="AR38" s="51">
        <f>AP38+AN38+AL38+AJ38+AH38+AF38+AD38+AB38+Z38</f>
        <v>59192</v>
      </c>
    </row>
    <row r="39" spans="1:44" ht="11.25">
      <c r="A39" s="3" t="s">
        <v>122</v>
      </c>
      <c r="B39" s="4" t="s">
        <v>268</v>
      </c>
      <c r="C39" s="9">
        <v>101736</v>
      </c>
      <c r="D39" s="10">
        <v>7</v>
      </c>
      <c r="E39" s="51"/>
      <c r="F39" s="51"/>
      <c r="G39" s="51"/>
      <c r="H39" s="51"/>
      <c r="I39" s="51"/>
      <c r="J39" s="51"/>
      <c r="K39" s="51"/>
      <c r="L39" s="51"/>
      <c r="M39" s="51"/>
      <c r="N39" s="51"/>
      <c r="O39" s="51"/>
      <c r="P39" s="51"/>
      <c r="Q39" s="51"/>
      <c r="R39" s="51"/>
      <c r="S39" s="51"/>
      <c r="T39" s="51"/>
      <c r="U39" s="51"/>
      <c r="V39" s="51"/>
      <c r="W39" s="51"/>
      <c r="X39" s="51">
        <f t="shared" si="0"/>
        <v>0</v>
      </c>
      <c r="Y39" s="51"/>
      <c r="Z39" s="51"/>
      <c r="AA39" s="51"/>
      <c r="AB39" s="51"/>
      <c r="AC39" s="51"/>
      <c r="AD39" s="51"/>
      <c r="AE39" s="51"/>
      <c r="AF39" s="51"/>
      <c r="AG39" s="51"/>
      <c r="AH39" s="51"/>
      <c r="AI39" s="51"/>
      <c r="AJ39" s="51"/>
      <c r="AK39" s="51"/>
      <c r="AL39" s="51"/>
      <c r="AM39" s="51"/>
      <c r="AN39" s="51"/>
      <c r="AO39" s="51"/>
      <c r="AP39" s="51"/>
      <c r="AQ39" s="51"/>
      <c r="AR39" s="51"/>
    </row>
    <row r="40" spans="1:44" ht="11.25">
      <c r="A40" s="3" t="s">
        <v>122</v>
      </c>
      <c r="B40" s="4" t="s">
        <v>269</v>
      </c>
      <c r="C40" s="9">
        <v>102076</v>
      </c>
      <c r="D40" s="10">
        <v>7</v>
      </c>
      <c r="E40" s="51">
        <v>13</v>
      </c>
      <c r="F40" s="51">
        <v>21274</v>
      </c>
      <c r="G40" s="51">
        <v>13</v>
      </c>
      <c r="H40" s="51">
        <v>35100</v>
      </c>
      <c r="I40" s="51"/>
      <c r="J40" s="51"/>
      <c r="K40" s="51">
        <v>13</v>
      </c>
      <c r="L40" s="51">
        <v>40384</v>
      </c>
      <c r="M40" s="51"/>
      <c r="N40" s="51"/>
      <c r="O40" s="51"/>
      <c r="P40" s="51"/>
      <c r="Q40" s="51"/>
      <c r="R40" s="51"/>
      <c r="S40" s="51"/>
      <c r="T40" s="51"/>
      <c r="U40" s="51"/>
      <c r="V40" s="51"/>
      <c r="W40" s="51">
        <v>13</v>
      </c>
      <c r="X40" s="51">
        <f t="shared" si="0"/>
        <v>96758</v>
      </c>
      <c r="Y40" s="59">
        <v>11</v>
      </c>
      <c r="Z40" s="51">
        <v>28343</v>
      </c>
      <c r="AA40" s="51">
        <v>11</v>
      </c>
      <c r="AB40" s="51">
        <v>29700</v>
      </c>
      <c r="AC40" s="51"/>
      <c r="AD40" s="51"/>
      <c r="AE40" s="51">
        <v>11</v>
      </c>
      <c r="AF40" s="51">
        <v>53802</v>
      </c>
      <c r="AG40" s="51"/>
      <c r="AH40" s="51"/>
      <c r="AI40" s="51"/>
      <c r="AJ40" s="51"/>
      <c r="AK40" s="51"/>
      <c r="AL40" s="51"/>
      <c r="AM40" s="51">
        <v>1</v>
      </c>
      <c r="AN40" s="51">
        <v>840</v>
      </c>
      <c r="AO40" s="51"/>
      <c r="AP40" s="51"/>
      <c r="AQ40" s="51">
        <v>11</v>
      </c>
      <c r="AR40" s="51">
        <f>AP40+AN40+AL40+AJ40+AH40+AF40+AD40+AB40+Z40</f>
        <v>112685</v>
      </c>
    </row>
    <row r="41" spans="1:44" ht="11.25">
      <c r="A41" s="3" t="s">
        <v>122</v>
      </c>
      <c r="B41" s="4" t="s">
        <v>270</v>
      </c>
      <c r="C41" s="9">
        <v>251260</v>
      </c>
      <c r="D41" s="10">
        <v>7</v>
      </c>
      <c r="E41" s="51">
        <v>76</v>
      </c>
      <c r="F41" s="51">
        <v>123683</v>
      </c>
      <c r="G41" s="51">
        <v>76</v>
      </c>
      <c r="H41" s="51">
        <v>205200</v>
      </c>
      <c r="I41" s="51"/>
      <c r="J41" s="51"/>
      <c r="K41" s="51">
        <v>76</v>
      </c>
      <c r="L41" s="51">
        <v>234783</v>
      </c>
      <c r="M41" s="51">
        <v>76</v>
      </c>
      <c r="N41" s="51">
        <v>307</v>
      </c>
      <c r="O41" s="51"/>
      <c r="P41" s="51"/>
      <c r="Q41" s="51"/>
      <c r="R41" s="51"/>
      <c r="S41" s="51">
        <v>50</v>
      </c>
      <c r="T41" s="51">
        <v>18605</v>
      </c>
      <c r="U41" s="51"/>
      <c r="V41" s="51"/>
      <c r="W41" s="51">
        <v>76</v>
      </c>
      <c r="X41" s="51">
        <f t="shared" si="0"/>
        <v>582578</v>
      </c>
      <c r="Y41" s="51">
        <v>1</v>
      </c>
      <c r="Z41" s="51">
        <v>3097</v>
      </c>
      <c r="AA41" s="51">
        <v>1</v>
      </c>
      <c r="AB41" s="51">
        <v>2700</v>
      </c>
      <c r="AC41" s="51"/>
      <c r="AD41" s="51"/>
      <c r="AE41" s="51">
        <v>1</v>
      </c>
      <c r="AF41" s="51">
        <v>5879</v>
      </c>
      <c r="AG41" s="51">
        <v>1</v>
      </c>
      <c r="AH41" s="51">
        <v>8</v>
      </c>
      <c r="AI41" s="51"/>
      <c r="AJ41" s="51"/>
      <c r="AK41" s="51"/>
      <c r="AL41" s="51"/>
      <c r="AM41" s="51"/>
      <c r="AN41" s="51"/>
      <c r="AO41" s="51"/>
      <c r="AP41" s="51"/>
      <c r="AQ41" s="51">
        <v>1</v>
      </c>
      <c r="AR41" s="51">
        <f>AP41+AN41+AL41+AJ41+AH41+AF41+AD41+AB41+Z41</f>
        <v>11684</v>
      </c>
    </row>
    <row r="42" spans="1:44" ht="11.25">
      <c r="A42" s="3" t="s">
        <v>122</v>
      </c>
      <c r="B42" s="4" t="s">
        <v>272</v>
      </c>
      <c r="C42" s="9">
        <v>102410</v>
      </c>
      <c r="D42" s="10">
        <v>7</v>
      </c>
      <c r="E42" s="51">
        <v>16</v>
      </c>
      <c r="F42" s="51">
        <v>25003</v>
      </c>
      <c r="G42" s="51">
        <v>16</v>
      </c>
      <c r="H42" s="51">
        <v>43200</v>
      </c>
      <c r="I42" s="51"/>
      <c r="J42" s="51"/>
      <c r="K42" s="51">
        <v>16</v>
      </c>
      <c r="L42" s="51">
        <v>47462</v>
      </c>
      <c r="M42" s="51">
        <v>16</v>
      </c>
      <c r="N42" s="51">
        <v>620</v>
      </c>
      <c r="O42" s="51"/>
      <c r="P42" s="51"/>
      <c r="Q42" s="51"/>
      <c r="R42" s="51"/>
      <c r="S42" s="51"/>
      <c r="T42" s="51"/>
      <c r="U42" s="51"/>
      <c r="V42" s="51"/>
      <c r="W42" s="51">
        <v>16</v>
      </c>
      <c r="X42" s="51">
        <f t="shared" si="0"/>
        <v>116285</v>
      </c>
      <c r="Y42" s="59"/>
      <c r="Z42" s="51"/>
      <c r="AA42" s="51"/>
      <c r="AB42" s="51"/>
      <c r="AC42" s="51"/>
      <c r="AD42" s="51"/>
      <c r="AE42" s="51"/>
      <c r="AF42" s="51"/>
      <c r="AG42" s="51"/>
      <c r="AH42" s="51"/>
      <c r="AI42" s="51"/>
      <c r="AJ42" s="51"/>
      <c r="AK42" s="51"/>
      <c r="AL42" s="51"/>
      <c r="AM42" s="51"/>
      <c r="AN42" s="51"/>
      <c r="AO42" s="51"/>
      <c r="AP42" s="51"/>
      <c r="AQ42" s="51"/>
      <c r="AR42" s="51"/>
    </row>
    <row r="43" spans="1:44" ht="11.25">
      <c r="A43" s="3" t="s">
        <v>122</v>
      </c>
      <c r="B43" s="4" t="s">
        <v>271</v>
      </c>
      <c r="C43" s="9">
        <v>101295</v>
      </c>
      <c r="D43" s="10">
        <v>7</v>
      </c>
      <c r="E43" s="51">
        <v>117</v>
      </c>
      <c r="F43" s="51">
        <v>184813</v>
      </c>
      <c r="G43" s="51">
        <v>117</v>
      </c>
      <c r="H43" s="51">
        <v>315900</v>
      </c>
      <c r="I43" s="51"/>
      <c r="J43" s="51"/>
      <c r="K43" s="51">
        <v>117</v>
      </c>
      <c r="L43" s="51">
        <v>350824</v>
      </c>
      <c r="M43" s="51">
        <v>117</v>
      </c>
      <c r="N43" s="51">
        <v>1834</v>
      </c>
      <c r="O43" s="51"/>
      <c r="P43" s="51"/>
      <c r="Q43" s="51"/>
      <c r="R43" s="51"/>
      <c r="S43" s="51">
        <v>54</v>
      </c>
      <c r="T43" s="51">
        <v>23331</v>
      </c>
      <c r="U43" s="51"/>
      <c r="V43" s="51"/>
      <c r="W43" s="51">
        <v>117</v>
      </c>
      <c r="X43" s="51">
        <f t="shared" si="0"/>
        <v>876702</v>
      </c>
      <c r="Y43" s="51"/>
      <c r="Z43" s="51"/>
      <c r="AA43" s="51"/>
      <c r="AB43" s="51"/>
      <c r="AC43" s="51"/>
      <c r="AD43" s="51"/>
      <c r="AE43" s="51"/>
      <c r="AF43" s="51"/>
      <c r="AG43" s="51"/>
      <c r="AH43" s="51"/>
      <c r="AI43" s="51"/>
      <c r="AJ43" s="51"/>
      <c r="AK43" s="51"/>
      <c r="AL43" s="51"/>
      <c r="AM43" s="51"/>
      <c r="AN43" s="51"/>
      <c r="AO43" s="51"/>
      <c r="AP43" s="51"/>
      <c r="AQ43" s="51"/>
      <c r="AR43" s="51"/>
    </row>
    <row r="44" spans="1:44" ht="11.25">
      <c r="A44" s="3" t="s">
        <v>122</v>
      </c>
      <c r="B44" s="4" t="s">
        <v>273</v>
      </c>
      <c r="C44" s="9">
        <v>100672</v>
      </c>
      <c r="D44" s="10">
        <v>8</v>
      </c>
      <c r="E44" s="51"/>
      <c r="F44" s="51"/>
      <c r="G44" s="51"/>
      <c r="H44" s="51"/>
      <c r="I44" s="51"/>
      <c r="J44" s="51"/>
      <c r="K44" s="51"/>
      <c r="L44" s="51"/>
      <c r="M44" s="51"/>
      <c r="N44" s="51"/>
      <c r="O44" s="51"/>
      <c r="P44" s="51"/>
      <c r="Q44" s="51"/>
      <c r="R44" s="51"/>
      <c r="S44" s="51"/>
      <c r="T44" s="51"/>
      <c r="U44" s="51"/>
      <c r="V44" s="51"/>
      <c r="W44" s="51"/>
      <c r="X44" s="51">
        <f t="shared" si="0"/>
        <v>0</v>
      </c>
      <c r="Y44" s="59"/>
      <c r="Z44" s="51"/>
      <c r="AA44" s="51"/>
      <c r="AB44" s="51"/>
      <c r="AC44" s="51"/>
      <c r="AD44" s="51"/>
      <c r="AE44" s="51"/>
      <c r="AF44" s="51"/>
      <c r="AG44" s="51"/>
      <c r="AH44" s="51"/>
      <c r="AI44" s="51"/>
      <c r="AJ44" s="51"/>
      <c r="AK44" s="51"/>
      <c r="AL44" s="51"/>
      <c r="AM44" s="51"/>
      <c r="AN44" s="51"/>
      <c r="AO44" s="51"/>
      <c r="AP44" s="51"/>
      <c r="AQ44" s="51"/>
      <c r="AR44" s="51"/>
    </row>
    <row r="45" spans="1:44" ht="11.25">
      <c r="A45" s="3" t="s">
        <v>122</v>
      </c>
      <c r="B45" s="4" t="s">
        <v>274</v>
      </c>
      <c r="C45" s="9">
        <v>100919</v>
      </c>
      <c r="D45" s="10">
        <v>8</v>
      </c>
      <c r="E45" s="51">
        <v>38</v>
      </c>
      <c r="F45" s="51">
        <v>65568</v>
      </c>
      <c r="G45" s="51">
        <v>38</v>
      </c>
      <c r="H45" s="51">
        <v>102600</v>
      </c>
      <c r="I45" s="51"/>
      <c r="J45" s="51"/>
      <c r="K45" s="51">
        <v>38</v>
      </c>
      <c r="L45" s="51">
        <v>124465</v>
      </c>
      <c r="M45" s="51">
        <v>38</v>
      </c>
      <c r="N45" s="51">
        <v>1627</v>
      </c>
      <c r="O45" s="51"/>
      <c r="P45" s="51"/>
      <c r="Q45" s="51"/>
      <c r="R45" s="51"/>
      <c r="S45" s="51"/>
      <c r="T45" s="51"/>
      <c r="U45" s="51"/>
      <c r="V45" s="51"/>
      <c r="W45" s="51">
        <v>38</v>
      </c>
      <c r="X45" s="51">
        <f t="shared" si="0"/>
        <v>294260</v>
      </c>
      <c r="Y45" s="51">
        <v>8</v>
      </c>
      <c r="Z45" s="51">
        <v>19947</v>
      </c>
      <c r="AA45" s="51">
        <v>8</v>
      </c>
      <c r="AB45" s="51">
        <v>21600</v>
      </c>
      <c r="AC45" s="51"/>
      <c r="AD45" s="51"/>
      <c r="AE45" s="51">
        <v>8</v>
      </c>
      <c r="AF45" s="51">
        <v>37864</v>
      </c>
      <c r="AG45" s="51">
        <v>8</v>
      </c>
      <c r="AH45" s="51">
        <v>495</v>
      </c>
      <c r="AI45" s="51"/>
      <c r="AJ45" s="51"/>
      <c r="AK45" s="51"/>
      <c r="AL45" s="51"/>
      <c r="AM45" s="51"/>
      <c r="AN45" s="51"/>
      <c r="AO45" s="51"/>
      <c r="AP45" s="51"/>
      <c r="AQ45" s="51">
        <v>8</v>
      </c>
      <c r="AR45" s="51">
        <f>AP45+AN45+AL45+AJ45+AH45+AF45+AD45+AB45+Z45</f>
        <v>79906</v>
      </c>
    </row>
    <row r="46" spans="1:44" ht="11.25">
      <c r="A46" s="3" t="s">
        <v>122</v>
      </c>
      <c r="B46" s="4" t="s">
        <v>275</v>
      </c>
      <c r="C46" s="9">
        <v>101347</v>
      </c>
      <c r="D46" s="10">
        <v>8</v>
      </c>
      <c r="E46" s="51">
        <v>25</v>
      </c>
      <c r="F46" s="51">
        <v>40062</v>
      </c>
      <c r="G46" s="51">
        <v>25</v>
      </c>
      <c r="H46" s="51">
        <v>67500</v>
      </c>
      <c r="I46" s="51"/>
      <c r="J46" s="51"/>
      <c r="K46" s="51">
        <v>25</v>
      </c>
      <c r="L46" s="51">
        <v>76049</v>
      </c>
      <c r="M46" s="51">
        <v>25</v>
      </c>
      <c r="N46" s="51">
        <v>596</v>
      </c>
      <c r="O46" s="51"/>
      <c r="P46" s="51"/>
      <c r="Q46" s="51"/>
      <c r="R46" s="51"/>
      <c r="S46" s="51"/>
      <c r="T46" s="51"/>
      <c r="U46" s="51"/>
      <c r="V46" s="51"/>
      <c r="W46" s="51">
        <v>25</v>
      </c>
      <c r="X46" s="51">
        <f>V46+T46+R46+P46+N46+L46+J46+H46+F46</f>
        <v>184207</v>
      </c>
      <c r="Y46" s="59">
        <v>6</v>
      </c>
      <c r="Z46" s="51">
        <v>14481</v>
      </c>
      <c r="AA46" s="51">
        <v>6</v>
      </c>
      <c r="AB46" s="51">
        <v>16200</v>
      </c>
      <c r="AC46" s="51"/>
      <c r="AD46" s="51"/>
      <c r="AE46" s="51">
        <v>6</v>
      </c>
      <c r="AF46" s="51">
        <v>27487</v>
      </c>
      <c r="AG46" s="51">
        <v>6</v>
      </c>
      <c r="AH46" s="51">
        <v>216</v>
      </c>
      <c r="AI46" s="51"/>
      <c r="AJ46" s="51"/>
      <c r="AK46" s="51"/>
      <c r="AL46" s="51"/>
      <c r="AM46" s="51"/>
      <c r="AN46" s="51"/>
      <c r="AO46" s="51"/>
      <c r="AP46" s="51"/>
      <c r="AQ46" s="51">
        <v>6</v>
      </c>
      <c r="AR46" s="51">
        <f>AP46+AN46+AL46+AJ46+AH46+AF46+AD46+AB46+Z46</f>
        <v>58384</v>
      </c>
    </row>
    <row r="47" spans="1:44" ht="11.25">
      <c r="A47" s="3" t="s">
        <v>122</v>
      </c>
      <c r="B47" s="4" t="s">
        <v>277</v>
      </c>
      <c r="C47" s="9">
        <v>101462</v>
      </c>
      <c r="D47" s="10">
        <v>8</v>
      </c>
      <c r="E47" s="51"/>
      <c r="F47" s="51"/>
      <c r="G47" s="51"/>
      <c r="H47" s="51"/>
      <c r="I47" s="51"/>
      <c r="J47" s="51"/>
      <c r="K47" s="51"/>
      <c r="L47" s="51"/>
      <c r="M47" s="51"/>
      <c r="N47" s="51"/>
      <c r="O47" s="51"/>
      <c r="P47" s="51"/>
      <c r="Q47" s="51"/>
      <c r="R47" s="51"/>
      <c r="S47" s="51"/>
      <c r="T47" s="51"/>
      <c r="U47" s="51"/>
      <c r="V47" s="51"/>
      <c r="W47" s="51"/>
      <c r="X47" s="51">
        <f t="shared" si="0"/>
        <v>0</v>
      </c>
      <c r="Y47" s="51">
        <v>23</v>
      </c>
      <c r="Z47" s="51">
        <v>54783</v>
      </c>
      <c r="AA47" s="51">
        <v>23</v>
      </c>
      <c r="AB47" s="51">
        <v>62100</v>
      </c>
      <c r="AC47" s="51"/>
      <c r="AD47" s="51"/>
      <c r="AE47" s="51">
        <v>23</v>
      </c>
      <c r="AF47" s="51">
        <v>103993</v>
      </c>
      <c r="AG47" s="51"/>
      <c r="AH47" s="51"/>
      <c r="AI47" s="51"/>
      <c r="AJ47" s="51"/>
      <c r="AK47" s="51"/>
      <c r="AL47" s="51"/>
      <c r="AM47" s="51"/>
      <c r="AN47" s="51"/>
      <c r="AO47" s="51"/>
      <c r="AP47" s="51"/>
      <c r="AQ47" s="51">
        <v>23</v>
      </c>
      <c r="AR47" s="51">
        <f>AP47+AN47+AL47+AJ47+AH47+AF47+AD47+AB47+Z47</f>
        <v>220876</v>
      </c>
    </row>
    <row r="48" spans="1:44" ht="11.25">
      <c r="A48" s="3" t="s">
        <v>122</v>
      </c>
      <c r="B48" s="4" t="s">
        <v>278</v>
      </c>
      <c r="C48" s="9">
        <v>101471</v>
      </c>
      <c r="D48" s="10">
        <v>8</v>
      </c>
      <c r="E48" s="51"/>
      <c r="F48" s="51"/>
      <c r="G48" s="51"/>
      <c r="H48" s="51"/>
      <c r="I48" s="51"/>
      <c r="J48" s="51"/>
      <c r="K48" s="51"/>
      <c r="L48" s="51"/>
      <c r="M48" s="51"/>
      <c r="N48" s="51"/>
      <c r="O48" s="51"/>
      <c r="P48" s="51"/>
      <c r="Q48" s="51"/>
      <c r="R48" s="51"/>
      <c r="S48" s="51"/>
      <c r="T48" s="51"/>
      <c r="U48" s="51"/>
      <c r="V48" s="51"/>
      <c r="W48" s="51"/>
      <c r="X48" s="51">
        <f t="shared" si="0"/>
        <v>0</v>
      </c>
      <c r="Y48" s="59">
        <v>55</v>
      </c>
      <c r="Z48" s="51">
        <v>118528</v>
      </c>
      <c r="AA48" s="51">
        <v>55</v>
      </c>
      <c r="AB48" s="51">
        <v>148500</v>
      </c>
      <c r="AC48" s="51"/>
      <c r="AD48" s="51"/>
      <c r="AE48" s="51">
        <v>55</v>
      </c>
      <c r="AF48" s="51">
        <v>224996</v>
      </c>
      <c r="AG48" s="51"/>
      <c r="AH48" s="51"/>
      <c r="AI48" s="51"/>
      <c r="AJ48" s="51"/>
      <c r="AK48" s="51"/>
      <c r="AL48" s="51"/>
      <c r="AM48" s="51"/>
      <c r="AN48" s="51"/>
      <c r="AO48" s="51"/>
      <c r="AP48" s="51"/>
      <c r="AQ48" s="51">
        <v>55</v>
      </c>
      <c r="AR48" s="51">
        <f>AP48+AN48+AL48+AJ48+AH48+AF48+AD48+AB48+Z48</f>
        <v>492024</v>
      </c>
    </row>
    <row r="49" spans="1:44" ht="11.25">
      <c r="A49" s="3" t="s">
        <v>122</v>
      </c>
      <c r="B49" s="4" t="s">
        <v>276</v>
      </c>
      <c r="C49" s="9">
        <v>101523</v>
      </c>
      <c r="D49" s="10">
        <v>8</v>
      </c>
      <c r="E49" s="51"/>
      <c r="F49" s="51"/>
      <c r="G49" s="51"/>
      <c r="H49" s="51"/>
      <c r="I49" s="51"/>
      <c r="J49" s="51"/>
      <c r="K49" s="51"/>
      <c r="L49" s="51"/>
      <c r="M49" s="51"/>
      <c r="N49" s="51"/>
      <c r="O49" s="51"/>
      <c r="P49" s="51"/>
      <c r="Q49" s="51"/>
      <c r="R49" s="51"/>
      <c r="S49" s="51"/>
      <c r="T49" s="51"/>
      <c r="U49" s="51"/>
      <c r="V49" s="51"/>
      <c r="W49" s="51"/>
      <c r="X49" s="51">
        <f t="shared" si="0"/>
        <v>0</v>
      </c>
      <c r="Y49" s="51">
        <v>39</v>
      </c>
      <c r="Z49" s="51">
        <v>95188</v>
      </c>
      <c r="AA49" s="51">
        <v>39</v>
      </c>
      <c r="AB49" s="51">
        <v>105300</v>
      </c>
      <c r="AC49" s="51"/>
      <c r="AD49" s="51"/>
      <c r="AE49" s="51">
        <v>39</v>
      </c>
      <c r="AF49" s="51">
        <v>180692</v>
      </c>
      <c r="AG49" s="51">
        <v>39</v>
      </c>
      <c r="AH49" s="51">
        <v>1653</v>
      </c>
      <c r="AI49" s="51"/>
      <c r="AJ49" s="51"/>
      <c r="AK49" s="51"/>
      <c r="AL49" s="51"/>
      <c r="AM49" s="51"/>
      <c r="AN49" s="51"/>
      <c r="AO49" s="51"/>
      <c r="AP49" s="51"/>
      <c r="AQ49" s="51">
        <v>39</v>
      </c>
      <c r="AR49" s="51">
        <f>AP49+AN49+AL49+AJ49+AH49+AF49+AD49+AB49+Z49</f>
        <v>382833</v>
      </c>
    </row>
    <row r="50" spans="1:44" ht="11.25">
      <c r="A50" s="3" t="s">
        <v>122</v>
      </c>
      <c r="B50" s="4" t="s">
        <v>279</v>
      </c>
      <c r="C50" s="9">
        <v>101107</v>
      </c>
      <c r="D50" s="10">
        <v>8</v>
      </c>
      <c r="E50" s="51">
        <v>26</v>
      </c>
      <c r="F50" s="51">
        <v>59183</v>
      </c>
      <c r="G50" s="51">
        <v>26</v>
      </c>
      <c r="H50" s="51">
        <v>70200</v>
      </c>
      <c r="I50" s="51"/>
      <c r="J50" s="51"/>
      <c r="K50" s="51">
        <v>26</v>
      </c>
      <c r="L50" s="51">
        <v>112346</v>
      </c>
      <c r="M50" s="51">
        <v>26</v>
      </c>
      <c r="N50" s="51">
        <v>7049</v>
      </c>
      <c r="O50" s="51"/>
      <c r="P50" s="51"/>
      <c r="Q50" s="51"/>
      <c r="R50" s="51"/>
      <c r="S50" s="51"/>
      <c r="T50" s="51"/>
      <c r="U50" s="51"/>
      <c r="V50" s="51"/>
      <c r="W50" s="51">
        <v>26</v>
      </c>
      <c r="X50" s="51">
        <f t="shared" si="0"/>
        <v>248778</v>
      </c>
      <c r="Y50" s="51"/>
      <c r="Z50" s="51"/>
      <c r="AA50" s="51"/>
      <c r="AB50" s="51"/>
      <c r="AC50" s="51"/>
      <c r="AD50" s="51"/>
      <c r="AE50" s="51"/>
      <c r="AF50" s="51"/>
      <c r="AG50" s="51"/>
      <c r="AH50" s="51"/>
      <c r="AI50" s="51"/>
      <c r="AJ50" s="51"/>
      <c r="AK50" s="51"/>
      <c r="AL50" s="51"/>
      <c r="AM50" s="51"/>
      <c r="AN50" s="51"/>
      <c r="AO50" s="51"/>
      <c r="AP50" s="51"/>
      <c r="AQ50" s="51"/>
      <c r="AR50" s="51"/>
    </row>
    <row r="51" spans="1:44" ht="11.25">
      <c r="A51" s="3" t="s">
        <v>122</v>
      </c>
      <c r="B51" s="4" t="s">
        <v>280</v>
      </c>
      <c r="C51" s="9">
        <v>101994</v>
      </c>
      <c r="D51" s="10">
        <v>8</v>
      </c>
      <c r="E51" s="51"/>
      <c r="F51" s="51"/>
      <c r="G51" s="51"/>
      <c r="H51" s="51"/>
      <c r="I51" s="51"/>
      <c r="J51" s="51"/>
      <c r="K51" s="51"/>
      <c r="L51" s="51"/>
      <c r="M51" s="51"/>
      <c r="N51" s="51"/>
      <c r="O51" s="51"/>
      <c r="P51" s="51"/>
      <c r="Q51" s="51"/>
      <c r="R51" s="51"/>
      <c r="S51" s="51"/>
      <c r="T51" s="51"/>
      <c r="U51" s="51"/>
      <c r="V51" s="51"/>
      <c r="W51" s="51"/>
      <c r="X51" s="51">
        <f t="shared" si="0"/>
        <v>0</v>
      </c>
      <c r="Y51" s="51">
        <v>23</v>
      </c>
      <c r="Z51" s="51">
        <v>49517</v>
      </c>
      <c r="AA51" s="51">
        <v>23</v>
      </c>
      <c r="AB51" s="51">
        <v>62100</v>
      </c>
      <c r="AC51" s="51"/>
      <c r="AD51" s="51"/>
      <c r="AE51" s="51">
        <v>23</v>
      </c>
      <c r="AF51" s="51">
        <v>93997</v>
      </c>
      <c r="AG51" s="51">
        <v>23</v>
      </c>
      <c r="AH51" s="51">
        <v>2089</v>
      </c>
      <c r="AI51" s="51"/>
      <c r="AJ51" s="51"/>
      <c r="AK51" s="51"/>
      <c r="AL51" s="51"/>
      <c r="AM51" s="51">
        <v>4</v>
      </c>
      <c r="AN51" s="51">
        <v>2450</v>
      </c>
      <c r="AO51" s="51"/>
      <c r="AP51" s="51"/>
      <c r="AQ51" s="51">
        <v>23</v>
      </c>
      <c r="AR51" s="51">
        <f>AP51+AN51+AL51+AJ51+AH51+AF51+AD51+AB51+Z51</f>
        <v>210153</v>
      </c>
    </row>
    <row r="52" spans="1:44" ht="11.25">
      <c r="A52" s="3" t="s">
        <v>122</v>
      </c>
      <c r="B52" s="4" t="s">
        <v>281</v>
      </c>
      <c r="C52" s="9">
        <v>101037</v>
      </c>
      <c r="D52" s="10">
        <v>8</v>
      </c>
      <c r="E52" s="51"/>
      <c r="F52" s="51"/>
      <c r="G52" s="51"/>
      <c r="H52" s="51"/>
      <c r="I52" s="51"/>
      <c r="J52" s="51"/>
      <c r="K52" s="51"/>
      <c r="L52" s="51"/>
      <c r="M52" s="51"/>
      <c r="N52" s="51"/>
      <c r="O52" s="51"/>
      <c r="P52" s="51"/>
      <c r="Q52" s="51"/>
      <c r="R52" s="51"/>
      <c r="S52" s="51"/>
      <c r="T52" s="51"/>
      <c r="U52" s="51"/>
      <c r="V52" s="51"/>
      <c r="W52" s="51"/>
      <c r="X52" s="51">
        <f>V52+T52+R52+P52+N52+L52+J52+H52+F52</f>
        <v>0</v>
      </c>
      <c r="Y52" s="59">
        <v>27</v>
      </c>
      <c r="Z52" s="51">
        <v>54108</v>
      </c>
      <c r="AA52" s="51">
        <v>27</v>
      </c>
      <c r="AB52" s="51">
        <v>72900</v>
      </c>
      <c r="AC52" s="51"/>
      <c r="AD52" s="51"/>
      <c r="AE52" s="51">
        <v>27</v>
      </c>
      <c r="AF52" s="51">
        <v>102714</v>
      </c>
      <c r="AG52" s="51">
        <v>27</v>
      </c>
      <c r="AH52" s="51">
        <v>4210</v>
      </c>
      <c r="AI52" s="51"/>
      <c r="AJ52" s="51"/>
      <c r="AK52" s="51"/>
      <c r="AL52" s="51"/>
      <c r="AM52" s="51">
        <v>3</v>
      </c>
      <c r="AN52" s="51">
        <v>4890</v>
      </c>
      <c r="AO52" s="51"/>
      <c r="AP52" s="51"/>
      <c r="AQ52" s="51">
        <v>27</v>
      </c>
      <c r="AR52" s="51">
        <f>AP52+AN52+AL52+AJ52+AH52+AF52+AD52+AB52+Z52</f>
        <v>238822</v>
      </c>
    </row>
    <row r="53" spans="1:44" ht="11.25">
      <c r="A53" s="3" t="s">
        <v>122</v>
      </c>
      <c r="B53" s="4" t="s">
        <v>282</v>
      </c>
      <c r="C53" s="9">
        <v>102313</v>
      </c>
      <c r="D53" s="10">
        <v>8</v>
      </c>
      <c r="E53" s="51"/>
      <c r="F53" s="51"/>
      <c r="G53" s="51"/>
      <c r="H53" s="51"/>
      <c r="I53" s="51"/>
      <c r="J53" s="51"/>
      <c r="K53" s="51"/>
      <c r="L53" s="51"/>
      <c r="M53" s="51"/>
      <c r="N53" s="51"/>
      <c r="O53" s="51"/>
      <c r="P53" s="51"/>
      <c r="Q53" s="51"/>
      <c r="R53" s="51"/>
      <c r="S53" s="51"/>
      <c r="T53" s="51"/>
      <c r="U53" s="51"/>
      <c r="V53" s="51"/>
      <c r="W53" s="51"/>
      <c r="X53" s="51">
        <f>V53+T53+R53+P53+N53+L53+J53+H53+F53</f>
        <v>0</v>
      </c>
      <c r="Y53" s="51">
        <v>34</v>
      </c>
      <c r="Z53" s="51">
        <v>75247</v>
      </c>
      <c r="AA53" s="51">
        <v>34</v>
      </c>
      <c r="AB53" s="51">
        <v>91800</v>
      </c>
      <c r="AC53" s="51"/>
      <c r="AD53" s="51"/>
      <c r="AE53" s="51">
        <v>34</v>
      </c>
      <c r="AF53" s="51">
        <v>142840</v>
      </c>
      <c r="AG53" s="51"/>
      <c r="AH53" s="51"/>
      <c r="AI53" s="51"/>
      <c r="AJ53" s="51"/>
      <c r="AK53" s="51"/>
      <c r="AL53" s="51"/>
      <c r="AM53" s="51"/>
      <c r="AN53" s="51"/>
      <c r="AO53" s="51">
        <v>14</v>
      </c>
      <c r="AP53" s="51">
        <v>4128</v>
      </c>
      <c r="AQ53" s="51">
        <v>34</v>
      </c>
      <c r="AR53" s="51">
        <f>AP53+AN53+AL53+AJ53+AH53+AF53+AD53+AB53+Z53</f>
        <v>314015</v>
      </c>
    </row>
    <row r="54" spans="1:44" ht="11.25">
      <c r="A54" s="3" t="s">
        <v>135</v>
      </c>
      <c r="B54" s="14" t="s">
        <v>301</v>
      </c>
      <c r="C54" s="15">
        <v>106397</v>
      </c>
      <c r="D54" s="16">
        <v>1</v>
      </c>
      <c r="E54" s="51">
        <v>515</v>
      </c>
      <c r="F54" s="51">
        <v>2715769</v>
      </c>
      <c r="G54" s="51">
        <v>515</v>
      </c>
      <c r="H54" s="51">
        <v>1278840</v>
      </c>
      <c r="I54" s="51">
        <v>515</v>
      </c>
      <c r="J54" s="51">
        <v>57031</v>
      </c>
      <c r="K54" s="51">
        <v>515</v>
      </c>
      <c r="L54" s="51">
        <v>1941775</v>
      </c>
      <c r="M54" s="51">
        <v>515</v>
      </c>
      <c r="N54" s="51">
        <v>24442</v>
      </c>
      <c r="O54" s="51">
        <v>515</v>
      </c>
      <c r="P54" s="51">
        <v>70610</v>
      </c>
      <c r="Q54" s="51">
        <v>515</v>
      </c>
      <c r="R54" s="51">
        <v>48884</v>
      </c>
      <c r="S54" s="51">
        <v>515</v>
      </c>
      <c r="T54" s="51">
        <v>137342</v>
      </c>
      <c r="U54" s="51"/>
      <c r="W54" s="51">
        <v>515</v>
      </c>
      <c r="X54" s="51">
        <f aca="true" t="shared" si="2" ref="X54:X84">V54+T54+R54+P54+N54+L54+J54+H54+F54</f>
        <v>6274693</v>
      </c>
      <c r="Y54" s="59">
        <v>295</v>
      </c>
      <c r="Z54" s="51">
        <v>2035164</v>
      </c>
      <c r="AA54" s="51">
        <v>295</v>
      </c>
      <c r="AB54" s="51">
        <v>844500</v>
      </c>
      <c r="AC54" s="51">
        <v>295</v>
      </c>
      <c r="AD54" s="51">
        <v>42738</v>
      </c>
      <c r="AE54" s="51">
        <v>295</v>
      </c>
      <c r="AF54" s="51">
        <v>1455142</v>
      </c>
      <c r="AG54" s="51">
        <v>295</v>
      </c>
      <c r="AH54" s="51">
        <v>18316</v>
      </c>
      <c r="AI54" s="51">
        <v>295</v>
      </c>
      <c r="AJ54" s="51">
        <v>52914</v>
      </c>
      <c r="AK54" s="51">
        <v>295</v>
      </c>
      <c r="AL54" s="51">
        <v>36633</v>
      </c>
      <c r="AM54" s="51">
        <v>295</v>
      </c>
      <c r="AN54" s="51">
        <v>78672</v>
      </c>
      <c r="AQ54" s="51">
        <v>295</v>
      </c>
      <c r="AR54" s="51">
        <f aca="true" t="shared" si="3" ref="AR54:AR84">AP54+AN54+AL54+AJ54+AH54+AF54+AD54+AB54+Z54</f>
        <v>4564079</v>
      </c>
    </row>
    <row r="55" spans="1:44" ht="11.25">
      <c r="A55" s="3" t="s">
        <v>135</v>
      </c>
      <c r="B55" s="14" t="s">
        <v>302</v>
      </c>
      <c r="C55" s="15">
        <v>106458</v>
      </c>
      <c r="D55" s="16">
        <v>3</v>
      </c>
      <c r="E55" s="51">
        <v>376</v>
      </c>
      <c r="F55" s="51">
        <v>1692280</v>
      </c>
      <c r="G55" s="51">
        <v>376</v>
      </c>
      <c r="H55" s="51">
        <v>981382</v>
      </c>
      <c r="I55" s="51">
        <v>249</v>
      </c>
      <c r="J55" s="51">
        <v>35856</v>
      </c>
      <c r="K55" s="51">
        <v>376</v>
      </c>
      <c r="L55" s="51">
        <v>1289430</v>
      </c>
      <c r="M55" s="51">
        <v>376</v>
      </c>
      <c r="N55" s="51">
        <v>11799</v>
      </c>
      <c r="O55" s="51">
        <v>376</v>
      </c>
      <c r="P55" s="51">
        <v>60912</v>
      </c>
      <c r="Q55" s="51">
        <v>376</v>
      </c>
      <c r="R55" s="51">
        <v>45509</v>
      </c>
      <c r="S55" s="51">
        <v>60</v>
      </c>
      <c r="T55" s="51">
        <v>56420</v>
      </c>
      <c r="U55" s="51"/>
      <c r="V55" s="51"/>
      <c r="W55" s="51">
        <v>376</v>
      </c>
      <c r="X55" s="51">
        <f t="shared" si="2"/>
        <v>4173588</v>
      </c>
      <c r="Y55" s="59">
        <v>46</v>
      </c>
      <c r="Z55" s="51">
        <v>281606</v>
      </c>
      <c r="AA55" s="51">
        <v>46</v>
      </c>
      <c r="AB55" s="51">
        <v>124595</v>
      </c>
      <c r="AC55" s="51">
        <v>37</v>
      </c>
      <c r="AD55" s="51">
        <v>5328</v>
      </c>
      <c r="AE55" s="51">
        <v>46</v>
      </c>
      <c r="AF55" s="51">
        <v>213348</v>
      </c>
      <c r="AG55" s="51">
        <v>46</v>
      </c>
      <c r="AH55" s="51">
        <v>1952</v>
      </c>
      <c r="AI55" s="51">
        <v>46</v>
      </c>
      <c r="AJ55" s="51">
        <v>7452</v>
      </c>
      <c r="AK55" s="51">
        <v>46</v>
      </c>
      <c r="AL55" s="51">
        <v>7530</v>
      </c>
      <c r="AM55" s="51">
        <v>10</v>
      </c>
      <c r="AN55" s="51">
        <v>6100</v>
      </c>
      <c r="AO55" s="51"/>
      <c r="AP55" s="51"/>
      <c r="AQ55" s="51">
        <v>46</v>
      </c>
      <c r="AR55" s="51">
        <f t="shared" si="3"/>
        <v>647911</v>
      </c>
    </row>
    <row r="56" spans="1:44" ht="11.25">
      <c r="A56" s="3" t="s">
        <v>135</v>
      </c>
      <c r="B56" s="14" t="s">
        <v>303</v>
      </c>
      <c r="C56" s="15">
        <v>106245</v>
      </c>
      <c r="D56" s="16">
        <v>3</v>
      </c>
      <c r="E56" s="51">
        <v>334</v>
      </c>
      <c r="F56" s="51">
        <v>1490882</v>
      </c>
      <c r="G56" s="51">
        <v>303</v>
      </c>
      <c r="H56" s="51">
        <v>547317</v>
      </c>
      <c r="I56" s="51">
        <v>334</v>
      </c>
      <c r="J56" s="51">
        <v>13697</v>
      </c>
      <c r="K56" s="51">
        <v>342</v>
      </c>
      <c r="L56" s="51">
        <v>1289804</v>
      </c>
      <c r="M56" s="51">
        <v>342</v>
      </c>
      <c r="N56" s="51">
        <v>30194</v>
      </c>
      <c r="O56" s="51">
        <v>334</v>
      </c>
      <c r="P56" s="51">
        <v>41336</v>
      </c>
      <c r="Q56" s="51">
        <v>342</v>
      </c>
      <c r="R56" s="51">
        <v>25128</v>
      </c>
      <c r="S56" s="51"/>
      <c r="T56" s="51"/>
      <c r="U56" s="51"/>
      <c r="V56" s="51"/>
      <c r="W56" s="51">
        <v>342</v>
      </c>
      <c r="X56" s="51">
        <f t="shared" si="2"/>
        <v>3438358</v>
      </c>
      <c r="Y56" s="51">
        <v>24</v>
      </c>
      <c r="Z56" s="51">
        <v>106906</v>
      </c>
      <c r="AA56" s="51">
        <v>23</v>
      </c>
      <c r="AB56" s="51">
        <v>41691</v>
      </c>
      <c r="AC56" s="51">
        <v>24</v>
      </c>
      <c r="AD56" s="51">
        <v>1008</v>
      </c>
      <c r="AE56" s="51">
        <v>27</v>
      </c>
      <c r="AF56" s="51">
        <v>108558</v>
      </c>
      <c r="AG56" s="51">
        <v>27</v>
      </c>
      <c r="AH56" s="51">
        <v>2541</v>
      </c>
      <c r="AI56" s="51">
        <v>24</v>
      </c>
      <c r="AJ56" s="51">
        <v>3124</v>
      </c>
      <c r="AK56" s="51">
        <v>27</v>
      </c>
      <c r="AL56" s="51">
        <v>2117</v>
      </c>
      <c r="AM56" s="51"/>
      <c r="AN56" s="51"/>
      <c r="AO56" s="51"/>
      <c r="AP56" s="51"/>
      <c r="AQ56" s="51">
        <v>27</v>
      </c>
      <c r="AR56" s="51">
        <f t="shared" si="3"/>
        <v>265945</v>
      </c>
    </row>
    <row r="57" spans="1:44" ht="11.25">
      <c r="A57" s="3" t="s">
        <v>135</v>
      </c>
      <c r="B57" s="14" t="s">
        <v>304</v>
      </c>
      <c r="C57" s="15">
        <v>106704</v>
      </c>
      <c r="D57" s="16">
        <v>3</v>
      </c>
      <c r="E57" s="51">
        <v>327</v>
      </c>
      <c r="F57" s="51">
        <v>1442675</v>
      </c>
      <c r="G57" s="51">
        <v>327</v>
      </c>
      <c r="H57" s="51">
        <v>625224</v>
      </c>
      <c r="I57" s="51">
        <v>327</v>
      </c>
      <c r="J57" s="51">
        <v>39957</v>
      </c>
      <c r="K57" s="51">
        <v>327</v>
      </c>
      <c r="L57" s="51">
        <v>1090703</v>
      </c>
      <c r="M57" s="51">
        <v>327</v>
      </c>
      <c r="N57" s="51">
        <v>19979</v>
      </c>
      <c r="O57" s="51">
        <v>327</v>
      </c>
      <c r="P57" s="51">
        <v>46766</v>
      </c>
      <c r="Q57" s="51">
        <v>327</v>
      </c>
      <c r="R57" s="51">
        <v>41384</v>
      </c>
      <c r="S57" s="51"/>
      <c r="T57" s="51"/>
      <c r="U57" s="51"/>
      <c r="V57" s="51"/>
      <c r="W57" s="51">
        <v>327</v>
      </c>
      <c r="X57" s="51">
        <f t="shared" si="2"/>
        <v>3306688</v>
      </c>
      <c r="Y57" s="59">
        <v>43</v>
      </c>
      <c r="Z57" s="51">
        <v>275186</v>
      </c>
      <c r="AA57" s="51">
        <v>43</v>
      </c>
      <c r="AB57" s="51">
        <v>82216</v>
      </c>
      <c r="AC57" s="51">
        <v>43</v>
      </c>
      <c r="AD57" s="51">
        <v>7643</v>
      </c>
      <c r="AE57" s="51">
        <v>43</v>
      </c>
      <c r="AF57" s="51">
        <v>199812</v>
      </c>
      <c r="AG57" s="51">
        <v>43</v>
      </c>
      <c r="AH57" s="51">
        <v>3822</v>
      </c>
      <c r="AI57" s="51">
        <v>43</v>
      </c>
      <c r="AJ57" s="51">
        <v>8914</v>
      </c>
      <c r="AK57" s="51">
        <v>43</v>
      </c>
      <c r="AL57" s="51">
        <v>7916</v>
      </c>
      <c r="AM57" s="51"/>
      <c r="AN57" s="51"/>
      <c r="AO57" s="51"/>
      <c r="AP57" s="51"/>
      <c r="AQ57" s="51">
        <v>43</v>
      </c>
      <c r="AR57" s="51">
        <f t="shared" si="3"/>
        <v>585509</v>
      </c>
    </row>
    <row r="58" spans="1:44" ht="11.25">
      <c r="A58" s="3" t="s">
        <v>135</v>
      </c>
      <c r="B58" s="14" t="s">
        <v>305</v>
      </c>
      <c r="C58" s="15">
        <v>106467</v>
      </c>
      <c r="D58" s="16">
        <v>5</v>
      </c>
      <c r="E58" s="51">
        <v>165</v>
      </c>
      <c r="F58" s="51">
        <v>688400</v>
      </c>
      <c r="G58" s="51">
        <v>166</v>
      </c>
      <c r="H58" s="51">
        <v>369257</v>
      </c>
      <c r="I58" s="51"/>
      <c r="J58" s="51"/>
      <c r="K58" s="51">
        <v>166</v>
      </c>
      <c r="L58" s="51">
        <v>520793</v>
      </c>
      <c r="M58" s="51">
        <v>166</v>
      </c>
      <c r="N58" s="51">
        <v>6809</v>
      </c>
      <c r="O58" s="51">
        <v>115</v>
      </c>
      <c r="P58" s="51">
        <v>12706</v>
      </c>
      <c r="Q58" s="51"/>
      <c r="R58" s="51"/>
      <c r="S58" s="51">
        <v>26</v>
      </c>
      <c r="T58" s="51">
        <v>15947</v>
      </c>
      <c r="U58" s="51"/>
      <c r="V58" s="51"/>
      <c r="W58" s="51">
        <v>166</v>
      </c>
      <c r="X58" s="51">
        <f t="shared" si="2"/>
        <v>1613912</v>
      </c>
      <c r="Y58" s="51">
        <v>20</v>
      </c>
      <c r="Z58" s="51">
        <v>124242</v>
      </c>
      <c r="AA58" s="51">
        <v>20</v>
      </c>
      <c r="AB58" s="51">
        <v>44489</v>
      </c>
      <c r="AC58" s="51"/>
      <c r="AD58" s="51"/>
      <c r="AE58" s="51">
        <v>20</v>
      </c>
      <c r="AF58" s="51">
        <v>91750</v>
      </c>
      <c r="AG58" s="51">
        <v>20</v>
      </c>
      <c r="AH58" s="51">
        <v>1242</v>
      </c>
      <c r="AI58" s="51">
        <v>16</v>
      </c>
      <c r="AJ58" s="51">
        <v>2112</v>
      </c>
      <c r="AK58" s="51">
        <v>20</v>
      </c>
      <c r="AL58" s="51"/>
      <c r="AM58" s="51">
        <v>2</v>
      </c>
      <c r="AN58" s="51">
        <v>1891</v>
      </c>
      <c r="AO58" s="51"/>
      <c r="AP58" s="51"/>
      <c r="AQ58" s="51">
        <v>20</v>
      </c>
      <c r="AR58" s="51">
        <f t="shared" si="3"/>
        <v>265726</v>
      </c>
    </row>
    <row r="59" spans="1:44" ht="11.25">
      <c r="A59" s="3" t="s">
        <v>135</v>
      </c>
      <c r="B59" s="14" t="s">
        <v>306</v>
      </c>
      <c r="C59" s="15">
        <v>107071</v>
      </c>
      <c r="D59" s="16">
        <v>5</v>
      </c>
      <c r="E59" s="51">
        <v>142</v>
      </c>
      <c r="F59" s="51">
        <v>637443</v>
      </c>
      <c r="G59" s="51">
        <v>146</v>
      </c>
      <c r="H59" s="51">
        <v>419510</v>
      </c>
      <c r="I59" s="51">
        <v>146</v>
      </c>
      <c r="J59" s="51">
        <v>17975</v>
      </c>
      <c r="K59" s="51">
        <v>146</v>
      </c>
      <c r="L59" s="51">
        <v>480490</v>
      </c>
      <c r="M59" s="51">
        <v>146</v>
      </c>
      <c r="N59" s="51">
        <v>1285</v>
      </c>
      <c r="O59" s="51">
        <v>146</v>
      </c>
      <c r="P59" s="51">
        <v>32949</v>
      </c>
      <c r="Q59" s="51"/>
      <c r="R59" s="51"/>
      <c r="S59" s="51">
        <v>21</v>
      </c>
      <c r="T59" s="51">
        <v>41207</v>
      </c>
      <c r="U59" s="51"/>
      <c r="V59" s="51"/>
      <c r="W59" s="51">
        <v>146</v>
      </c>
      <c r="X59" s="51">
        <f t="shared" si="2"/>
        <v>1630859</v>
      </c>
      <c r="Y59" s="51">
        <v>4</v>
      </c>
      <c r="Z59" s="51">
        <v>22836</v>
      </c>
      <c r="AA59" s="51">
        <v>4</v>
      </c>
      <c r="AB59" s="51">
        <v>11682</v>
      </c>
      <c r="AC59" s="51">
        <v>4</v>
      </c>
      <c r="AD59" s="51">
        <v>686</v>
      </c>
      <c r="AE59" s="51">
        <v>4</v>
      </c>
      <c r="AF59" s="51">
        <v>17158</v>
      </c>
      <c r="AG59" s="51">
        <v>4</v>
      </c>
      <c r="AH59" s="51">
        <v>46</v>
      </c>
      <c r="AI59" s="51">
        <v>4</v>
      </c>
      <c r="AJ59" s="51">
        <v>1028</v>
      </c>
      <c r="AK59" s="51"/>
      <c r="AL59" s="51"/>
      <c r="AM59" s="51"/>
      <c r="AN59" s="51"/>
      <c r="AO59" s="51"/>
      <c r="AP59" s="51"/>
      <c r="AQ59" s="51">
        <v>4</v>
      </c>
      <c r="AR59" s="51">
        <f t="shared" si="3"/>
        <v>53436</v>
      </c>
    </row>
    <row r="60" spans="1:44" ht="11.25">
      <c r="A60" s="3" t="s">
        <v>135</v>
      </c>
      <c r="B60" s="14" t="s">
        <v>307</v>
      </c>
      <c r="C60" s="15">
        <v>107983</v>
      </c>
      <c r="D60" s="16">
        <v>5</v>
      </c>
      <c r="E60" s="51">
        <v>98</v>
      </c>
      <c r="F60" s="51">
        <v>423409</v>
      </c>
      <c r="G60" s="51">
        <v>98</v>
      </c>
      <c r="H60" s="51">
        <v>210316</v>
      </c>
      <c r="I60" s="51">
        <v>98</v>
      </c>
      <c r="J60" s="51">
        <v>19899</v>
      </c>
      <c r="K60" s="51">
        <v>98</v>
      </c>
      <c r="L60" s="51">
        <v>323907</v>
      </c>
      <c r="M60" s="51">
        <v>98</v>
      </c>
      <c r="N60" s="51">
        <v>10586</v>
      </c>
      <c r="O60" s="51">
        <v>98</v>
      </c>
      <c r="P60" s="51">
        <v>9738</v>
      </c>
      <c r="Q60" s="51">
        <v>98</v>
      </c>
      <c r="R60" s="51">
        <v>27946</v>
      </c>
      <c r="S60" s="51">
        <v>18</v>
      </c>
      <c r="T60" s="51">
        <v>35856</v>
      </c>
      <c r="U60" s="51"/>
      <c r="V60" s="51"/>
      <c r="W60" s="51">
        <v>98</v>
      </c>
      <c r="X60" s="51">
        <f t="shared" si="2"/>
        <v>1061657</v>
      </c>
      <c r="Y60" s="51">
        <v>22</v>
      </c>
      <c r="Z60" s="51">
        <v>112288</v>
      </c>
      <c r="AA60" s="51">
        <v>22</v>
      </c>
      <c r="AB60" s="51">
        <v>47214</v>
      </c>
      <c r="AC60" s="51">
        <v>22</v>
      </c>
      <c r="AD60" s="51">
        <v>5277</v>
      </c>
      <c r="AE60" s="51">
        <v>22</v>
      </c>
      <c r="AF60" s="51">
        <v>85900</v>
      </c>
      <c r="AG60" s="51">
        <v>22</v>
      </c>
      <c r="AH60" s="51">
        <v>2807</v>
      </c>
      <c r="AI60" s="51">
        <v>22</v>
      </c>
      <c r="AJ60" s="51">
        <v>2582</v>
      </c>
      <c r="AK60" s="51">
        <v>22</v>
      </c>
      <c r="AL60" s="51">
        <v>7411</v>
      </c>
      <c r="AM60" s="51">
        <v>3</v>
      </c>
      <c r="AN60" s="51">
        <v>5976</v>
      </c>
      <c r="AO60" s="51"/>
      <c r="AP60" s="51"/>
      <c r="AQ60" s="51">
        <v>22</v>
      </c>
      <c r="AR60" s="51">
        <f t="shared" si="3"/>
        <v>269455</v>
      </c>
    </row>
    <row r="61" spans="1:44" ht="11.25">
      <c r="A61" s="3" t="s">
        <v>135</v>
      </c>
      <c r="B61" s="4" t="s">
        <v>308</v>
      </c>
      <c r="C61" s="15">
        <v>106485</v>
      </c>
      <c r="D61" s="16">
        <v>6</v>
      </c>
      <c r="E61" s="51">
        <v>91</v>
      </c>
      <c r="F61" s="51">
        <v>294127</v>
      </c>
      <c r="G61" s="51">
        <v>85</v>
      </c>
      <c r="H61" s="51">
        <v>212655</v>
      </c>
      <c r="I61" s="51">
        <v>91</v>
      </c>
      <c r="J61" s="51">
        <v>3775</v>
      </c>
      <c r="K61" s="51">
        <v>91</v>
      </c>
      <c r="L61" s="51">
        <v>252001</v>
      </c>
      <c r="M61" s="51">
        <v>91</v>
      </c>
      <c r="N61" s="51">
        <v>10764</v>
      </c>
      <c r="O61" s="51">
        <v>91</v>
      </c>
      <c r="P61" s="51">
        <v>10605</v>
      </c>
      <c r="Q61" s="51"/>
      <c r="R61" s="51"/>
      <c r="S61" s="51"/>
      <c r="T61" s="51"/>
      <c r="U61" s="51"/>
      <c r="V61" s="51"/>
      <c r="W61" s="51">
        <v>91</v>
      </c>
      <c r="X61" s="51">
        <f t="shared" si="2"/>
        <v>783927</v>
      </c>
      <c r="Y61" s="51">
        <v>23</v>
      </c>
      <c r="Z61" s="51">
        <v>107184</v>
      </c>
      <c r="AA61" s="51">
        <v>36</v>
      </c>
      <c r="AB61" s="51">
        <v>52273</v>
      </c>
      <c r="AC61" s="51">
        <v>23</v>
      </c>
      <c r="AD61" s="51">
        <v>96</v>
      </c>
      <c r="AE61" s="51">
        <v>23</v>
      </c>
      <c r="AF61" s="51">
        <v>86948</v>
      </c>
      <c r="AG61" s="51">
        <v>23</v>
      </c>
      <c r="AH61" s="51">
        <v>363</v>
      </c>
      <c r="AI61" s="51">
        <v>23</v>
      </c>
      <c r="AJ61" s="51">
        <v>3186</v>
      </c>
      <c r="AK61" s="51">
        <v>23</v>
      </c>
      <c r="AL61" s="51">
        <v>0</v>
      </c>
      <c r="AM61" s="51"/>
      <c r="AN61" s="51"/>
      <c r="AO61" s="51"/>
      <c r="AP61" s="51"/>
      <c r="AQ61" s="51">
        <v>23</v>
      </c>
      <c r="AR61" s="51">
        <f t="shared" si="3"/>
        <v>250050</v>
      </c>
    </row>
    <row r="62" spans="1:44" ht="11.25">
      <c r="A62" s="3" t="s">
        <v>135</v>
      </c>
      <c r="B62" s="14" t="s">
        <v>309</v>
      </c>
      <c r="C62" s="15">
        <v>106412</v>
      </c>
      <c r="D62" s="16">
        <v>6</v>
      </c>
      <c r="E62" s="51">
        <v>117</v>
      </c>
      <c r="F62" s="51">
        <v>492507</v>
      </c>
      <c r="G62" s="51">
        <v>103</v>
      </c>
      <c r="H62" s="51">
        <v>236680</v>
      </c>
      <c r="I62" s="51">
        <v>117</v>
      </c>
      <c r="J62" s="51">
        <v>4914</v>
      </c>
      <c r="K62" s="51">
        <v>117</v>
      </c>
      <c r="L62" s="51">
        <v>310151</v>
      </c>
      <c r="M62" s="51">
        <v>117</v>
      </c>
      <c r="N62" s="51">
        <v>37386</v>
      </c>
      <c r="O62" s="51">
        <v>117</v>
      </c>
      <c r="P62" s="51">
        <v>11323</v>
      </c>
      <c r="Q62" s="51">
        <v>117</v>
      </c>
      <c r="R62" s="51">
        <v>8802</v>
      </c>
      <c r="S62" s="51">
        <v>11</v>
      </c>
      <c r="T62" s="51">
        <v>9240</v>
      </c>
      <c r="U62" s="51"/>
      <c r="V62" s="51"/>
      <c r="W62" s="51">
        <v>117</v>
      </c>
      <c r="X62" s="51">
        <f t="shared" si="2"/>
        <v>1111003</v>
      </c>
      <c r="Y62" s="51">
        <v>58</v>
      </c>
      <c r="Z62" s="51">
        <v>338967</v>
      </c>
      <c r="AA62" s="51">
        <v>54</v>
      </c>
      <c r="AB62" s="51">
        <v>142978</v>
      </c>
      <c r="AC62" s="51">
        <v>58</v>
      </c>
      <c r="AD62" s="51">
        <v>2436</v>
      </c>
      <c r="AE62" s="51">
        <v>58</v>
      </c>
      <c r="AF62" s="51">
        <v>121001</v>
      </c>
      <c r="AG62" s="51">
        <v>58</v>
      </c>
      <c r="AH62" s="51">
        <v>14808</v>
      </c>
      <c r="AI62" s="51">
        <v>58</v>
      </c>
      <c r="AJ62" s="51">
        <v>6764</v>
      </c>
      <c r="AK62" s="51">
        <v>58</v>
      </c>
      <c r="AL62" s="51">
        <v>5660</v>
      </c>
      <c r="AM62" s="51">
        <v>3</v>
      </c>
      <c r="AN62" s="51">
        <v>2520</v>
      </c>
      <c r="AO62" s="51"/>
      <c r="AP62" s="51"/>
      <c r="AQ62" s="51">
        <v>58</v>
      </c>
      <c r="AR62" s="51">
        <f t="shared" si="3"/>
        <v>635134</v>
      </c>
    </row>
    <row r="63" spans="1:44" ht="11.25">
      <c r="A63" s="3" t="s">
        <v>135</v>
      </c>
      <c r="B63" s="14" t="s">
        <v>311</v>
      </c>
      <c r="C63" s="15">
        <v>901090</v>
      </c>
      <c r="D63" s="16">
        <v>7</v>
      </c>
      <c r="E63" s="51">
        <v>26</v>
      </c>
      <c r="F63" s="51">
        <v>87815</v>
      </c>
      <c r="G63" s="51">
        <v>26</v>
      </c>
      <c r="H63" s="51">
        <v>74533</v>
      </c>
      <c r="I63" s="51">
        <v>7</v>
      </c>
      <c r="J63" s="51">
        <v>894</v>
      </c>
      <c r="K63" s="51">
        <v>26</v>
      </c>
      <c r="L63" s="51">
        <v>66697</v>
      </c>
      <c r="M63" s="51"/>
      <c r="N63" s="51"/>
      <c r="O63" s="51">
        <v>26</v>
      </c>
      <c r="P63" s="51">
        <v>4038</v>
      </c>
      <c r="Q63" s="51"/>
      <c r="R63" s="51"/>
      <c r="S63" s="51">
        <v>4</v>
      </c>
      <c r="T63" s="51">
        <v>5952</v>
      </c>
      <c r="U63" s="51"/>
      <c r="V63" s="51"/>
      <c r="W63" s="51">
        <v>26</v>
      </c>
      <c r="X63" s="51">
        <f t="shared" si="2"/>
        <v>239929</v>
      </c>
      <c r="Y63" s="59"/>
      <c r="Z63" s="51"/>
      <c r="AA63" s="51"/>
      <c r="AB63" s="51"/>
      <c r="AC63" s="51"/>
      <c r="AD63" s="51"/>
      <c r="AE63" s="51"/>
      <c r="AF63" s="51"/>
      <c r="AG63" s="51"/>
      <c r="AH63" s="51"/>
      <c r="AI63" s="51"/>
      <c r="AJ63" s="51"/>
      <c r="AK63" s="51"/>
      <c r="AL63" s="51"/>
      <c r="AM63" s="51"/>
      <c r="AN63" s="51"/>
      <c r="AO63" s="51"/>
      <c r="AP63" s="51"/>
      <c r="AQ63" s="51"/>
      <c r="AR63" s="51">
        <f t="shared" si="3"/>
        <v>0</v>
      </c>
    </row>
    <row r="64" spans="1:44" ht="11.25">
      <c r="A64" s="3" t="s">
        <v>135</v>
      </c>
      <c r="B64" s="14" t="s">
        <v>310</v>
      </c>
      <c r="C64" s="15">
        <v>106449</v>
      </c>
      <c r="D64" s="16">
        <v>7</v>
      </c>
      <c r="E64" s="51">
        <v>68</v>
      </c>
      <c r="F64" s="51">
        <v>227436</v>
      </c>
      <c r="G64" s="51">
        <v>68</v>
      </c>
      <c r="H64" s="51">
        <v>179808</v>
      </c>
      <c r="I64" s="51">
        <v>42</v>
      </c>
      <c r="J64" s="51">
        <v>5667</v>
      </c>
      <c r="K64" s="51">
        <v>68</v>
      </c>
      <c r="L64" s="51">
        <v>169059</v>
      </c>
      <c r="M64" s="51">
        <v>68</v>
      </c>
      <c r="N64" s="51">
        <v>7514</v>
      </c>
      <c r="O64" s="51">
        <v>68</v>
      </c>
      <c r="P64" s="51">
        <v>10559</v>
      </c>
      <c r="Q64" s="51">
        <v>68</v>
      </c>
      <c r="R64" s="51">
        <v>25193</v>
      </c>
      <c r="S64" s="51">
        <v>9</v>
      </c>
      <c r="T64" s="51">
        <v>3191</v>
      </c>
      <c r="U64" s="51"/>
      <c r="V64" s="51"/>
      <c r="W64" s="51">
        <v>68</v>
      </c>
      <c r="X64" s="51">
        <f t="shared" si="2"/>
        <v>628427</v>
      </c>
      <c r="Y64" s="59">
        <v>9</v>
      </c>
      <c r="Z64" s="51">
        <v>35979</v>
      </c>
      <c r="AA64" s="51">
        <v>9</v>
      </c>
      <c r="AB64" s="51">
        <v>25453</v>
      </c>
      <c r="AC64" s="51">
        <v>2</v>
      </c>
      <c r="AD64" s="51">
        <v>270</v>
      </c>
      <c r="AE64" s="51">
        <v>9</v>
      </c>
      <c r="AF64" s="51">
        <v>27524</v>
      </c>
      <c r="AG64" s="51">
        <v>9</v>
      </c>
      <c r="AH64" s="51">
        <v>1223</v>
      </c>
      <c r="AI64" s="51">
        <v>9</v>
      </c>
      <c r="AJ64" s="51">
        <v>1516</v>
      </c>
      <c r="AK64" s="51">
        <v>9</v>
      </c>
      <c r="AL64" s="51">
        <v>4102</v>
      </c>
      <c r="AM64" s="51">
        <v>2</v>
      </c>
      <c r="AN64" s="51">
        <v>576</v>
      </c>
      <c r="AO64" s="51"/>
      <c r="AP64" s="51"/>
      <c r="AQ64" s="51">
        <v>9</v>
      </c>
      <c r="AR64" s="51">
        <f t="shared" si="3"/>
        <v>96643</v>
      </c>
    </row>
    <row r="65" spans="1:44" ht="11.25">
      <c r="A65" s="3" t="s">
        <v>135</v>
      </c>
      <c r="B65" s="14" t="s">
        <v>312</v>
      </c>
      <c r="C65" s="15">
        <v>106625</v>
      </c>
      <c r="D65" s="16">
        <v>7</v>
      </c>
      <c r="E65" s="51">
        <v>34</v>
      </c>
      <c r="F65" s="51">
        <v>133272</v>
      </c>
      <c r="G65" s="51">
        <v>34</v>
      </c>
      <c r="H65" s="51">
        <v>103528</v>
      </c>
      <c r="I65" s="51"/>
      <c r="J65" s="51"/>
      <c r="K65" s="51">
        <v>34</v>
      </c>
      <c r="L65" s="51">
        <v>87524</v>
      </c>
      <c r="M65" s="51"/>
      <c r="N65" s="51"/>
      <c r="O65" s="51"/>
      <c r="P65" s="51"/>
      <c r="Q65" s="51">
        <v>34</v>
      </c>
      <c r="R65" s="51">
        <v>2288</v>
      </c>
      <c r="S65" s="51"/>
      <c r="T65" s="51"/>
      <c r="U65" s="51"/>
      <c r="V65" s="51"/>
      <c r="W65" s="51">
        <v>34</v>
      </c>
      <c r="X65" s="51">
        <f t="shared" si="2"/>
        <v>326612</v>
      </c>
      <c r="Y65" s="51">
        <v>4</v>
      </c>
      <c r="Z65" s="51">
        <v>19660</v>
      </c>
      <c r="AA65" s="51">
        <v>4</v>
      </c>
      <c r="AB65" s="51">
        <v>12558</v>
      </c>
      <c r="AC65" s="51"/>
      <c r="AD65" s="51"/>
      <c r="AE65" s="51">
        <v>4</v>
      </c>
      <c r="AF65" s="51">
        <v>11079</v>
      </c>
      <c r="AG65" s="51"/>
      <c r="AH65" s="51"/>
      <c r="AI65" s="51"/>
      <c r="AJ65" s="51"/>
      <c r="AK65" s="51">
        <v>4</v>
      </c>
      <c r="AL65" s="51">
        <v>340</v>
      </c>
      <c r="AM65" s="51"/>
      <c r="AN65" s="51"/>
      <c r="AO65" s="51"/>
      <c r="AP65" s="51"/>
      <c r="AQ65" s="51">
        <v>4</v>
      </c>
      <c r="AR65" s="51">
        <f t="shared" si="3"/>
        <v>43637</v>
      </c>
    </row>
    <row r="66" spans="1:44" ht="11.25">
      <c r="A66" s="3" t="s">
        <v>135</v>
      </c>
      <c r="B66" s="14" t="s">
        <v>313</v>
      </c>
      <c r="C66" s="15">
        <v>106795</v>
      </c>
      <c r="D66" s="16">
        <v>7</v>
      </c>
      <c r="E66" s="51">
        <v>25</v>
      </c>
      <c r="F66" s="51">
        <v>80746</v>
      </c>
      <c r="G66" s="51">
        <v>25</v>
      </c>
      <c r="H66" s="51">
        <v>72827</v>
      </c>
      <c r="I66" s="51"/>
      <c r="J66" s="51"/>
      <c r="K66" s="51">
        <v>26</v>
      </c>
      <c r="L66" s="51">
        <v>59503</v>
      </c>
      <c r="M66" s="51">
        <v>26</v>
      </c>
      <c r="N66" s="51">
        <v>3034</v>
      </c>
      <c r="O66" s="51">
        <v>25</v>
      </c>
      <c r="P66" s="51">
        <v>1380</v>
      </c>
      <c r="Q66" s="51">
        <v>26</v>
      </c>
      <c r="R66" s="51">
        <v>778</v>
      </c>
      <c r="S66" s="51"/>
      <c r="T66" s="51"/>
      <c r="U66" s="51"/>
      <c r="V66" s="51"/>
      <c r="W66" s="51">
        <v>26</v>
      </c>
      <c r="X66" s="51">
        <f t="shared" si="2"/>
        <v>218268</v>
      </c>
      <c r="Y66" s="59">
        <v>7</v>
      </c>
      <c r="Z66" s="51">
        <v>16877</v>
      </c>
      <c r="AA66" s="51">
        <v>7</v>
      </c>
      <c r="AB66" s="51">
        <v>19558</v>
      </c>
      <c r="AC66" s="51"/>
      <c r="AD66" s="51"/>
      <c r="AE66" s="51">
        <v>7</v>
      </c>
      <c r="AF66" s="51">
        <v>12469</v>
      </c>
      <c r="AG66" s="51">
        <v>7</v>
      </c>
      <c r="AH66" s="51">
        <v>636</v>
      </c>
      <c r="AI66" s="51">
        <v>7</v>
      </c>
      <c r="AJ66" s="51">
        <v>386</v>
      </c>
      <c r="AK66" s="51">
        <v>7</v>
      </c>
      <c r="AL66" s="51">
        <v>163</v>
      </c>
      <c r="AM66" s="51"/>
      <c r="AN66" s="51"/>
      <c r="AO66" s="51"/>
      <c r="AP66" s="51"/>
      <c r="AQ66" s="51">
        <v>7</v>
      </c>
      <c r="AR66" s="51">
        <f t="shared" si="3"/>
        <v>50089</v>
      </c>
    </row>
    <row r="67" spans="1:44" ht="11.25">
      <c r="A67" s="3" t="s">
        <v>135</v>
      </c>
      <c r="B67" s="14" t="s">
        <v>314</v>
      </c>
      <c r="C67" s="15">
        <v>106883</v>
      </c>
      <c r="D67" s="16">
        <v>7</v>
      </c>
      <c r="E67" s="51">
        <v>33</v>
      </c>
      <c r="F67" s="51">
        <v>129637</v>
      </c>
      <c r="G67" s="51">
        <v>34</v>
      </c>
      <c r="H67" s="51">
        <v>82416</v>
      </c>
      <c r="I67" s="51">
        <v>34</v>
      </c>
      <c r="J67" s="51">
        <v>3980</v>
      </c>
      <c r="K67" s="51">
        <v>35</v>
      </c>
      <c r="L67" s="51">
        <v>9496</v>
      </c>
      <c r="M67" s="51">
        <v>35</v>
      </c>
      <c r="N67" s="51">
        <v>621</v>
      </c>
      <c r="O67" s="51">
        <v>34</v>
      </c>
      <c r="P67" s="51">
        <v>2897</v>
      </c>
      <c r="Q67" s="51"/>
      <c r="R67" s="51"/>
      <c r="S67" s="51">
        <v>2</v>
      </c>
      <c r="T67" s="51">
        <v>203</v>
      </c>
      <c r="U67" s="51"/>
      <c r="V67" s="51"/>
      <c r="W67" s="51">
        <v>35</v>
      </c>
      <c r="X67" s="51">
        <f t="shared" si="2"/>
        <v>229250</v>
      </c>
      <c r="Y67" s="51">
        <v>11</v>
      </c>
      <c r="Z67" s="51">
        <v>63022</v>
      </c>
      <c r="AA67" s="51">
        <v>11</v>
      </c>
      <c r="AB67" s="51">
        <v>26664</v>
      </c>
      <c r="AC67" s="51">
        <v>11</v>
      </c>
      <c r="AD67" s="51">
        <v>1923</v>
      </c>
      <c r="AE67" s="51">
        <v>11</v>
      </c>
      <c r="AF67" s="51">
        <v>44589</v>
      </c>
      <c r="AG67" s="51">
        <v>11</v>
      </c>
      <c r="AH67" s="51">
        <v>291</v>
      </c>
      <c r="AI67" s="51">
        <v>11</v>
      </c>
      <c r="AJ67" s="51">
        <v>937</v>
      </c>
      <c r="AK67" s="51"/>
      <c r="AL67" s="51"/>
      <c r="AM67" s="51">
        <v>3</v>
      </c>
      <c r="AN67" s="51">
        <v>783</v>
      </c>
      <c r="AO67" s="51"/>
      <c r="AP67" s="51"/>
      <c r="AQ67" s="51">
        <v>11</v>
      </c>
      <c r="AR67" s="51">
        <f t="shared" si="3"/>
        <v>138209</v>
      </c>
    </row>
    <row r="68" spans="1:44" ht="11.25">
      <c r="A68" s="3" t="s">
        <v>135</v>
      </c>
      <c r="B68" s="14" t="s">
        <v>315</v>
      </c>
      <c r="C68" s="15">
        <v>106980</v>
      </c>
      <c r="D68" s="16">
        <v>7</v>
      </c>
      <c r="E68" s="51">
        <v>51</v>
      </c>
      <c r="F68" s="51">
        <v>186977</v>
      </c>
      <c r="G68" s="51">
        <v>42</v>
      </c>
      <c r="H68" s="51">
        <v>90870</v>
      </c>
      <c r="I68" s="51">
        <v>51</v>
      </c>
      <c r="J68" s="51">
        <v>5235</v>
      </c>
      <c r="K68" s="51">
        <v>51</v>
      </c>
      <c r="L68" s="51">
        <v>143037</v>
      </c>
      <c r="M68" s="51">
        <v>51</v>
      </c>
      <c r="N68" s="51">
        <v>7666</v>
      </c>
      <c r="O68" s="51">
        <v>51</v>
      </c>
      <c r="P68" s="51">
        <v>6120</v>
      </c>
      <c r="Q68" s="51"/>
      <c r="R68" s="51"/>
      <c r="S68" s="51">
        <v>46</v>
      </c>
      <c r="T68" s="51">
        <v>9237</v>
      </c>
      <c r="U68" s="51"/>
      <c r="V68" s="51"/>
      <c r="W68" s="51">
        <v>51</v>
      </c>
      <c r="X68" s="51">
        <f t="shared" si="2"/>
        <v>449142</v>
      </c>
      <c r="Y68" s="51">
        <v>13</v>
      </c>
      <c r="Z68" s="51">
        <v>60372</v>
      </c>
      <c r="AA68" s="51">
        <v>10</v>
      </c>
      <c r="AB68" s="51">
        <v>23350</v>
      </c>
      <c r="AC68" s="51">
        <v>13</v>
      </c>
      <c r="AD68" s="51">
        <v>1690</v>
      </c>
      <c r="AE68" s="51">
        <v>13</v>
      </c>
      <c r="AF68" s="51">
        <v>46185</v>
      </c>
      <c r="AG68" s="51">
        <v>13</v>
      </c>
      <c r="AH68" s="51">
        <v>2475</v>
      </c>
      <c r="AI68" s="51">
        <v>13</v>
      </c>
      <c r="AJ68" s="51">
        <v>1560</v>
      </c>
      <c r="AK68" s="51"/>
      <c r="AL68" s="51"/>
      <c r="AM68" s="51"/>
      <c r="AN68" s="51"/>
      <c r="AO68" s="51"/>
      <c r="AP68" s="51"/>
      <c r="AQ68" s="51">
        <v>13</v>
      </c>
      <c r="AR68" s="51">
        <f t="shared" si="3"/>
        <v>135632</v>
      </c>
    </row>
    <row r="69" spans="1:44" ht="11.25">
      <c r="A69" s="3" t="s">
        <v>135</v>
      </c>
      <c r="B69" s="14" t="s">
        <v>316</v>
      </c>
      <c r="C69" s="15">
        <v>107318</v>
      </c>
      <c r="D69" s="16">
        <v>7</v>
      </c>
      <c r="E69" s="51">
        <v>15</v>
      </c>
      <c r="F69" s="51">
        <v>49111</v>
      </c>
      <c r="G69" s="51">
        <v>12</v>
      </c>
      <c r="H69" s="51">
        <v>37584</v>
      </c>
      <c r="I69" s="51">
        <v>15</v>
      </c>
      <c r="J69" s="51">
        <v>2234</v>
      </c>
      <c r="K69" s="51">
        <v>15</v>
      </c>
      <c r="L69" s="51">
        <v>36591</v>
      </c>
      <c r="M69" s="51">
        <v>15</v>
      </c>
      <c r="N69" s="51">
        <v>3013</v>
      </c>
      <c r="O69" s="51"/>
      <c r="P69" s="51"/>
      <c r="Q69" s="51">
        <v>15</v>
      </c>
      <c r="R69" s="51">
        <v>323</v>
      </c>
      <c r="S69" s="51"/>
      <c r="T69" s="51"/>
      <c r="U69" s="51"/>
      <c r="V69" s="51"/>
      <c r="W69" s="51">
        <v>15</v>
      </c>
      <c r="X69" s="51">
        <f t="shared" si="2"/>
        <v>128856</v>
      </c>
      <c r="Y69" s="51">
        <v>6</v>
      </c>
      <c r="Z69" s="51">
        <v>19605</v>
      </c>
      <c r="AA69" s="51">
        <v>4</v>
      </c>
      <c r="AB69" s="51">
        <v>12528</v>
      </c>
      <c r="AC69" s="51">
        <v>6</v>
      </c>
      <c r="AD69" s="51">
        <v>875</v>
      </c>
      <c r="AE69" s="51">
        <v>6</v>
      </c>
      <c r="AF69" s="51">
        <v>14332</v>
      </c>
      <c r="AG69" s="51">
        <v>6</v>
      </c>
      <c r="AH69" s="51">
        <v>1180</v>
      </c>
      <c r="AI69" s="51"/>
      <c r="AJ69" s="51"/>
      <c r="AK69" s="51">
        <v>6</v>
      </c>
      <c r="AL69" s="51">
        <v>126</v>
      </c>
      <c r="AM69" s="51"/>
      <c r="AN69" s="51"/>
      <c r="AO69" s="51"/>
      <c r="AP69" s="51"/>
      <c r="AQ69" s="51">
        <v>6</v>
      </c>
      <c r="AR69" s="51">
        <f t="shared" si="3"/>
        <v>48646</v>
      </c>
    </row>
    <row r="70" spans="1:44" ht="11.25">
      <c r="A70" s="3" t="s">
        <v>135</v>
      </c>
      <c r="B70" s="14" t="s">
        <v>317</v>
      </c>
      <c r="C70" s="15">
        <v>107327</v>
      </c>
      <c r="D70" s="16">
        <v>7</v>
      </c>
      <c r="E70" s="51">
        <v>38</v>
      </c>
      <c r="F70" s="51">
        <v>154997</v>
      </c>
      <c r="G70" s="51">
        <v>38</v>
      </c>
      <c r="H70" s="51">
        <v>115681</v>
      </c>
      <c r="I70" s="51">
        <v>38</v>
      </c>
      <c r="J70" s="51">
        <v>8920</v>
      </c>
      <c r="K70" s="51">
        <v>38</v>
      </c>
      <c r="L70" s="51">
        <v>108312</v>
      </c>
      <c r="M70" s="51">
        <v>38</v>
      </c>
      <c r="N70" s="51">
        <v>566</v>
      </c>
      <c r="O70" s="51">
        <v>38</v>
      </c>
      <c r="P70" s="51">
        <v>13596</v>
      </c>
      <c r="Q70" s="51">
        <v>38</v>
      </c>
      <c r="R70" s="51">
        <v>5097</v>
      </c>
      <c r="S70" s="51">
        <v>7</v>
      </c>
      <c r="T70" s="51">
        <v>1242</v>
      </c>
      <c r="U70" s="51"/>
      <c r="V70" s="51"/>
      <c r="W70" s="51">
        <v>38</v>
      </c>
      <c r="X70" s="51">
        <f t="shared" si="2"/>
        <v>408411</v>
      </c>
      <c r="Y70" s="51">
        <v>3</v>
      </c>
      <c r="Z70" s="51">
        <v>18280</v>
      </c>
      <c r="AA70" s="51">
        <v>4</v>
      </c>
      <c r="AB70" s="51">
        <v>13311</v>
      </c>
      <c r="AC70" s="51">
        <v>4</v>
      </c>
      <c r="AD70" s="51">
        <v>1352</v>
      </c>
      <c r="AE70" s="51">
        <v>4</v>
      </c>
      <c r="AF70" s="51">
        <v>16419</v>
      </c>
      <c r="AG70" s="51">
        <v>4</v>
      </c>
      <c r="AH70" s="51">
        <v>86</v>
      </c>
      <c r="AI70" s="51">
        <v>4</v>
      </c>
      <c r="AJ70" s="51">
        <v>2156</v>
      </c>
      <c r="AK70" s="51">
        <v>4</v>
      </c>
      <c r="AL70" s="51">
        <v>773</v>
      </c>
      <c r="AM70" s="51">
        <v>1</v>
      </c>
      <c r="AN70" s="51">
        <v>288</v>
      </c>
      <c r="AO70" s="51"/>
      <c r="AP70" s="51"/>
      <c r="AQ70" s="51">
        <v>4</v>
      </c>
      <c r="AR70" s="51">
        <f t="shared" si="3"/>
        <v>52665</v>
      </c>
    </row>
    <row r="71" spans="1:44" ht="11.25">
      <c r="A71" s="3" t="s">
        <v>135</v>
      </c>
      <c r="B71" s="14" t="s">
        <v>318</v>
      </c>
      <c r="C71" s="15">
        <v>107460</v>
      </c>
      <c r="D71" s="16">
        <v>7</v>
      </c>
      <c r="E71" s="51">
        <v>55</v>
      </c>
      <c r="F71" s="51">
        <v>233154</v>
      </c>
      <c r="G71" s="51">
        <v>55</v>
      </c>
      <c r="H71" s="51">
        <v>190740</v>
      </c>
      <c r="I71" s="51">
        <v>52</v>
      </c>
      <c r="J71" s="51">
        <v>5683</v>
      </c>
      <c r="K71" s="51">
        <v>55</v>
      </c>
      <c r="L71" s="51">
        <v>162148</v>
      </c>
      <c r="M71" s="51">
        <v>55</v>
      </c>
      <c r="N71" s="51">
        <v>10598</v>
      </c>
      <c r="O71" s="51">
        <v>55</v>
      </c>
      <c r="P71" s="51">
        <v>4875</v>
      </c>
      <c r="Q71" s="51">
        <v>55</v>
      </c>
      <c r="R71" s="51">
        <v>6358</v>
      </c>
      <c r="S71" s="51">
        <v>12</v>
      </c>
      <c r="T71" s="51">
        <v>6994</v>
      </c>
      <c r="U71" s="51"/>
      <c r="V71" s="51"/>
      <c r="W71" s="51">
        <v>55</v>
      </c>
      <c r="X71" s="51">
        <f t="shared" si="2"/>
        <v>620550</v>
      </c>
      <c r="Y71" s="59">
        <v>11</v>
      </c>
      <c r="Z71" s="51">
        <v>64004</v>
      </c>
      <c r="AA71" s="51">
        <v>11</v>
      </c>
      <c r="AB71" s="51">
        <v>38148</v>
      </c>
      <c r="AC71" s="51">
        <v>11</v>
      </c>
      <c r="AD71" s="51">
        <v>1629</v>
      </c>
      <c r="AE71" s="51">
        <v>11</v>
      </c>
      <c r="AF71" s="51">
        <v>44512</v>
      </c>
      <c r="AG71" s="51">
        <v>11</v>
      </c>
      <c r="AH71" s="51">
        <v>2909</v>
      </c>
      <c r="AI71" s="51">
        <v>11</v>
      </c>
      <c r="AJ71" s="51">
        <v>1338</v>
      </c>
      <c r="AK71" s="51">
        <v>11</v>
      </c>
      <c r="AL71" s="51">
        <v>1746</v>
      </c>
      <c r="AM71" s="51">
        <v>2</v>
      </c>
      <c r="AN71" s="51">
        <v>1586</v>
      </c>
      <c r="AO71" s="51"/>
      <c r="AP71" s="51"/>
      <c r="AQ71" s="51">
        <v>11</v>
      </c>
      <c r="AR71" s="51">
        <f t="shared" si="3"/>
        <v>155872</v>
      </c>
    </row>
    <row r="72" spans="1:44" ht="11.25">
      <c r="A72" s="3" t="s">
        <v>135</v>
      </c>
      <c r="B72" s="14" t="s">
        <v>319</v>
      </c>
      <c r="C72" s="15">
        <v>367459</v>
      </c>
      <c r="D72" s="16">
        <v>7</v>
      </c>
      <c r="E72" s="51">
        <v>55</v>
      </c>
      <c r="F72" s="51">
        <v>190663</v>
      </c>
      <c r="G72" s="51">
        <v>56</v>
      </c>
      <c r="H72" s="51">
        <v>195880</v>
      </c>
      <c r="I72" s="51">
        <v>54</v>
      </c>
      <c r="J72" s="51">
        <v>5497</v>
      </c>
      <c r="K72" s="51">
        <v>56</v>
      </c>
      <c r="L72" s="51">
        <v>147350</v>
      </c>
      <c r="M72" s="51">
        <v>56</v>
      </c>
      <c r="N72" s="51">
        <v>7763</v>
      </c>
      <c r="O72" s="51">
        <v>50</v>
      </c>
      <c r="P72" s="51">
        <v>2760</v>
      </c>
      <c r="Q72" s="51"/>
      <c r="R72" s="51"/>
      <c r="S72" s="51">
        <v>11</v>
      </c>
      <c r="T72" s="51">
        <v>4112</v>
      </c>
      <c r="U72" s="51"/>
      <c r="V72" s="51"/>
      <c r="W72" s="51">
        <v>56</v>
      </c>
      <c r="X72" s="51">
        <f t="shared" si="2"/>
        <v>554025</v>
      </c>
      <c r="Y72" s="51">
        <v>10</v>
      </c>
      <c r="Z72" s="51">
        <v>33053</v>
      </c>
      <c r="AA72" s="51">
        <v>10</v>
      </c>
      <c r="AB72" s="51">
        <v>31562</v>
      </c>
      <c r="AC72" s="51">
        <v>10</v>
      </c>
      <c r="AD72" s="51">
        <v>927</v>
      </c>
      <c r="AE72" s="51">
        <v>11</v>
      </c>
      <c r="AF72" s="51">
        <v>26481</v>
      </c>
      <c r="AG72" s="51">
        <v>11</v>
      </c>
      <c r="AH72" s="51">
        <v>1524</v>
      </c>
      <c r="AI72" s="51">
        <v>9</v>
      </c>
      <c r="AJ72" s="51">
        <v>496</v>
      </c>
      <c r="AK72" s="51"/>
      <c r="AL72" s="51"/>
      <c r="AM72" s="51">
        <v>1</v>
      </c>
      <c r="AN72" s="51">
        <v>114</v>
      </c>
      <c r="AO72" s="51"/>
      <c r="AP72" s="51"/>
      <c r="AQ72" s="51">
        <v>11</v>
      </c>
      <c r="AR72" s="51">
        <f t="shared" si="3"/>
        <v>94157</v>
      </c>
    </row>
    <row r="73" spans="1:44" ht="11.25">
      <c r="A73" s="3" t="s">
        <v>135</v>
      </c>
      <c r="B73" s="14" t="s">
        <v>320</v>
      </c>
      <c r="C73" s="15">
        <v>107521</v>
      </c>
      <c r="D73" s="16">
        <v>7</v>
      </c>
      <c r="E73" s="51">
        <v>28</v>
      </c>
      <c r="F73" s="51">
        <v>105223</v>
      </c>
      <c r="G73" s="51">
        <v>24</v>
      </c>
      <c r="H73" s="51">
        <v>75168</v>
      </c>
      <c r="I73" s="51"/>
      <c r="J73" s="51"/>
      <c r="K73" s="51">
        <v>28</v>
      </c>
      <c r="L73" s="51">
        <v>71756</v>
      </c>
      <c r="M73" s="51"/>
      <c r="N73" s="51"/>
      <c r="O73" s="51"/>
      <c r="P73" s="51"/>
      <c r="Q73" s="51">
        <v>26</v>
      </c>
      <c r="R73" s="51">
        <v>865</v>
      </c>
      <c r="S73" s="51"/>
      <c r="T73" s="51"/>
      <c r="U73" s="51"/>
      <c r="V73" s="51"/>
      <c r="W73" s="51">
        <v>28</v>
      </c>
      <c r="X73" s="51">
        <f t="shared" si="2"/>
        <v>253012</v>
      </c>
      <c r="Y73" s="51">
        <v>2</v>
      </c>
      <c r="Z73" s="51">
        <v>8706</v>
      </c>
      <c r="AA73" s="51">
        <v>2</v>
      </c>
      <c r="AB73" s="51">
        <v>6264</v>
      </c>
      <c r="AC73" s="51"/>
      <c r="AD73" s="51"/>
      <c r="AE73" s="51">
        <v>2</v>
      </c>
      <c r="AF73" s="51">
        <v>6660</v>
      </c>
      <c r="AG73" s="51"/>
      <c r="AH73" s="51"/>
      <c r="AI73" s="51"/>
      <c r="AJ73" s="51"/>
      <c r="AK73" s="51">
        <v>2</v>
      </c>
      <c r="AL73" s="51">
        <v>87</v>
      </c>
      <c r="AM73" s="51"/>
      <c r="AN73" s="51"/>
      <c r="AO73" s="51"/>
      <c r="AP73" s="51"/>
      <c r="AQ73" s="51">
        <v>2</v>
      </c>
      <c r="AR73" s="51">
        <f t="shared" si="3"/>
        <v>21717</v>
      </c>
    </row>
    <row r="74" spans="1:44" ht="11.25">
      <c r="A74" s="3" t="s">
        <v>135</v>
      </c>
      <c r="B74" s="14" t="s">
        <v>321</v>
      </c>
      <c r="C74" s="15">
        <v>107549</v>
      </c>
      <c r="D74" s="16">
        <v>7</v>
      </c>
      <c r="E74" s="51">
        <v>16</v>
      </c>
      <c r="F74" s="51">
        <v>51289</v>
      </c>
      <c r="G74" s="51">
        <v>14</v>
      </c>
      <c r="H74" s="51">
        <v>54600</v>
      </c>
      <c r="I74" s="51">
        <v>16</v>
      </c>
      <c r="J74" s="51">
        <v>1121</v>
      </c>
      <c r="K74" s="51">
        <v>16</v>
      </c>
      <c r="L74" s="51">
        <v>37271</v>
      </c>
      <c r="M74" s="51"/>
      <c r="N74" s="51"/>
      <c r="O74" s="51"/>
      <c r="P74" s="51"/>
      <c r="Q74" s="51">
        <v>16</v>
      </c>
      <c r="R74" s="51">
        <v>5408</v>
      </c>
      <c r="S74" s="51"/>
      <c r="T74" s="51"/>
      <c r="U74" s="51"/>
      <c r="V74" s="51"/>
      <c r="W74" s="51">
        <v>16</v>
      </c>
      <c r="X74" s="51">
        <f t="shared" si="2"/>
        <v>149689</v>
      </c>
      <c r="Y74" s="59">
        <v>3</v>
      </c>
      <c r="Z74" s="51">
        <v>11945</v>
      </c>
      <c r="AA74" s="51">
        <v>3</v>
      </c>
      <c r="AB74" s="51">
        <v>11700</v>
      </c>
      <c r="AC74" s="51">
        <v>3</v>
      </c>
      <c r="AD74" s="51">
        <v>275</v>
      </c>
      <c r="AE74" s="51">
        <v>3</v>
      </c>
      <c r="AF74" s="51">
        <v>9138</v>
      </c>
      <c r="AG74" s="51"/>
      <c r="AH74" s="51"/>
      <c r="AI74" s="51"/>
      <c r="AJ74" s="51"/>
      <c r="AK74" s="51">
        <v>3</v>
      </c>
      <c r="AL74" s="51">
        <v>1326</v>
      </c>
      <c r="AM74" s="51"/>
      <c r="AN74" s="51"/>
      <c r="AO74" s="51"/>
      <c r="AP74" s="51"/>
      <c r="AQ74" s="51">
        <v>3</v>
      </c>
      <c r="AR74" s="51">
        <f t="shared" si="3"/>
        <v>34384</v>
      </c>
    </row>
    <row r="75" spans="1:44" ht="11.25">
      <c r="A75" s="3" t="s">
        <v>135</v>
      </c>
      <c r="B75" s="14" t="s">
        <v>322</v>
      </c>
      <c r="C75" s="15">
        <v>107585</v>
      </c>
      <c r="D75" s="16">
        <v>7</v>
      </c>
      <c r="E75" s="51">
        <v>37</v>
      </c>
      <c r="F75" s="51">
        <v>124199</v>
      </c>
      <c r="G75" s="51">
        <v>35</v>
      </c>
      <c r="H75" s="51">
        <v>103392</v>
      </c>
      <c r="I75" s="51">
        <v>28</v>
      </c>
      <c r="J75" s="51">
        <v>3000</v>
      </c>
      <c r="K75" s="51">
        <v>38</v>
      </c>
      <c r="L75" s="51">
        <v>91123</v>
      </c>
      <c r="M75" s="51"/>
      <c r="N75" s="51"/>
      <c r="O75" s="51">
        <v>35</v>
      </c>
      <c r="P75" s="51">
        <v>1932</v>
      </c>
      <c r="Q75" s="51">
        <v>38</v>
      </c>
      <c r="R75" s="51">
        <v>834</v>
      </c>
      <c r="S75" s="51">
        <v>12</v>
      </c>
      <c r="T75" s="51">
        <v>2800</v>
      </c>
      <c r="U75" s="51"/>
      <c r="V75" s="51"/>
      <c r="W75" s="51">
        <v>38</v>
      </c>
      <c r="X75" s="51">
        <f t="shared" si="2"/>
        <v>327280</v>
      </c>
      <c r="Y75" s="51"/>
      <c r="Z75" s="51"/>
      <c r="AA75" s="51"/>
      <c r="AB75" s="51"/>
      <c r="AC75" s="51"/>
      <c r="AD75" s="51"/>
      <c r="AE75" s="51"/>
      <c r="AF75" s="51"/>
      <c r="AG75" s="51"/>
      <c r="AH75" s="51"/>
      <c r="AI75" s="51"/>
      <c r="AJ75" s="51"/>
      <c r="AK75" s="51"/>
      <c r="AL75" s="51"/>
      <c r="AM75" s="51"/>
      <c r="AN75" s="51"/>
      <c r="AO75" s="51"/>
      <c r="AP75" s="51"/>
      <c r="AQ75" s="51"/>
      <c r="AR75" s="51">
        <f t="shared" si="3"/>
        <v>0</v>
      </c>
    </row>
    <row r="76" spans="1:44" ht="11.25">
      <c r="A76" s="3" t="s">
        <v>135</v>
      </c>
      <c r="B76" s="14" t="s">
        <v>323</v>
      </c>
      <c r="C76" s="15">
        <v>107619</v>
      </c>
      <c r="D76" s="16">
        <v>7</v>
      </c>
      <c r="E76" s="51">
        <v>67</v>
      </c>
      <c r="F76" s="51">
        <v>206789</v>
      </c>
      <c r="G76" s="51">
        <v>67</v>
      </c>
      <c r="H76" s="51">
        <v>152760</v>
      </c>
      <c r="I76" s="51">
        <v>67</v>
      </c>
      <c r="J76" s="51">
        <v>4760</v>
      </c>
      <c r="K76" s="51">
        <v>67</v>
      </c>
      <c r="L76" s="51">
        <v>158193</v>
      </c>
      <c r="M76" s="51">
        <v>67</v>
      </c>
      <c r="N76" s="51">
        <v>7300</v>
      </c>
      <c r="O76" s="51">
        <v>67</v>
      </c>
      <c r="P76" s="51">
        <v>3800</v>
      </c>
      <c r="Q76" s="51">
        <v>67</v>
      </c>
      <c r="R76" s="51">
        <v>7300</v>
      </c>
      <c r="S76" s="51"/>
      <c r="T76" s="51"/>
      <c r="U76" s="51"/>
      <c r="V76" s="51"/>
      <c r="W76" s="51">
        <v>67</v>
      </c>
      <c r="X76" s="51">
        <f t="shared" si="2"/>
        <v>540902</v>
      </c>
      <c r="Y76" s="51">
        <v>4</v>
      </c>
      <c r="Z76" s="51">
        <v>12845</v>
      </c>
      <c r="AA76" s="51">
        <v>4</v>
      </c>
      <c r="AB76" s="51">
        <v>9120</v>
      </c>
      <c r="AC76" s="51">
        <v>4</v>
      </c>
      <c r="AD76" s="51">
        <v>240</v>
      </c>
      <c r="AE76" s="51">
        <v>4</v>
      </c>
      <c r="AF76" s="51">
        <v>9826</v>
      </c>
      <c r="AG76" s="51">
        <v>4</v>
      </c>
      <c r="AH76" s="51">
        <v>200</v>
      </c>
      <c r="AI76" s="51">
        <v>4</v>
      </c>
      <c r="AJ76" s="51">
        <v>200</v>
      </c>
      <c r="AK76" s="51">
        <v>4</v>
      </c>
      <c r="AL76" s="51">
        <v>200</v>
      </c>
      <c r="AM76" s="51"/>
      <c r="AN76" s="51"/>
      <c r="AO76" s="51"/>
      <c r="AP76" s="51"/>
      <c r="AQ76" s="51">
        <v>4</v>
      </c>
      <c r="AR76" s="51">
        <f t="shared" si="3"/>
        <v>32631</v>
      </c>
    </row>
    <row r="77" spans="1:44" ht="11.25">
      <c r="A77" s="3" t="s">
        <v>135</v>
      </c>
      <c r="B77" s="14" t="s">
        <v>324</v>
      </c>
      <c r="C77" s="15">
        <v>107664</v>
      </c>
      <c r="D77" s="16">
        <v>7</v>
      </c>
      <c r="E77" s="51">
        <v>51</v>
      </c>
      <c r="F77" s="51">
        <v>184758</v>
      </c>
      <c r="G77" s="51">
        <v>44</v>
      </c>
      <c r="H77" s="51">
        <v>124128</v>
      </c>
      <c r="I77" s="51">
        <v>51</v>
      </c>
      <c r="J77" s="51">
        <v>4754</v>
      </c>
      <c r="K77" s="51">
        <v>51</v>
      </c>
      <c r="L77" s="51">
        <v>129894</v>
      </c>
      <c r="M77" s="51"/>
      <c r="N77" s="51"/>
      <c r="O77" s="51"/>
      <c r="P77" s="51"/>
      <c r="Q77" s="51">
        <v>51</v>
      </c>
      <c r="R77" s="51">
        <v>4924</v>
      </c>
      <c r="S77" s="51">
        <v>7</v>
      </c>
      <c r="T77" s="51">
        <v>4044</v>
      </c>
      <c r="U77" s="51"/>
      <c r="V77" s="51"/>
      <c r="W77" s="51">
        <v>51</v>
      </c>
      <c r="X77" s="51">
        <f t="shared" si="2"/>
        <v>452502</v>
      </c>
      <c r="Y77" s="51"/>
      <c r="Z77" s="51"/>
      <c r="AA77" s="51"/>
      <c r="AB77" s="51"/>
      <c r="AC77" s="51"/>
      <c r="AD77" s="51"/>
      <c r="AE77" s="51"/>
      <c r="AF77" s="51"/>
      <c r="AG77" s="51"/>
      <c r="AH77" s="51"/>
      <c r="AI77" s="51"/>
      <c r="AJ77" s="51"/>
      <c r="AK77" s="51"/>
      <c r="AL77" s="51"/>
      <c r="AM77" s="51"/>
      <c r="AN77" s="51"/>
      <c r="AO77" s="51"/>
      <c r="AP77" s="51"/>
      <c r="AQ77" s="51"/>
      <c r="AR77" s="51">
        <f t="shared" si="3"/>
        <v>0</v>
      </c>
    </row>
    <row r="78" spans="1:44" ht="11.25">
      <c r="A78" s="3" t="s">
        <v>135</v>
      </c>
      <c r="B78" s="14" t="s">
        <v>325</v>
      </c>
      <c r="C78" s="15">
        <v>107743</v>
      </c>
      <c r="D78" s="16">
        <v>7</v>
      </c>
      <c r="E78" s="51">
        <v>15</v>
      </c>
      <c r="F78" s="51">
        <v>59206</v>
      </c>
      <c r="G78" s="51">
        <v>14</v>
      </c>
      <c r="H78" s="51">
        <v>46200</v>
      </c>
      <c r="I78" s="51">
        <v>15</v>
      </c>
      <c r="J78" s="51">
        <v>4150</v>
      </c>
      <c r="K78" s="51">
        <v>15</v>
      </c>
      <c r="L78" s="51">
        <v>43896</v>
      </c>
      <c r="M78" s="51"/>
      <c r="N78" s="51"/>
      <c r="O78" s="51"/>
      <c r="P78" s="51"/>
      <c r="Q78" s="51"/>
      <c r="R78" s="51"/>
      <c r="S78" s="51"/>
      <c r="T78" s="51"/>
      <c r="U78" s="51"/>
      <c r="V78" s="51"/>
      <c r="W78" s="51">
        <v>15</v>
      </c>
      <c r="X78" s="51">
        <f t="shared" si="2"/>
        <v>153452</v>
      </c>
      <c r="Y78" s="59">
        <v>2</v>
      </c>
      <c r="Z78" s="51">
        <v>8675</v>
      </c>
      <c r="AA78" s="51">
        <v>1</v>
      </c>
      <c r="AB78" s="51">
        <v>3300</v>
      </c>
      <c r="AC78" s="51">
        <v>2</v>
      </c>
      <c r="AD78" s="51">
        <v>575</v>
      </c>
      <c r="AE78" s="51">
        <v>2</v>
      </c>
      <c r="AF78" s="51">
        <v>6057</v>
      </c>
      <c r="AG78" s="51"/>
      <c r="AH78" s="51"/>
      <c r="AI78" s="51"/>
      <c r="AJ78" s="51"/>
      <c r="AK78" s="51"/>
      <c r="AL78" s="51"/>
      <c r="AM78" s="51"/>
      <c r="AN78" s="51"/>
      <c r="AO78" s="51"/>
      <c r="AP78" s="51"/>
      <c r="AQ78" s="51">
        <v>2</v>
      </c>
      <c r="AR78" s="51">
        <f t="shared" si="3"/>
        <v>18607</v>
      </c>
    </row>
    <row r="79" spans="1:44" ht="11.25">
      <c r="A79" s="3" t="s">
        <v>135</v>
      </c>
      <c r="B79" s="14" t="s">
        <v>326</v>
      </c>
      <c r="C79" s="15">
        <v>107974</v>
      </c>
      <c r="D79" s="16">
        <v>7</v>
      </c>
      <c r="E79" s="51">
        <v>31</v>
      </c>
      <c r="F79" s="51">
        <v>124444</v>
      </c>
      <c r="G79" s="51">
        <v>33</v>
      </c>
      <c r="H79" s="51">
        <v>97511</v>
      </c>
      <c r="I79" s="51">
        <v>30</v>
      </c>
      <c r="J79" s="51">
        <v>4794</v>
      </c>
      <c r="K79" s="51">
        <v>33</v>
      </c>
      <c r="L79" s="51">
        <v>99489</v>
      </c>
      <c r="M79" s="51">
        <v>33</v>
      </c>
      <c r="N79" s="51">
        <v>5072</v>
      </c>
      <c r="O79" s="51">
        <v>33</v>
      </c>
      <c r="P79" s="51">
        <v>5400</v>
      </c>
      <c r="Q79" s="51">
        <v>33</v>
      </c>
      <c r="R79" s="51">
        <v>878</v>
      </c>
      <c r="S79" s="51">
        <v>8</v>
      </c>
      <c r="T79" s="51">
        <v>2667</v>
      </c>
      <c r="U79" s="51"/>
      <c r="V79" s="51"/>
      <c r="W79" s="51">
        <v>33</v>
      </c>
      <c r="X79" s="51">
        <f t="shared" si="2"/>
        <v>340255</v>
      </c>
      <c r="Y79" s="51">
        <v>8</v>
      </c>
      <c r="Z79" s="51">
        <v>31904</v>
      </c>
      <c r="AA79" s="51">
        <v>13</v>
      </c>
      <c r="AB79" s="51">
        <v>32298</v>
      </c>
      <c r="AC79" s="51">
        <v>13</v>
      </c>
      <c r="AD79" s="51">
        <v>2215</v>
      </c>
      <c r="AE79" s="51">
        <v>13</v>
      </c>
      <c r="AF79" s="51">
        <v>42371</v>
      </c>
      <c r="AG79" s="51">
        <v>13</v>
      </c>
      <c r="AH79" s="51">
        <v>2160</v>
      </c>
      <c r="AI79" s="51">
        <v>13</v>
      </c>
      <c r="AJ79" s="51">
        <v>2338</v>
      </c>
      <c r="AK79" s="51">
        <v>13</v>
      </c>
      <c r="AL79" s="51">
        <v>374</v>
      </c>
      <c r="AM79" s="51"/>
      <c r="AN79" s="51"/>
      <c r="AO79" s="51"/>
      <c r="AP79" s="51"/>
      <c r="AQ79" s="51">
        <v>13</v>
      </c>
      <c r="AR79" s="51">
        <f t="shared" si="3"/>
        <v>113660</v>
      </c>
    </row>
    <row r="80" spans="1:44" ht="11.25">
      <c r="A80" s="3" t="s">
        <v>135</v>
      </c>
      <c r="B80" s="14" t="s">
        <v>327</v>
      </c>
      <c r="C80" s="15">
        <v>107637</v>
      </c>
      <c r="D80" s="16">
        <v>7</v>
      </c>
      <c r="E80" s="51">
        <v>30</v>
      </c>
      <c r="F80" s="51">
        <v>111790</v>
      </c>
      <c r="G80" s="51">
        <v>27</v>
      </c>
      <c r="H80" s="51">
        <v>91611</v>
      </c>
      <c r="I80" s="51"/>
      <c r="J80" s="51"/>
      <c r="K80" s="51">
        <v>30</v>
      </c>
      <c r="L80" s="51">
        <v>74556</v>
      </c>
      <c r="M80" s="51"/>
      <c r="N80" s="51"/>
      <c r="O80" s="51"/>
      <c r="P80" s="51"/>
      <c r="Q80" s="51">
        <v>0</v>
      </c>
      <c r="R80" s="51">
        <v>0</v>
      </c>
      <c r="S80" s="51">
        <v>5</v>
      </c>
      <c r="T80" s="51">
        <v>1140</v>
      </c>
      <c r="U80" s="51"/>
      <c r="V80" s="51"/>
      <c r="W80" s="51">
        <v>30</v>
      </c>
      <c r="X80" s="51">
        <f t="shared" si="2"/>
        <v>279097</v>
      </c>
      <c r="Y80" s="59">
        <v>4</v>
      </c>
      <c r="Z80" s="51">
        <v>20500</v>
      </c>
      <c r="AA80" s="51">
        <v>3</v>
      </c>
      <c r="AB80" s="51">
        <v>10179</v>
      </c>
      <c r="AC80" s="51"/>
      <c r="AD80" s="51"/>
      <c r="AE80" s="51">
        <v>4</v>
      </c>
      <c r="AF80" s="51">
        <v>15718</v>
      </c>
      <c r="AG80" s="51"/>
      <c r="AH80" s="51"/>
      <c r="AI80" s="51"/>
      <c r="AJ80" s="51"/>
      <c r="AK80" s="51"/>
      <c r="AL80" s="51"/>
      <c r="AM80" s="51"/>
      <c r="AN80" s="51"/>
      <c r="AO80" s="51"/>
      <c r="AP80" s="51"/>
      <c r="AQ80" s="51">
        <v>4</v>
      </c>
      <c r="AR80" s="51">
        <f t="shared" si="3"/>
        <v>46397</v>
      </c>
    </row>
    <row r="81" spans="1:44" ht="11.25">
      <c r="A81" s="3" t="s">
        <v>135</v>
      </c>
      <c r="B81" s="14" t="s">
        <v>328</v>
      </c>
      <c r="C81" s="15">
        <v>107992</v>
      </c>
      <c r="D81" s="16">
        <v>7</v>
      </c>
      <c r="E81" s="51">
        <v>27</v>
      </c>
      <c r="F81" s="51">
        <v>95838</v>
      </c>
      <c r="G81" s="51">
        <v>27</v>
      </c>
      <c r="H81" s="51">
        <v>57942</v>
      </c>
      <c r="I81" s="51">
        <v>24</v>
      </c>
      <c r="J81" s="51">
        <v>4010</v>
      </c>
      <c r="K81" s="51">
        <v>27</v>
      </c>
      <c r="L81" s="51">
        <v>72338</v>
      </c>
      <c r="M81" s="51"/>
      <c r="N81" s="51"/>
      <c r="O81" s="51">
        <v>27</v>
      </c>
      <c r="P81" s="51">
        <v>4275</v>
      </c>
      <c r="Q81" s="51">
        <v>27</v>
      </c>
      <c r="R81" s="51">
        <v>8974</v>
      </c>
      <c r="S81" s="51">
        <v>12</v>
      </c>
      <c r="T81" s="51">
        <v>5079</v>
      </c>
      <c r="U81" s="51"/>
      <c r="V81" s="51"/>
      <c r="W81" s="51">
        <v>27</v>
      </c>
      <c r="X81" s="51">
        <f t="shared" si="2"/>
        <v>248456</v>
      </c>
      <c r="Y81" s="51">
        <v>2</v>
      </c>
      <c r="Z81" s="51">
        <v>7480</v>
      </c>
      <c r="AA81" s="51">
        <v>2</v>
      </c>
      <c r="AB81" s="51">
        <v>4292</v>
      </c>
      <c r="AC81" s="51">
        <v>2</v>
      </c>
      <c r="AD81" s="51">
        <v>341</v>
      </c>
      <c r="AE81" s="51">
        <v>2</v>
      </c>
      <c r="AF81" s="51">
        <v>5640</v>
      </c>
      <c r="AG81" s="51"/>
      <c r="AH81" s="51"/>
      <c r="AI81" s="51">
        <v>2</v>
      </c>
      <c r="AJ81" s="51">
        <v>306</v>
      </c>
      <c r="AK81" s="51">
        <v>2</v>
      </c>
      <c r="AL81" s="51">
        <v>700</v>
      </c>
      <c r="AM81" s="51"/>
      <c r="AN81" s="51"/>
      <c r="AO81" s="51"/>
      <c r="AP81" s="51"/>
      <c r="AQ81" s="51">
        <v>2</v>
      </c>
      <c r="AR81" s="51">
        <f t="shared" si="3"/>
        <v>18759</v>
      </c>
    </row>
    <row r="82" spans="1:44" ht="11.25">
      <c r="A82" s="3" t="s">
        <v>135</v>
      </c>
      <c r="B82" s="14" t="s">
        <v>329</v>
      </c>
      <c r="C82" s="15">
        <v>106999</v>
      </c>
      <c r="D82" s="16">
        <v>7</v>
      </c>
      <c r="E82" s="51">
        <v>22</v>
      </c>
      <c r="F82" s="51">
        <v>74771</v>
      </c>
      <c r="G82" s="51">
        <v>8</v>
      </c>
      <c r="H82" s="51">
        <v>1044</v>
      </c>
      <c r="I82" s="51">
        <v>0</v>
      </c>
      <c r="J82" s="51">
        <v>0</v>
      </c>
      <c r="K82" s="51">
        <v>22</v>
      </c>
      <c r="L82" s="51">
        <v>53492</v>
      </c>
      <c r="M82" s="51">
        <v>22</v>
      </c>
      <c r="N82" s="51">
        <v>5594</v>
      </c>
      <c r="O82" s="51"/>
      <c r="P82" s="51"/>
      <c r="Q82" s="51">
        <v>22</v>
      </c>
      <c r="R82" s="51">
        <v>13985</v>
      </c>
      <c r="S82" s="51"/>
      <c r="T82" s="51"/>
      <c r="U82" s="51"/>
      <c r="V82" s="51"/>
      <c r="W82" s="51">
        <v>22</v>
      </c>
      <c r="X82" s="51">
        <f t="shared" si="2"/>
        <v>148886</v>
      </c>
      <c r="Y82" s="59">
        <v>5</v>
      </c>
      <c r="Z82" s="51">
        <v>21847</v>
      </c>
      <c r="AA82" s="51">
        <v>4</v>
      </c>
      <c r="AB82" s="51">
        <v>522</v>
      </c>
      <c r="AC82" s="51"/>
      <c r="AD82" s="51"/>
      <c r="AE82" s="51">
        <v>5</v>
      </c>
      <c r="AF82" s="51">
        <v>15466</v>
      </c>
      <c r="AG82" s="51">
        <v>5</v>
      </c>
      <c r="AH82" s="51">
        <v>1617</v>
      </c>
      <c r="AI82" s="51"/>
      <c r="AJ82" s="51"/>
      <c r="AK82" s="51">
        <v>5</v>
      </c>
      <c r="AL82" s="51">
        <v>4043</v>
      </c>
      <c r="AM82" s="51"/>
      <c r="AN82" s="51"/>
      <c r="AO82" s="51"/>
      <c r="AP82" s="51"/>
      <c r="AQ82" s="51">
        <v>5</v>
      </c>
      <c r="AR82" s="51">
        <f t="shared" si="3"/>
        <v>43495</v>
      </c>
    </row>
    <row r="83" spans="1:44" ht="11.25">
      <c r="A83" s="3" t="s">
        <v>135</v>
      </c>
      <c r="B83" s="14" t="s">
        <v>330</v>
      </c>
      <c r="C83" s="15">
        <v>107725</v>
      </c>
      <c r="D83" s="16">
        <v>7</v>
      </c>
      <c r="E83" s="51">
        <v>44</v>
      </c>
      <c r="F83" s="51">
        <v>131580</v>
      </c>
      <c r="G83" s="51">
        <v>44</v>
      </c>
      <c r="H83" s="51">
        <v>18056</v>
      </c>
      <c r="I83" s="51">
        <v>0</v>
      </c>
      <c r="J83" s="51">
        <v>0</v>
      </c>
      <c r="K83" s="51">
        <v>44</v>
      </c>
      <c r="L83" s="51">
        <v>100658</v>
      </c>
      <c r="M83" s="51">
        <v>44</v>
      </c>
      <c r="N83" s="51">
        <v>54000</v>
      </c>
      <c r="O83" s="51">
        <v>44</v>
      </c>
      <c r="P83" s="51">
        <v>202</v>
      </c>
      <c r="Q83" s="51">
        <v>0</v>
      </c>
      <c r="R83" s="51"/>
      <c r="S83" s="51"/>
      <c r="T83" s="51"/>
      <c r="U83" s="51"/>
      <c r="V83" s="51"/>
      <c r="W83" s="51">
        <v>44</v>
      </c>
      <c r="X83" s="51">
        <f t="shared" si="2"/>
        <v>304496</v>
      </c>
      <c r="Y83" s="59"/>
      <c r="Z83" s="51"/>
      <c r="AA83" s="51"/>
      <c r="AB83" s="51"/>
      <c r="AC83" s="51"/>
      <c r="AD83" s="51"/>
      <c r="AE83" s="51"/>
      <c r="AF83" s="51"/>
      <c r="AG83" s="51"/>
      <c r="AH83" s="51"/>
      <c r="AI83" s="51"/>
      <c r="AJ83" s="51"/>
      <c r="AK83" s="51"/>
      <c r="AL83" s="51"/>
      <c r="AM83" s="51"/>
      <c r="AN83" s="51"/>
      <c r="AO83" s="51"/>
      <c r="AP83" s="51"/>
      <c r="AQ83" s="51"/>
      <c r="AR83" s="51">
        <f t="shared" si="3"/>
        <v>0</v>
      </c>
    </row>
    <row r="84" spans="1:44" ht="11.25">
      <c r="A84" s="3" t="s">
        <v>135</v>
      </c>
      <c r="B84" s="14" t="s">
        <v>331</v>
      </c>
      <c r="C84" s="15">
        <v>108092</v>
      </c>
      <c r="D84" s="16">
        <v>7</v>
      </c>
      <c r="E84" s="51">
        <v>98</v>
      </c>
      <c r="F84" s="51">
        <v>348952</v>
      </c>
      <c r="G84" s="51">
        <v>97</v>
      </c>
      <c r="H84" s="51">
        <v>244440</v>
      </c>
      <c r="I84" s="51">
        <v>98</v>
      </c>
      <c r="J84" s="51">
        <v>32362</v>
      </c>
      <c r="K84" s="51">
        <v>98</v>
      </c>
      <c r="L84" s="51">
        <v>265343</v>
      </c>
      <c r="M84" s="51">
        <v>98</v>
      </c>
      <c r="N84" s="51">
        <v>4163</v>
      </c>
      <c r="O84" s="51">
        <v>98</v>
      </c>
      <c r="P84" s="51">
        <v>13736</v>
      </c>
      <c r="Q84" s="51">
        <v>98</v>
      </c>
      <c r="R84" s="51">
        <v>23933</v>
      </c>
      <c r="S84" s="51">
        <v>33</v>
      </c>
      <c r="T84" s="51">
        <v>13068</v>
      </c>
      <c r="U84" s="51"/>
      <c r="V84" s="51"/>
      <c r="W84" s="51">
        <v>98</v>
      </c>
      <c r="X84" s="51">
        <f t="shared" si="2"/>
        <v>945997</v>
      </c>
      <c r="Y84" s="51">
        <v>42</v>
      </c>
      <c r="Z84" s="51">
        <v>203653</v>
      </c>
      <c r="AA84" s="51">
        <v>42</v>
      </c>
      <c r="AB84" s="51">
        <v>105840</v>
      </c>
      <c r="AC84" s="51">
        <v>42</v>
      </c>
      <c r="AD84" s="51">
        <v>18874</v>
      </c>
      <c r="AE84" s="51">
        <v>42</v>
      </c>
      <c r="AF84" s="51">
        <v>154747</v>
      </c>
      <c r="AG84" s="51">
        <v>42</v>
      </c>
      <c r="AH84" s="51">
        <v>2428</v>
      </c>
      <c r="AI84" s="51">
        <v>42</v>
      </c>
      <c r="AJ84" s="51">
        <v>8011</v>
      </c>
      <c r="AK84" s="51">
        <v>42</v>
      </c>
      <c r="AL84" s="51">
        <v>13958</v>
      </c>
      <c r="AM84" s="51">
        <v>14</v>
      </c>
      <c r="AN84" s="51">
        <v>5544</v>
      </c>
      <c r="AO84" s="51"/>
      <c r="AP84" s="51"/>
      <c r="AQ84" s="51">
        <v>42</v>
      </c>
      <c r="AR84" s="51">
        <f t="shared" si="3"/>
        <v>513055</v>
      </c>
    </row>
    <row r="85" spans="1:44" ht="11.25">
      <c r="A85" s="3" t="s">
        <v>136</v>
      </c>
      <c r="B85" s="17" t="s">
        <v>332</v>
      </c>
      <c r="C85" s="18">
        <v>134097</v>
      </c>
      <c r="D85" s="33">
        <v>1</v>
      </c>
      <c r="E85" s="60">
        <v>895</v>
      </c>
      <c r="F85" s="60">
        <v>8491924</v>
      </c>
      <c r="G85" s="61">
        <v>937</v>
      </c>
      <c r="H85" s="61">
        <v>3240310</v>
      </c>
      <c r="I85" s="61"/>
      <c r="J85" s="61"/>
      <c r="K85" s="61">
        <v>889</v>
      </c>
      <c r="L85" s="61">
        <v>3755358</v>
      </c>
      <c r="M85" s="61">
        <v>971</v>
      </c>
      <c r="N85" s="61">
        <v>14565</v>
      </c>
      <c r="O85" s="61">
        <v>721</v>
      </c>
      <c r="P85" s="61">
        <v>108735</v>
      </c>
      <c r="Q85" s="61">
        <v>971</v>
      </c>
      <c r="R85" s="61">
        <v>219446</v>
      </c>
      <c r="S85" s="61"/>
      <c r="T85" s="61"/>
      <c r="U85" s="61"/>
      <c r="V85" s="61"/>
      <c r="W85" s="60">
        <v>971</v>
      </c>
      <c r="X85" s="60">
        <v>15830338</v>
      </c>
      <c r="Y85" s="60">
        <v>9</v>
      </c>
      <c r="Z85" s="60">
        <v>113100</v>
      </c>
      <c r="AA85" s="61">
        <v>9</v>
      </c>
      <c r="AB85" s="61">
        <v>33183</v>
      </c>
      <c r="AC85" s="61"/>
      <c r="AD85" s="61"/>
      <c r="AE85" s="61">
        <v>8</v>
      </c>
      <c r="AF85" s="61">
        <v>38766</v>
      </c>
      <c r="AG85" s="61">
        <v>10</v>
      </c>
      <c r="AH85" s="61">
        <v>150</v>
      </c>
      <c r="AI85" s="61">
        <v>8</v>
      </c>
      <c r="AJ85" s="61">
        <v>1315</v>
      </c>
      <c r="AK85" s="61">
        <v>10</v>
      </c>
      <c r="AL85" s="61">
        <v>2260</v>
      </c>
      <c r="AM85" s="61"/>
      <c r="AN85" s="61"/>
      <c r="AO85" s="61"/>
      <c r="AP85" s="61"/>
      <c r="AQ85" s="60">
        <v>10</v>
      </c>
      <c r="AR85" s="60">
        <v>188774</v>
      </c>
    </row>
    <row r="86" spans="1:44" ht="11.25">
      <c r="A86" s="3" t="s">
        <v>136</v>
      </c>
      <c r="B86" s="17" t="s">
        <v>333</v>
      </c>
      <c r="C86" s="18">
        <v>134130</v>
      </c>
      <c r="D86" s="33">
        <v>1</v>
      </c>
      <c r="E86" s="62">
        <v>1013</v>
      </c>
      <c r="F86" s="62">
        <v>10504692.73</v>
      </c>
      <c r="G86" s="63">
        <v>1013</v>
      </c>
      <c r="H86" s="63">
        <v>3551578</v>
      </c>
      <c r="I86" s="63"/>
      <c r="J86" s="63"/>
      <c r="K86" s="63">
        <v>1013</v>
      </c>
      <c r="L86" s="63">
        <v>4476549.47</v>
      </c>
      <c r="M86" s="63"/>
      <c r="N86" s="63"/>
      <c r="O86" s="63">
        <v>1013</v>
      </c>
      <c r="P86" s="63">
        <v>158774.59</v>
      </c>
      <c r="Q86" s="63">
        <v>1013</v>
      </c>
      <c r="R86" s="63">
        <v>63854.57</v>
      </c>
      <c r="S86" s="63"/>
      <c r="T86" s="63"/>
      <c r="U86" s="63"/>
      <c r="V86" s="63"/>
      <c r="W86" s="63">
        <v>1013</v>
      </c>
      <c r="X86" s="63">
        <v>18755449.36</v>
      </c>
      <c r="Y86" s="62">
        <v>434</v>
      </c>
      <c r="Z86" s="62">
        <v>5313153.06</v>
      </c>
      <c r="AA86" s="63">
        <v>434</v>
      </c>
      <c r="AB86" s="63">
        <v>1521604</v>
      </c>
      <c r="AC86" s="63"/>
      <c r="AD86" s="63"/>
      <c r="AE86" s="63">
        <v>434</v>
      </c>
      <c r="AF86" s="63">
        <v>2175563.66</v>
      </c>
      <c r="AG86" s="63"/>
      <c r="AH86" s="63"/>
      <c r="AI86" s="63">
        <v>434</v>
      </c>
      <c r="AJ86" s="63">
        <v>80867.28</v>
      </c>
      <c r="AK86" s="63">
        <v>434</v>
      </c>
      <c r="AL86" s="63">
        <v>32296.83</v>
      </c>
      <c r="AM86" s="63"/>
      <c r="AN86" s="63"/>
      <c r="AO86" s="63"/>
      <c r="AP86" s="63"/>
      <c r="AQ86" s="62">
        <v>434</v>
      </c>
      <c r="AR86" s="62">
        <v>9123484.829999998</v>
      </c>
    </row>
    <row r="87" spans="1:44" ht="11.25">
      <c r="A87" s="3" t="s">
        <v>136</v>
      </c>
      <c r="B87" s="17" t="s">
        <v>334</v>
      </c>
      <c r="C87" s="18">
        <v>137351</v>
      </c>
      <c r="D87" s="33">
        <v>1</v>
      </c>
      <c r="E87" s="62">
        <v>801</v>
      </c>
      <c r="F87" s="62">
        <v>7199396</v>
      </c>
      <c r="G87" s="63">
        <v>756</v>
      </c>
      <c r="H87" s="63">
        <v>1928113</v>
      </c>
      <c r="I87" s="63"/>
      <c r="J87" s="63"/>
      <c r="K87" s="63">
        <v>801</v>
      </c>
      <c r="L87" s="63">
        <v>2953499</v>
      </c>
      <c r="M87" s="63">
        <v>801</v>
      </c>
      <c r="N87" s="63">
        <v>18281</v>
      </c>
      <c r="O87" s="63">
        <v>577</v>
      </c>
      <c r="P87" s="63">
        <v>84699</v>
      </c>
      <c r="Q87" s="63">
        <v>801</v>
      </c>
      <c r="R87" s="63">
        <v>401054</v>
      </c>
      <c r="S87" s="63"/>
      <c r="T87" s="63"/>
      <c r="U87" s="63"/>
      <c r="V87" s="63"/>
      <c r="W87" s="63">
        <v>801</v>
      </c>
      <c r="X87" s="63">
        <v>12585042</v>
      </c>
      <c r="Y87" s="62">
        <v>227</v>
      </c>
      <c r="Z87" s="62">
        <v>2419764</v>
      </c>
      <c r="AA87" s="63">
        <v>208</v>
      </c>
      <c r="AB87" s="63">
        <v>540477</v>
      </c>
      <c r="AC87" s="63"/>
      <c r="AD87" s="63"/>
      <c r="AE87" s="63">
        <v>227</v>
      </c>
      <c r="AF87" s="63">
        <v>846207</v>
      </c>
      <c r="AG87" s="63">
        <v>227</v>
      </c>
      <c r="AH87" s="63">
        <v>6087</v>
      </c>
      <c r="AI87" s="63">
        <v>159</v>
      </c>
      <c r="AJ87" s="63">
        <v>27438</v>
      </c>
      <c r="AK87" s="63">
        <v>227</v>
      </c>
      <c r="AL87" s="63">
        <v>133540</v>
      </c>
      <c r="AM87" s="63"/>
      <c r="AN87" s="63"/>
      <c r="AO87" s="63"/>
      <c r="AP87" s="63"/>
      <c r="AQ87" s="62">
        <v>227</v>
      </c>
      <c r="AR87" s="62">
        <v>3973513</v>
      </c>
    </row>
    <row r="88" spans="1:44" ht="11.25">
      <c r="A88" s="3" t="s">
        <v>136</v>
      </c>
      <c r="B88" s="17" t="s">
        <v>335</v>
      </c>
      <c r="C88" s="18">
        <v>133669</v>
      </c>
      <c r="D88" s="33">
        <v>2</v>
      </c>
      <c r="E88" s="62">
        <v>504</v>
      </c>
      <c r="F88" s="62">
        <v>4712503.52</v>
      </c>
      <c r="G88" s="63">
        <v>516</v>
      </c>
      <c r="H88" s="63">
        <v>999704.63</v>
      </c>
      <c r="I88" s="63"/>
      <c r="J88" s="63"/>
      <c r="K88" s="63">
        <v>542</v>
      </c>
      <c r="L88" s="63">
        <v>2125168.08</v>
      </c>
      <c r="M88" s="63">
        <v>542</v>
      </c>
      <c r="N88" s="63">
        <v>308601.42</v>
      </c>
      <c r="O88" s="63">
        <v>465</v>
      </c>
      <c r="P88" s="63">
        <v>47852.69</v>
      </c>
      <c r="Q88" s="63">
        <v>542</v>
      </c>
      <c r="R88" s="63">
        <v>176343.67</v>
      </c>
      <c r="S88" s="63"/>
      <c r="T88" s="63"/>
      <c r="U88" s="63"/>
      <c r="V88" s="63"/>
      <c r="W88" s="62">
        <v>542</v>
      </c>
      <c r="X88" s="62">
        <v>8370174.01</v>
      </c>
      <c r="Y88" s="62">
        <v>72</v>
      </c>
      <c r="Z88" s="62">
        <v>957884.04</v>
      </c>
      <c r="AA88" s="63">
        <v>72</v>
      </c>
      <c r="AB88" s="63">
        <v>39779.2</v>
      </c>
      <c r="AC88" s="63"/>
      <c r="AD88" s="63"/>
      <c r="AE88" s="63">
        <v>76</v>
      </c>
      <c r="AF88" s="63">
        <v>356021.93</v>
      </c>
      <c r="AG88" s="63">
        <v>76</v>
      </c>
      <c r="AH88" s="63">
        <v>61600.88</v>
      </c>
      <c r="AI88" s="63">
        <v>73</v>
      </c>
      <c r="AJ88" s="63">
        <v>14624.93</v>
      </c>
      <c r="AK88" s="63">
        <v>76</v>
      </c>
      <c r="AL88" s="63">
        <v>35200.52</v>
      </c>
      <c r="AM88" s="63"/>
      <c r="AN88" s="63"/>
      <c r="AO88" s="63"/>
      <c r="AP88" s="63"/>
      <c r="AQ88" s="62">
        <v>76</v>
      </c>
      <c r="AR88" s="62">
        <v>1465111.5</v>
      </c>
    </row>
    <row r="89" spans="1:44" ht="11.25">
      <c r="A89" s="3" t="s">
        <v>136</v>
      </c>
      <c r="B89" s="17" t="s">
        <v>336</v>
      </c>
      <c r="C89" s="18">
        <v>133951</v>
      </c>
      <c r="D89" s="33">
        <v>2</v>
      </c>
      <c r="E89" s="63">
        <v>767</v>
      </c>
      <c r="F89" s="63">
        <v>6477678</v>
      </c>
      <c r="G89" s="63">
        <v>633</v>
      </c>
      <c r="H89" s="63">
        <v>1686742</v>
      </c>
      <c r="I89" s="63"/>
      <c r="J89" s="63"/>
      <c r="K89" s="63">
        <v>764</v>
      </c>
      <c r="L89" s="63">
        <v>2739454</v>
      </c>
      <c r="M89" s="63">
        <v>767</v>
      </c>
      <c r="N89" s="63">
        <v>2718258</v>
      </c>
      <c r="O89" s="63">
        <v>497</v>
      </c>
      <c r="P89" s="63">
        <v>63811</v>
      </c>
      <c r="Q89" s="63">
        <v>767</v>
      </c>
      <c r="R89" s="63">
        <v>18949</v>
      </c>
      <c r="S89" s="63"/>
      <c r="T89" s="63"/>
      <c r="U89" s="63"/>
      <c r="V89" s="63"/>
      <c r="W89" s="63">
        <v>767</v>
      </c>
      <c r="X89" s="63">
        <v>13704892</v>
      </c>
      <c r="Y89" s="63">
        <v>97</v>
      </c>
      <c r="Z89" s="63">
        <v>798028</v>
      </c>
      <c r="AA89" s="63">
        <v>84</v>
      </c>
      <c r="AB89" s="63">
        <v>200451</v>
      </c>
      <c r="AC89" s="63"/>
      <c r="AD89" s="63"/>
      <c r="AE89" s="63">
        <v>94</v>
      </c>
      <c r="AF89" s="63">
        <v>334146</v>
      </c>
      <c r="AG89" s="63">
        <v>94</v>
      </c>
      <c r="AH89" s="63">
        <v>2293</v>
      </c>
      <c r="AI89" s="63">
        <v>70</v>
      </c>
      <c r="AJ89" s="63">
        <v>8629</v>
      </c>
      <c r="AK89" s="63">
        <v>94</v>
      </c>
      <c r="AL89" s="63">
        <v>23724</v>
      </c>
      <c r="AM89" s="63"/>
      <c r="AN89" s="63"/>
      <c r="AO89" s="63"/>
      <c r="AP89" s="63"/>
      <c r="AQ89" s="63">
        <v>97</v>
      </c>
      <c r="AR89" s="63">
        <v>1367271</v>
      </c>
    </row>
    <row r="90" spans="1:44" ht="11.25">
      <c r="A90" s="3" t="s">
        <v>136</v>
      </c>
      <c r="B90" s="17" t="s">
        <v>337</v>
      </c>
      <c r="C90" s="18">
        <v>132903</v>
      </c>
      <c r="D90" s="33">
        <v>2</v>
      </c>
      <c r="E90" s="63">
        <v>731</v>
      </c>
      <c r="F90" s="63">
        <v>6475367</v>
      </c>
      <c r="G90" s="63">
        <v>731</v>
      </c>
      <c r="H90" s="63">
        <v>1991277</v>
      </c>
      <c r="I90" s="63"/>
      <c r="J90" s="63"/>
      <c r="K90" s="63">
        <v>731</v>
      </c>
      <c r="L90" s="63">
        <v>2754819</v>
      </c>
      <c r="M90" s="63">
        <v>731</v>
      </c>
      <c r="N90" s="63">
        <v>81731</v>
      </c>
      <c r="O90" s="63">
        <v>731</v>
      </c>
      <c r="P90" s="63">
        <v>91841</v>
      </c>
      <c r="Q90" s="63">
        <v>731</v>
      </c>
      <c r="R90" s="63">
        <v>104021</v>
      </c>
      <c r="S90" s="63"/>
      <c r="T90" s="63"/>
      <c r="U90" s="63"/>
      <c r="V90" s="63"/>
      <c r="W90" s="63">
        <v>731</v>
      </c>
      <c r="X90" s="63">
        <v>11499056</v>
      </c>
      <c r="Y90" s="63">
        <v>46</v>
      </c>
      <c r="Z90" s="63">
        <v>699290</v>
      </c>
      <c r="AA90" s="63">
        <v>46</v>
      </c>
      <c r="AB90" s="63">
        <v>215042</v>
      </c>
      <c r="AC90" s="63"/>
      <c r="AD90" s="63"/>
      <c r="AE90" s="63">
        <v>46</v>
      </c>
      <c r="AF90" s="63">
        <v>235824</v>
      </c>
      <c r="AG90" s="63">
        <v>46</v>
      </c>
      <c r="AH90" s="63">
        <v>8826</v>
      </c>
      <c r="AI90" s="63">
        <v>46</v>
      </c>
      <c r="AJ90" s="63">
        <v>10159</v>
      </c>
      <c r="AK90" s="63">
        <v>46</v>
      </c>
      <c r="AL90" s="63">
        <v>11233</v>
      </c>
      <c r="AM90" s="63"/>
      <c r="AN90" s="63"/>
      <c r="AO90" s="63"/>
      <c r="AP90" s="63"/>
      <c r="AQ90" s="63">
        <v>46</v>
      </c>
      <c r="AR90" s="63">
        <v>1180374</v>
      </c>
    </row>
    <row r="91" spans="1:44" ht="11.25">
      <c r="A91" s="3" t="s">
        <v>136</v>
      </c>
      <c r="B91" s="17" t="s">
        <v>338</v>
      </c>
      <c r="C91" s="18">
        <v>133650</v>
      </c>
      <c r="D91" s="33">
        <v>3</v>
      </c>
      <c r="E91" s="63">
        <v>314</v>
      </c>
      <c r="F91" s="63">
        <v>2379272.23</v>
      </c>
      <c r="G91" s="63">
        <v>232</v>
      </c>
      <c r="H91" s="63">
        <v>467820</v>
      </c>
      <c r="I91" s="63"/>
      <c r="J91" s="63"/>
      <c r="K91" s="63">
        <v>314</v>
      </c>
      <c r="L91" s="63">
        <v>1118850.04</v>
      </c>
      <c r="M91" s="63">
        <v>314</v>
      </c>
      <c r="N91" s="63">
        <v>99273.19</v>
      </c>
      <c r="O91" s="63">
        <v>180</v>
      </c>
      <c r="P91" s="63">
        <v>35693</v>
      </c>
      <c r="Q91" s="63">
        <v>314</v>
      </c>
      <c r="R91" s="63">
        <v>99273.19</v>
      </c>
      <c r="S91" s="63"/>
      <c r="T91" s="63"/>
      <c r="U91" s="63"/>
      <c r="V91" s="63"/>
      <c r="W91" s="63">
        <v>314</v>
      </c>
      <c r="X91" s="63">
        <v>4200181.65</v>
      </c>
      <c r="Y91" s="63">
        <v>121</v>
      </c>
      <c r="Z91" s="63">
        <v>1084006.56</v>
      </c>
      <c r="AA91" s="63">
        <v>74</v>
      </c>
      <c r="AB91" s="63">
        <v>153201.6</v>
      </c>
      <c r="AC91" s="63"/>
      <c r="AD91" s="63"/>
      <c r="AE91" s="63">
        <v>121</v>
      </c>
      <c r="AF91" s="63">
        <v>452497.93</v>
      </c>
      <c r="AG91" s="63">
        <v>121</v>
      </c>
      <c r="AH91" s="63">
        <v>45229.4</v>
      </c>
      <c r="AI91" s="63">
        <v>61</v>
      </c>
      <c r="AJ91" s="63">
        <v>14125.27</v>
      </c>
      <c r="AK91" s="63">
        <v>121</v>
      </c>
      <c r="AL91" s="63">
        <v>45229.4</v>
      </c>
      <c r="AM91" s="63"/>
      <c r="AN91" s="63"/>
      <c r="AO91" s="63"/>
      <c r="AP91" s="63"/>
      <c r="AQ91" s="63">
        <v>121</v>
      </c>
      <c r="AR91" s="63">
        <v>1794290.16</v>
      </c>
    </row>
    <row r="92" spans="1:44" ht="11.25">
      <c r="A92" s="3" t="s">
        <v>136</v>
      </c>
      <c r="B92" s="17" t="s">
        <v>340</v>
      </c>
      <c r="C92" s="18">
        <v>136172</v>
      </c>
      <c r="D92" s="33">
        <v>3</v>
      </c>
      <c r="E92" s="63">
        <v>301</v>
      </c>
      <c r="F92" s="63">
        <v>2960001</v>
      </c>
      <c r="G92" s="63">
        <v>263</v>
      </c>
      <c r="H92" s="63">
        <v>875315</v>
      </c>
      <c r="I92" s="63"/>
      <c r="J92" s="63"/>
      <c r="K92" s="63">
        <v>304</v>
      </c>
      <c r="L92" s="63">
        <v>1275361</v>
      </c>
      <c r="M92" s="63"/>
      <c r="N92" s="63"/>
      <c r="O92" s="63">
        <v>195</v>
      </c>
      <c r="P92" s="63">
        <v>23949</v>
      </c>
      <c r="Q92" s="63">
        <v>309</v>
      </c>
      <c r="R92" s="63">
        <v>48868</v>
      </c>
      <c r="S92" s="63"/>
      <c r="T92" s="63"/>
      <c r="U92" s="63"/>
      <c r="V92" s="63"/>
      <c r="W92" s="63">
        <v>309</v>
      </c>
      <c r="X92" s="63">
        <v>5183494</v>
      </c>
      <c r="Y92" s="63">
        <v>33</v>
      </c>
      <c r="Z92" s="63">
        <v>330937</v>
      </c>
      <c r="AA92" s="63">
        <v>30</v>
      </c>
      <c r="AB92" s="63">
        <v>135282</v>
      </c>
      <c r="AC92" s="63"/>
      <c r="AD92" s="63"/>
      <c r="AE92" s="63">
        <v>33</v>
      </c>
      <c r="AF92" s="63">
        <v>136656</v>
      </c>
      <c r="AG92" s="63">
        <v>2</v>
      </c>
      <c r="AH92" s="63">
        <v>2488</v>
      </c>
      <c r="AI92" s="63">
        <v>26</v>
      </c>
      <c r="AJ92" s="63">
        <v>4913</v>
      </c>
      <c r="AK92" s="63">
        <v>33</v>
      </c>
      <c r="AL92" s="63">
        <v>5219</v>
      </c>
      <c r="AM92" s="63"/>
      <c r="AN92" s="63"/>
      <c r="AO92" s="63"/>
      <c r="AP92" s="63"/>
      <c r="AQ92" s="63">
        <v>33</v>
      </c>
      <c r="AR92" s="63">
        <v>615495</v>
      </c>
    </row>
    <row r="93" spans="1:44" ht="11.25">
      <c r="A93" s="3" t="s">
        <v>136</v>
      </c>
      <c r="B93" s="17" t="s">
        <v>339</v>
      </c>
      <c r="C93" s="18">
        <v>138354</v>
      </c>
      <c r="D93" s="33">
        <v>3</v>
      </c>
      <c r="E93" s="63">
        <v>208</v>
      </c>
      <c r="F93" s="63">
        <v>1742598</v>
      </c>
      <c r="G93" s="63">
        <v>187</v>
      </c>
      <c r="H93" s="63">
        <v>541908</v>
      </c>
      <c r="I93" s="63"/>
      <c r="J93" s="63"/>
      <c r="K93" s="63">
        <v>208</v>
      </c>
      <c r="L93" s="63">
        <v>751955</v>
      </c>
      <c r="M93" s="63">
        <v>3960</v>
      </c>
      <c r="N93" s="63">
        <v>208</v>
      </c>
      <c r="O93" s="63">
        <v>144</v>
      </c>
      <c r="P93" s="63">
        <v>14443</v>
      </c>
      <c r="Q93" s="63">
        <v>208</v>
      </c>
      <c r="R93" s="63">
        <v>29118</v>
      </c>
      <c r="S93" s="63"/>
      <c r="T93" s="63"/>
      <c r="U93" s="63"/>
      <c r="V93" s="63"/>
      <c r="W93" s="63">
        <v>208</v>
      </c>
      <c r="X93" s="63">
        <v>3080022</v>
      </c>
      <c r="Y93" s="63">
        <v>2</v>
      </c>
      <c r="Z93" s="63">
        <v>12123</v>
      </c>
      <c r="AA93" s="63">
        <v>2</v>
      </c>
      <c r="AB93" s="63">
        <v>7046</v>
      </c>
      <c r="AC93" s="63"/>
      <c r="AD93" s="63"/>
      <c r="AE93" s="63">
        <v>2</v>
      </c>
      <c r="AF93" s="63">
        <v>5278</v>
      </c>
      <c r="AG93" s="63">
        <v>40</v>
      </c>
      <c r="AH93" s="63">
        <v>2</v>
      </c>
      <c r="AI93" s="63">
        <v>1</v>
      </c>
      <c r="AJ93" s="63">
        <v>103</v>
      </c>
      <c r="AK93" s="63">
        <v>2</v>
      </c>
      <c r="AL93" s="63">
        <v>203</v>
      </c>
      <c r="AM93" s="63"/>
      <c r="AN93" s="63"/>
      <c r="AO93" s="63"/>
      <c r="AP93" s="63"/>
      <c r="AQ93" s="63">
        <v>2</v>
      </c>
      <c r="AR93" s="63">
        <v>24753</v>
      </c>
    </row>
    <row r="94" spans="1:44" ht="11.25">
      <c r="A94" s="3" t="s">
        <v>136</v>
      </c>
      <c r="B94" s="17" t="s">
        <v>341</v>
      </c>
      <c r="C94" s="20">
        <v>433660</v>
      </c>
      <c r="D94" s="21">
        <v>5</v>
      </c>
      <c r="E94" s="63">
        <v>98</v>
      </c>
      <c r="F94" s="63">
        <v>804307</v>
      </c>
      <c r="G94" s="63">
        <v>100</v>
      </c>
      <c r="H94" s="63">
        <v>435100</v>
      </c>
      <c r="I94" s="63"/>
      <c r="J94" s="63"/>
      <c r="K94" s="63">
        <v>100</v>
      </c>
      <c r="L94" s="63">
        <v>377321</v>
      </c>
      <c r="M94" s="63">
        <v>100</v>
      </c>
      <c r="N94" s="63">
        <v>2500</v>
      </c>
      <c r="O94" s="63">
        <v>100</v>
      </c>
      <c r="P94" s="63">
        <v>12235</v>
      </c>
      <c r="Q94" s="63">
        <v>100</v>
      </c>
      <c r="R94" s="63">
        <v>4082</v>
      </c>
      <c r="S94" s="63"/>
      <c r="T94" s="63"/>
      <c r="U94" s="63"/>
      <c r="V94" s="63"/>
      <c r="W94" s="63">
        <v>100</v>
      </c>
      <c r="X94" s="63">
        <v>1635545</v>
      </c>
      <c r="Y94" s="63">
        <v>41</v>
      </c>
      <c r="Z94" s="63">
        <v>351338</v>
      </c>
      <c r="AA94" s="63">
        <v>41</v>
      </c>
      <c r="AB94" s="63">
        <v>178391</v>
      </c>
      <c r="AC94" s="63"/>
      <c r="AD94" s="63"/>
      <c r="AE94" s="63">
        <v>41</v>
      </c>
      <c r="AF94" s="63">
        <v>162340</v>
      </c>
      <c r="AG94" s="63">
        <v>41</v>
      </c>
      <c r="AH94" s="63">
        <v>1231</v>
      </c>
      <c r="AI94" s="63">
        <v>41</v>
      </c>
      <c r="AJ94" s="63">
        <v>5258</v>
      </c>
      <c r="AK94" s="63">
        <v>41</v>
      </c>
      <c r="AL94" s="63">
        <v>2011</v>
      </c>
      <c r="AM94" s="63"/>
      <c r="AN94" s="63"/>
      <c r="AO94" s="63"/>
      <c r="AP94" s="63"/>
      <c r="AQ94" s="63">
        <v>41</v>
      </c>
      <c r="AR94" s="63">
        <v>700569</v>
      </c>
    </row>
    <row r="95" spans="1:24" ht="11.25">
      <c r="A95" s="3" t="s">
        <v>136</v>
      </c>
      <c r="B95" s="17" t="s">
        <v>342</v>
      </c>
      <c r="C95" s="17">
        <v>132693</v>
      </c>
      <c r="D95" s="29">
        <v>7</v>
      </c>
      <c r="E95" s="64">
        <v>243</v>
      </c>
      <c r="F95" s="64">
        <v>1775904</v>
      </c>
      <c r="G95" s="64">
        <v>186</v>
      </c>
      <c r="H95" s="64">
        <v>1044633</v>
      </c>
      <c r="I95" s="64"/>
      <c r="J95" s="64"/>
      <c r="K95" s="64">
        <v>243</v>
      </c>
      <c r="L95" s="64">
        <v>797147</v>
      </c>
      <c r="M95" s="64">
        <v>243</v>
      </c>
      <c r="N95" s="64">
        <v>16802</v>
      </c>
      <c r="O95" s="64">
        <v>243</v>
      </c>
      <c r="P95" s="64">
        <v>31260</v>
      </c>
      <c r="Q95" s="64">
        <v>243</v>
      </c>
      <c r="R95" s="64">
        <v>110454</v>
      </c>
      <c r="S95" s="64"/>
      <c r="T95" s="64"/>
      <c r="U95" s="64">
        <v>57</v>
      </c>
      <c r="V95" s="64">
        <v>87784</v>
      </c>
      <c r="W95" s="64">
        <v>243</v>
      </c>
      <c r="X95" s="64">
        <v>3863988</v>
      </c>
    </row>
    <row r="96" spans="1:44" ht="11.25">
      <c r="A96" s="3" t="s">
        <v>136</v>
      </c>
      <c r="B96" s="17" t="s">
        <v>344</v>
      </c>
      <c r="C96" s="17">
        <v>132709</v>
      </c>
      <c r="D96" s="29">
        <v>7</v>
      </c>
      <c r="E96" s="65">
        <v>337</v>
      </c>
      <c r="F96" s="66">
        <v>2534606</v>
      </c>
      <c r="G96" s="66">
        <v>337</v>
      </c>
      <c r="H96" s="66">
        <v>951953</v>
      </c>
      <c r="I96" s="66">
        <v>337</v>
      </c>
      <c r="J96" s="66">
        <v>50074</v>
      </c>
      <c r="K96" s="66">
        <v>337</v>
      </c>
      <c r="L96" s="66">
        <v>1178706</v>
      </c>
      <c r="M96" s="66"/>
      <c r="N96" s="66"/>
      <c r="O96" s="66">
        <v>337</v>
      </c>
      <c r="P96" s="66">
        <v>53926</v>
      </c>
      <c r="Q96" s="66"/>
      <c r="R96" s="66"/>
      <c r="S96" s="66"/>
      <c r="T96" s="66"/>
      <c r="U96" s="66"/>
      <c r="V96" s="66"/>
      <c r="W96" s="66">
        <v>337</v>
      </c>
      <c r="X96" s="66">
        <v>4774296</v>
      </c>
      <c r="Y96" s="67"/>
      <c r="Z96" s="68"/>
      <c r="AA96" s="68"/>
      <c r="AB96" s="68"/>
      <c r="AC96" s="68"/>
      <c r="AD96" s="68"/>
      <c r="AE96" s="68"/>
      <c r="AF96" s="68"/>
      <c r="AG96" s="68"/>
      <c r="AH96" s="68"/>
      <c r="AI96" s="68"/>
      <c r="AJ96" s="68"/>
      <c r="AK96" s="68"/>
      <c r="AL96" s="68"/>
      <c r="AM96" s="68"/>
      <c r="AN96" s="68"/>
      <c r="AO96" s="68"/>
      <c r="AP96" s="68"/>
      <c r="AQ96" s="68"/>
      <c r="AR96" s="68"/>
    </row>
    <row r="97" spans="1:44" ht="11.25">
      <c r="A97" s="3" t="s">
        <v>136</v>
      </c>
      <c r="B97" s="17" t="s">
        <v>345</v>
      </c>
      <c r="C97" s="17">
        <v>132851</v>
      </c>
      <c r="D97" s="29">
        <v>7</v>
      </c>
      <c r="E97" s="65">
        <v>104</v>
      </c>
      <c r="F97" s="66">
        <v>620980</v>
      </c>
      <c r="G97" s="66">
        <v>104</v>
      </c>
      <c r="H97" s="66">
        <v>166759</v>
      </c>
      <c r="I97" s="66"/>
      <c r="J97" s="66"/>
      <c r="K97" s="66">
        <v>104</v>
      </c>
      <c r="L97" s="66">
        <v>288784</v>
      </c>
      <c r="M97" s="66"/>
      <c r="N97" s="66"/>
      <c r="O97" s="66">
        <v>104</v>
      </c>
      <c r="P97" s="66">
        <v>6130</v>
      </c>
      <c r="Q97" s="66"/>
      <c r="R97" s="66"/>
      <c r="S97" s="66"/>
      <c r="T97" s="66"/>
      <c r="U97" s="66"/>
      <c r="V97" s="66"/>
      <c r="W97" s="66">
        <v>104</v>
      </c>
      <c r="X97" s="66">
        <v>1082655</v>
      </c>
      <c r="Y97" s="69"/>
      <c r="Z97" s="69"/>
      <c r="AA97" s="69"/>
      <c r="AB97" s="69"/>
      <c r="AC97" s="69"/>
      <c r="AD97" s="69"/>
      <c r="AE97" s="69"/>
      <c r="AF97" s="69"/>
      <c r="AG97" s="69"/>
      <c r="AH97" s="69"/>
      <c r="AI97" s="69"/>
      <c r="AJ97" s="69"/>
      <c r="AK97" s="69"/>
      <c r="AL97" s="69"/>
      <c r="AM97" s="69"/>
      <c r="AN97" s="69"/>
      <c r="AO97" s="69"/>
      <c r="AP97" s="69"/>
      <c r="AQ97" s="69"/>
      <c r="AR97" s="69"/>
    </row>
    <row r="98" spans="1:44" ht="11.25">
      <c r="A98" s="3" t="s">
        <v>136</v>
      </c>
      <c r="B98" s="17" t="s">
        <v>346</v>
      </c>
      <c r="C98" s="17">
        <v>133021</v>
      </c>
      <c r="D98" s="29">
        <v>7</v>
      </c>
      <c r="E98" s="65">
        <v>66</v>
      </c>
      <c r="F98" s="66">
        <v>429604</v>
      </c>
      <c r="G98" s="66">
        <v>66</v>
      </c>
      <c r="H98" s="66">
        <v>112200</v>
      </c>
      <c r="I98" s="66"/>
      <c r="J98" s="66"/>
      <c r="K98" s="66">
        <v>66</v>
      </c>
      <c r="L98" s="66">
        <v>164262</v>
      </c>
      <c r="M98" s="66"/>
      <c r="N98" s="66"/>
      <c r="O98" s="66">
        <v>66</v>
      </c>
      <c r="P98" s="66">
        <v>11702</v>
      </c>
      <c r="Q98" s="66">
        <v>66</v>
      </c>
      <c r="R98" s="66">
        <v>30000</v>
      </c>
      <c r="S98" s="66"/>
      <c r="T98" s="66"/>
      <c r="U98" s="66"/>
      <c r="V98" s="66"/>
      <c r="W98" s="66">
        <v>66</v>
      </c>
      <c r="X98" s="66">
        <v>747768</v>
      </c>
      <c r="Y98" s="69"/>
      <c r="Z98" s="69"/>
      <c r="AA98" s="69"/>
      <c r="AB98" s="69"/>
      <c r="AC98" s="69"/>
      <c r="AD98" s="69"/>
      <c r="AE98" s="69"/>
      <c r="AF98" s="69"/>
      <c r="AG98" s="69"/>
      <c r="AH98" s="69"/>
      <c r="AI98" s="69"/>
      <c r="AJ98" s="69"/>
      <c r="AK98" s="69"/>
      <c r="AL98" s="69"/>
      <c r="AM98" s="69"/>
      <c r="AN98" s="69"/>
      <c r="AO98" s="69"/>
      <c r="AP98" s="69"/>
      <c r="AQ98" s="69"/>
      <c r="AR98" s="69"/>
    </row>
    <row r="99" spans="1:44" ht="11.25">
      <c r="A99" s="3" t="s">
        <v>136</v>
      </c>
      <c r="B99" s="30" t="s">
        <v>347</v>
      </c>
      <c r="C99" s="17">
        <v>133386</v>
      </c>
      <c r="D99" s="29">
        <v>7</v>
      </c>
      <c r="E99" s="65">
        <v>230</v>
      </c>
      <c r="F99" s="66">
        <v>1378091</v>
      </c>
      <c r="G99" s="66">
        <v>230</v>
      </c>
      <c r="H99" s="66">
        <v>505737</v>
      </c>
      <c r="I99" s="66">
        <v>230</v>
      </c>
      <c r="J99" s="66">
        <v>46693</v>
      </c>
      <c r="K99" s="66">
        <v>230</v>
      </c>
      <c r="L99" s="66">
        <v>640875</v>
      </c>
      <c r="M99" s="66"/>
      <c r="N99" s="66"/>
      <c r="O99" s="66">
        <v>230</v>
      </c>
      <c r="P99" s="66">
        <v>68039</v>
      </c>
      <c r="Q99" s="66"/>
      <c r="R99" s="66"/>
      <c r="S99" s="66">
        <v>230</v>
      </c>
      <c r="T99" s="66">
        <v>41535</v>
      </c>
      <c r="U99" s="66"/>
      <c r="V99" s="66"/>
      <c r="W99" s="66">
        <v>230</v>
      </c>
      <c r="X99" s="66">
        <v>2680974</v>
      </c>
      <c r="Y99" s="69"/>
      <c r="Z99" s="69"/>
      <c r="AA99" s="69"/>
      <c r="AB99" s="69"/>
      <c r="AC99" s="69"/>
      <c r="AD99" s="69"/>
      <c r="AE99" s="69"/>
      <c r="AF99" s="69"/>
      <c r="AG99" s="69"/>
      <c r="AH99" s="69"/>
      <c r="AI99" s="69"/>
      <c r="AJ99" s="69"/>
      <c r="AK99" s="69"/>
      <c r="AL99" s="69"/>
      <c r="AM99" s="69"/>
      <c r="AN99" s="69"/>
      <c r="AO99" s="69"/>
      <c r="AP99" s="69"/>
      <c r="AQ99" s="69"/>
      <c r="AR99" s="69"/>
    </row>
    <row r="100" spans="1:44" ht="11.25">
      <c r="A100" s="3" t="s">
        <v>136</v>
      </c>
      <c r="B100" s="30" t="s">
        <v>348</v>
      </c>
      <c r="C100" s="17">
        <v>133508</v>
      </c>
      <c r="D100" s="29">
        <v>7</v>
      </c>
      <c r="E100" s="65">
        <v>99</v>
      </c>
      <c r="F100" s="66">
        <v>661556</v>
      </c>
      <c r="G100" s="66">
        <v>99</v>
      </c>
      <c r="H100" s="66">
        <v>200736</v>
      </c>
      <c r="I100" s="66">
        <v>99</v>
      </c>
      <c r="J100" s="66">
        <v>18337</v>
      </c>
      <c r="K100" s="66">
        <v>99</v>
      </c>
      <c r="L100" s="66">
        <v>301380</v>
      </c>
      <c r="M100" s="66"/>
      <c r="N100" s="66"/>
      <c r="O100" s="66">
        <v>99</v>
      </c>
      <c r="P100" s="66">
        <v>4281</v>
      </c>
      <c r="Q100" s="66">
        <v>99</v>
      </c>
      <c r="R100" s="66">
        <v>43480</v>
      </c>
      <c r="S100" s="66"/>
      <c r="T100" s="66"/>
      <c r="U100" s="66"/>
      <c r="V100" s="66"/>
      <c r="W100" s="66">
        <v>99</v>
      </c>
      <c r="X100" s="66">
        <v>1229770</v>
      </c>
      <c r="Y100" s="69"/>
      <c r="Z100" s="69"/>
      <c r="AA100" s="69"/>
      <c r="AB100" s="69"/>
      <c r="AC100" s="69"/>
      <c r="AD100" s="69"/>
      <c r="AE100" s="69"/>
      <c r="AF100" s="69"/>
      <c r="AG100" s="69"/>
      <c r="AH100" s="69"/>
      <c r="AI100" s="69"/>
      <c r="AJ100" s="69"/>
      <c r="AK100" s="69"/>
      <c r="AL100" s="69"/>
      <c r="AM100" s="69"/>
      <c r="AN100" s="69"/>
      <c r="AO100" s="69"/>
      <c r="AP100" s="69"/>
      <c r="AQ100" s="69"/>
      <c r="AR100" s="69"/>
    </row>
    <row r="101" spans="1:44" ht="11.25">
      <c r="A101" s="3" t="s">
        <v>136</v>
      </c>
      <c r="B101" s="30" t="s">
        <v>349</v>
      </c>
      <c r="C101" s="17">
        <v>133702</v>
      </c>
      <c r="D101" s="29">
        <v>7</v>
      </c>
      <c r="E101" s="65">
        <v>392</v>
      </c>
      <c r="F101" s="66">
        <v>2871157</v>
      </c>
      <c r="G101" s="66">
        <v>392</v>
      </c>
      <c r="H101" s="66">
        <v>1152517</v>
      </c>
      <c r="I101" s="66">
        <v>392</v>
      </c>
      <c r="J101" s="66">
        <v>33474</v>
      </c>
      <c r="K101" s="66">
        <v>384</v>
      </c>
      <c r="L101" s="66">
        <v>1310489</v>
      </c>
      <c r="M101" s="66"/>
      <c r="N101" s="66"/>
      <c r="O101" s="66">
        <v>392</v>
      </c>
      <c r="P101" s="66">
        <v>46513</v>
      </c>
      <c r="Q101" s="66">
        <v>392</v>
      </c>
      <c r="R101" s="66">
        <v>157245</v>
      </c>
      <c r="S101" s="66"/>
      <c r="T101" s="66"/>
      <c r="U101" s="66"/>
      <c r="V101" s="66"/>
      <c r="W101" s="66">
        <v>384</v>
      </c>
      <c r="X101" s="66">
        <v>5594633</v>
      </c>
      <c r="Y101" s="69"/>
      <c r="Z101" s="69"/>
      <c r="AA101" s="69"/>
      <c r="AB101" s="69"/>
      <c r="AC101" s="69"/>
      <c r="AD101" s="69"/>
      <c r="AE101" s="69"/>
      <c r="AF101" s="69"/>
      <c r="AG101" s="69"/>
      <c r="AH101" s="69"/>
      <c r="AI101" s="69"/>
      <c r="AJ101" s="69"/>
      <c r="AK101" s="69"/>
      <c r="AL101" s="69"/>
      <c r="AM101" s="69"/>
      <c r="AN101" s="69"/>
      <c r="AO101" s="69"/>
      <c r="AP101" s="69"/>
      <c r="AQ101" s="69"/>
      <c r="AR101" s="69"/>
    </row>
    <row r="102" spans="1:44" ht="11.25">
      <c r="A102" s="3" t="s">
        <v>136</v>
      </c>
      <c r="B102" s="30" t="s">
        <v>350</v>
      </c>
      <c r="C102" s="17">
        <v>133960</v>
      </c>
      <c r="D102" s="29">
        <v>7</v>
      </c>
      <c r="E102" s="65">
        <v>31</v>
      </c>
      <c r="F102" s="66">
        <v>154111</v>
      </c>
      <c r="G102" s="66">
        <v>31</v>
      </c>
      <c r="H102" s="66">
        <v>58882</v>
      </c>
      <c r="I102" s="66"/>
      <c r="J102" s="66"/>
      <c r="K102" s="66">
        <v>31</v>
      </c>
      <c r="L102" s="66">
        <v>73956</v>
      </c>
      <c r="M102" s="66">
        <v>31</v>
      </c>
      <c r="N102" s="66">
        <v>5687</v>
      </c>
      <c r="O102" s="66">
        <v>31</v>
      </c>
      <c r="P102" s="66">
        <v>2899</v>
      </c>
      <c r="Q102" s="66">
        <v>31</v>
      </c>
      <c r="R102" s="66">
        <v>10344</v>
      </c>
      <c r="S102" s="66">
        <v>5</v>
      </c>
      <c r="T102" s="66">
        <v>644</v>
      </c>
      <c r="U102" s="66"/>
      <c r="V102" s="66"/>
      <c r="W102" s="66">
        <v>31</v>
      </c>
      <c r="X102" s="66">
        <v>152414</v>
      </c>
      <c r="Y102" s="69"/>
      <c r="Z102" s="69"/>
      <c r="AA102" s="69"/>
      <c r="AB102" s="69"/>
      <c r="AC102" s="69"/>
      <c r="AD102" s="69"/>
      <c r="AE102" s="69"/>
      <c r="AF102" s="69"/>
      <c r="AG102" s="69"/>
      <c r="AH102" s="69"/>
      <c r="AI102" s="69"/>
      <c r="AJ102" s="69"/>
      <c r="AK102" s="69"/>
      <c r="AL102" s="69"/>
      <c r="AM102" s="69"/>
      <c r="AN102" s="69"/>
      <c r="AO102" s="69"/>
      <c r="AP102" s="69"/>
      <c r="AQ102" s="69"/>
      <c r="AR102" s="69"/>
    </row>
    <row r="103" spans="1:44" ht="11.25">
      <c r="A103" s="3" t="s">
        <v>136</v>
      </c>
      <c r="B103" s="30" t="s">
        <v>351</v>
      </c>
      <c r="C103" s="17">
        <v>134343</v>
      </c>
      <c r="D103" s="29">
        <v>7</v>
      </c>
      <c r="E103" s="65">
        <v>98</v>
      </c>
      <c r="F103" s="66">
        <v>625872</v>
      </c>
      <c r="G103" s="66">
        <v>98</v>
      </c>
      <c r="H103" s="66">
        <v>142088</v>
      </c>
      <c r="I103" s="66"/>
      <c r="J103" s="66"/>
      <c r="K103" s="66">
        <v>98</v>
      </c>
      <c r="L103" s="66">
        <v>291059</v>
      </c>
      <c r="M103" s="66"/>
      <c r="N103" s="66"/>
      <c r="O103" s="66"/>
      <c r="P103" s="66"/>
      <c r="Q103" s="66">
        <v>36</v>
      </c>
      <c r="R103" s="66">
        <v>40329</v>
      </c>
      <c r="S103" s="66"/>
      <c r="T103" s="66"/>
      <c r="U103" s="66"/>
      <c r="V103" s="66"/>
      <c r="W103" s="66">
        <v>98</v>
      </c>
      <c r="X103" s="66">
        <v>1099351</v>
      </c>
      <c r="Y103" s="69"/>
      <c r="Z103" s="69"/>
      <c r="AA103" s="69"/>
      <c r="AB103" s="69"/>
      <c r="AC103" s="69"/>
      <c r="AD103" s="69"/>
      <c r="AE103" s="69"/>
      <c r="AF103" s="69"/>
      <c r="AG103" s="69"/>
      <c r="AH103" s="69"/>
      <c r="AI103" s="69"/>
      <c r="AJ103" s="69"/>
      <c r="AK103" s="69"/>
      <c r="AL103" s="69"/>
      <c r="AM103" s="69"/>
      <c r="AN103" s="69"/>
      <c r="AO103" s="69"/>
      <c r="AP103" s="69"/>
      <c r="AQ103" s="69"/>
      <c r="AR103" s="69"/>
    </row>
    <row r="104" spans="1:44" ht="11.25">
      <c r="A104" s="3" t="s">
        <v>136</v>
      </c>
      <c r="B104" s="30" t="s">
        <v>352</v>
      </c>
      <c r="C104" s="17">
        <v>134495</v>
      </c>
      <c r="D104" s="29">
        <v>7</v>
      </c>
      <c r="E104" s="65">
        <v>240</v>
      </c>
      <c r="F104" s="66">
        <v>1607376</v>
      </c>
      <c r="G104" s="66">
        <v>240</v>
      </c>
      <c r="H104" s="66">
        <v>702000</v>
      </c>
      <c r="I104" s="66">
        <v>240</v>
      </c>
      <c r="J104" s="66">
        <v>31659</v>
      </c>
      <c r="K104" s="66">
        <v>240</v>
      </c>
      <c r="L104" s="66">
        <v>747499</v>
      </c>
      <c r="M104" s="66"/>
      <c r="N104" s="66"/>
      <c r="O104" s="66">
        <v>240</v>
      </c>
      <c r="P104" s="66">
        <v>34590</v>
      </c>
      <c r="Q104" s="66"/>
      <c r="R104" s="66"/>
      <c r="S104" s="66"/>
      <c r="T104" s="66"/>
      <c r="U104" s="66"/>
      <c r="V104" s="66"/>
      <c r="W104" s="66">
        <v>240</v>
      </c>
      <c r="X104" s="66">
        <v>3123124</v>
      </c>
      <c r="Y104" s="69"/>
      <c r="Z104" s="69"/>
      <c r="AA104" s="69"/>
      <c r="AB104" s="69"/>
      <c r="AC104" s="69"/>
      <c r="AD104" s="69"/>
      <c r="AE104" s="69"/>
      <c r="AF104" s="69"/>
      <c r="AG104" s="69"/>
      <c r="AH104" s="69"/>
      <c r="AI104" s="69"/>
      <c r="AJ104" s="69"/>
      <c r="AK104" s="69"/>
      <c r="AL104" s="69"/>
      <c r="AM104" s="69"/>
      <c r="AN104" s="69"/>
      <c r="AO104" s="69"/>
      <c r="AP104" s="69"/>
      <c r="AQ104" s="69"/>
      <c r="AR104" s="69"/>
    </row>
    <row r="105" spans="1:44" ht="11.25">
      <c r="A105" s="3" t="s">
        <v>136</v>
      </c>
      <c r="B105" s="30" t="s">
        <v>353</v>
      </c>
      <c r="C105" s="17">
        <v>134608</v>
      </c>
      <c r="D105" s="29">
        <v>7</v>
      </c>
      <c r="E105" s="65">
        <v>155</v>
      </c>
      <c r="F105" s="66">
        <v>1337537</v>
      </c>
      <c r="G105" s="66">
        <v>155</v>
      </c>
      <c r="H105" s="66">
        <v>329299</v>
      </c>
      <c r="I105" s="66">
        <v>155</v>
      </c>
      <c r="J105" s="66">
        <v>28900</v>
      </c>
      <c r="K105" s="66">
        <v>155</v>
      </c>
      <c r="L105" s="66">
        <v>622016</v>
      </c>
      <c r="M105" s="66"/>
      <c r="N105" s="66"/>
      <c r="O105" s="66">
        <v>155</v>
      </c>
      <c r="P105" s="66">
        <v>37238</v>
      </c>
      <c r="Q105" s="66">
        <v>155</v>
      </c>
      <c r="R105" s="66">
        <v>86188</v>
      </c>
      <c r="S105" s="66"/>
      <c r="T105" s="66"/>
      <c r="U105" s="66"/>
      <c r="V105" s="66"/>
      <c r="W105" s="66">
        <v>155</v>
      </c>
      <c r="X105" s="66">
        <v>2441180</v>
      </c>
      <c r="Y105" s="69"/>
      <c r="Z105" s="69"/>
      <c r="AA105" s="69"/>
      <c r="AB105" s="69"/>
      <c r="AC105" s="69"/>
      <c r="AD105" s="69"/>
      <c r="AE105" s="69"/>
      <c r="AF105" s="69"/>
      <c r="AG105" s="69"/>
      <c r="AH105" s="69"/>
      <c r="AI105" s="69"/>
      <c r="AJ105" s="69"/>
      <c r="AK105" s="69"/>
      <c r="AL105" s="69"/>
      <c r="AM105" s="69"/>
      <c r="AN105" s="69"/>
      <c r="AO105" s="69"/>
      <c r="AP105" s="69"/>
      <c r="AQ105" s="69"/>
      <c r="AR105" s="69"/>
    </row>
    <row r="106" spans="1:44" ht="11.25">
      <c r="A106" s="3" t="s">
        <v>136</v>
      </c>
      <c r="B106" s="30" t="s">
        <v>354</v>
      </c>
      <c r="C106" s="17">
        <v>135160</v>
      </c>
      <c r="D106" s="29">
        <v>7</v>
      </c>
      <c r="E106" s="65">
        <v>57</v>
      </c>
      <c r="F106" s="66">
        <v>330148</v>
      </c>
      <c r="G106" s="66">
        <v>57</v>
      </c>
      <c r="H106" s="66">
        <v>116737</v>
      </c>
      <c r="I106" s="66">
        <v>57</v>
      </c>
      <c r="J106" s="66">
        <v>13272</v>
      </c>
      <c r="K106" s="66">
        <v>57</v>
      </c>
      <c r="L106" s="66">
        <v>128438</v>
      </c>
      <c r="M106" s="66">
        <v>57</v>
      </c>
      <c r="N106" s="66">
        <v>3211</v>
      </c>
      <c r="O106" s="66">
        <v>57</v>
      </c>
      <c r="P106" s="66">
        <v>3756</v>
      </c>
      <c r="Q106" s="66">
        <v>57</v>
      </c>
      <c r="R106" s="66">
        <v>25473</v>
      </c>
      <c r="S106" s="66">
        <v>3</v>
      </c>
      <c r="T106" s="66">
        <v>1896</v>
      </c>
      <c r="U106" s="66"/>
      <c r="V106" s="66"/>
      <c r="W106" s="66">
        <v>57</v>
      </c>
      <c r="X106" s="66">
        <v>622935</v>
      </c>
      <c r="Y106" s="69"/>
      <c r="Z106" s="69"/>
      <c r="AA106" s="69"/>
      <c r="AB106" s="69"/>
      <c r="AC106" s="69"/>
      <c r="AD106" s="69"/>
      <c r="AE106" s="69"/>
      <c r="AF106" s="69"/>
      <c r="AG106" s="69"/>
      <c r="AH106" s="69"/>
      <c r="AI106" s="69"/>
      <c r="AJ106" s="69"/>
      <c r="AK106" s="69"/>
      <c r="AL106" s="69"/>
      <c r="AM106" s="69"/>
      <c r="AN106" s="69"/>
      <c r="AO106" s="69"/>
      <c r="AP106" s="69"/>
      <c r="AQ106" s="69"/>
      <c r="AR106" s="69"/>
    </row>
    <row r="107" spans="1:44" ht="11.25">
      <c r="A107" s="3" t="s">
        <v>136</v>
      </c>
      <c r="B107" s="30" t="s">
        <v>355</v>
      </c>
      <c r="C107" s="17">
        <v>135188</v>
      </c>
      <c r="D107" s="29">
        <v>7</v>
      </c>
      <c r="E107" s="65">
        <v>45</v>
      </c>
      <c r="F107" s="66">
        <v>310598</v>
      </c>
      <c r="G107" s="66">
        <v>45</v>
      </c>
      <c r="H107" s="66">
        <v>98415</v>
      </c>
      <c r="I107" s="66"/>
      <c r="J107" s="66"/>
      <c r="K107" s="66">
        <v>45</v>
      </c>
      <c r="L107" s="66">
        <v>130584</v>
      </c>
      <c r="M107" s="66"/>
      <c r="N107" s="66"/>
      <c r="O107" s="66">
        <v>45</v>
      </c>
      <c r="P107" s="66">
        <v>2262</v>
      </c>
      <c r="Q107" s="66"/>
      <c r="R107" s="66"/>
      <c r="S107" s="66">
        <v>5</v>
      </c>
      <c r="T107" s="66">
        <v>800</v>
      </c>
      <c r="U107" s="66"/>
      <c r="V107" s="66"/>
      <c r="W107" s="66">
        <v>45</v>
      </c>
      <c r="X107" s="66">
        <v>542659</v>
      </c>
      <c r="Y107" s="69"/>
      <c r="Z107" s="69"/>
      <c r="AA107" s="69"/>
      <c r="AB107" s="69"/>
      <c r="AC107" s="69"/>
      <c r="AD107" s="69"/>
      <c r="AE107" s="69"/>
      <c r="AF107" s="69"/>
      <c r="AG107" s="69"/>
      <c r="AH107" s="69"/>
      <c r="AI107" s="69"/>
      <c r="AJ107" s="69"/>
      <c r="AK107" s="69"/>
      <c r="AL107" s="69"/>
      <c r="AM107" s="69"/>
      <c r="AN107" s="69"/>
      <c r="AO107" s="69"/>
      <c r="AP107" s="69"/>
      <c r="AQ107" s="69"/>
      <c r="AR107" s="69"/>
    </row>
    <row r="108" spans="1:44" ht="11.25">
      <c r="A108" s="3" t="s">
        <v>136</v>
      </c>
      <c r="B108" s="30" t="s">
        <v>356</v>
      </c>
      <c r="C108" s="17">
        <v>135391</v>
      </c>
      <c r="D108" s="29">
        <v>7</v>
      </c>
      <c r="E108" s="65">
        <v>124</v>
      </c>
      <c r="F108" s="66">
        <v>734566</v>
      </c>
      <c r="G108" s="66">
        <v>124</v>
      </c>
      <c r="H108" s="66">
        <v>233724</v>
      </c>
      <c r="I108" s="66"/>
      <c r="J108" s="66"/>
      <c r="K108" s="66">
        <v>124</v>
      </c>
      <c r="L108" s="66">
        <v>341606</v>
      </c>
      <c r="M108" s="66"/>
      <c r="N108" s="66"/>
      <c r="O108" s="66">
        <v>124</v>
      </c>
      <c r="P108" s="66">
        <v>26792</v>
      </c>
      <c r="Q108" s="66"/>
      <c r="R108" s="66"/>
      <c r="S108" s="66"/>
      <c r="T108" s="66"/>
      <c r="U108" s="66"/>
      <c r="V108" s="66"/>
      <c r="W108" s="66">
        <v>124</v>
      </c>
      <c r="X108" s="66">
        <v>1336690</v>
      </c>
      <c r="Y108" s="69"/>
      <c r="Z108" s="69"/>
      <c r="AA108" s="69"/>
      <c r="AB108" s="69"/>
      <c r="AC108" s="69"/>
      <c r="AD108" s="69"/>
      <c r="AE108" s="69"/>
      <c r="AF108" s="69"/>
      <c r="AG108" s="69"/>
      <c r="AH108" s="69"/>
      <c r="AI108" s="69"/>
      <c r="AJ108" s="69"/>
      <c r="AK108" s="69"/>
      <c r="AL108" s="69"/>
      <c r="AM108" s="69"/>
      <c r="AN108" s="69"/>
      <c r="AO108" s="69"/>
      <c r="AP108" s="69"/>
      <c r="AQ108" s="69"/>
      <c r="AR108" s="69"/>
    </row>
    <row r="109" spans="1:44" ht="11.25">
      <c r="A109" s="3" t="s">
        <v>136</v>
      </c>
      <c r="B109" s="30" t="s">
        <v>357</v>
      </c>
      <c r="C109" s="17">
        <v>135717</v>
      </c>
      <c r="D109" s="29">
        <v>7</v>
      </c>
      <c r="E109" s="65">
        <v>664</v>
      </c>
      <c r="F109" s="66">
        <v>5092260</v>
      </c>
      <c r="G109" s="66">
        <v>657</v>
      </c>
      <c r="H109" s="66">
        <v>1800385</v>
      </c>
      <c r="I109" s="66"/>
      <c r="J109" s="66"/>
      <c r="K109" s="66">
        <v>590</v>
      </c>
      <c r="L109" s="66">
        <v>2115469</v>
      </c>
      <c r="M109" s="66">
        <v>664</v>
      </c>
      <c r="N109" s="66">
        <v>125496</v>
      </c>
      <c r="O109" s="66">
        <v>462</v>
      </c>
      <c r="P109" s="66">
        <v>98054</v>
      </c>
      <c r="Q109" s="66">
        <v>664</v>
      </c>
      <c r="R109" s="66">
        <v>342653</v>
      </c>
      <c r="S109" s="66"/>
      <c r="T109" s="66"/>
      <c r="U109" s="66"/>
      <c r="V109" s="66"/>
      <c r="W109" s="66">
        <v>590</v>
      </c>
      <c r="X109" s="66">
        <v>9574317</v>
      </c>
      <c r="Y109" s="69"/>
      <c r="Z109" s="69"/>
      <c r="AA109" s="69"/>
      <c r="AB109" s="69"/>
      <c r="AC109" s="69"/>
      <c r="AD109" s="69"/>
      <c r="AE109" s="69"/>
      <c r="AF109" s="69"/>
      <c r="AG109" s="69"/>
      <c r="AH109" s="69"/>
      <c r="AI109" s="69"/>
      <c r="AJ109" s="69"/>
      <c r="AK109" s="69"/>
      <c r="AL109" s="69"/>
      <c r="AM109" s="69"/>
      <c r="AN109" s="69"/>
      <c r="AO109" s="69"/>
      <c r="AP109" s="69"/>
      <c r="AQ109" s="69"/>
      <c r="AR109" s="69"/>
    </row>
    <row r="110" spans="1:44" ht="11.25">
      <c r="A110" s="3" t="s">
        <v>136</v>
      </c>
      <c r="B110" s="30" t="s">
        <v>358</v>
      </c>
      <c r="C110" s="17">
        <v>136145</v>
      </c>
      <c r="D110" s="29">
        <v>7</v>
      </c>
      <c r="E110" s="65">
        <v>24</v>
      </c>
      <c r="F110" s="66">
        <v>220716</v>
      </c>
      <c r="G110" s="66">
        <v>24</v>
      </c>
      <c r="H110" s="66">
        <v>69268</v>
      </c>
      <c r="I110" s="66">
        <v>24</v>
      </c>
      <c r="J110" s="66">
        <v>7150</v>
      </c>
      <c r="K110" s="66">
        <v>24</v>
      </c>
      <c r="L110" s="66">
        <v>119401</v>
      </c>
      <c r="M110" s="66"/>
      <c r="N110" s="66"/>
      <c r="O110" s="66">
        <v>24</v>
      </c>
      <c r="P110" s="66">
        <v>3818</v>
      </c>
      <c r="Q110" s="66"/>
      <c r="R110" s="66"/>
      <c r="S110" s="66">
        <v>3</v>
      </c>
      <c r="T110" s="66">
        <v>536</v>
      </c>
      <c r="U110" s="66"/>
      <c r="V110" s="66"/>
      <c r="W110" s="66">
        <v>24</v>
      </c>
      <c r="X110" s="66">
        <v>420892</v>
      </c>
      <c r="Y110" s="69"/>
      <c r="Z110" s="69"/>
      <c r="AA110" s="69"/>
      <c r="AB110" s="69"/>
      <c r="AC110" s="69"/>
      <c r="AD110" s="69"/>
      <c r="AE110" s="69"/>
      <c r="AF110" s="69"/>
      <c r="AG110" s="69"/>
      <c r="AH110" s="69"/>
      <c r="AI110" s="69"/>
      <c r="AJ110" s="69"/>
      <c r="AK110" s="69"/>
      <c r="AL110" s="69"/>
      <c r="AM110" s="69"/>
      <c r="AN110" s="69"/>
      <c r="AO110" s="69"/>
      <c r="AP110" s="69"/>
      <c r="AQ110" s="69"/>
      <c r="AR110" s="69"/>
    </row>
    <row r="111" spans="1:44" ht="11.25">
      <c r="A111" s="3" t="s">
        <v>136</v>
      </c>
      <c r="B111" s="30" t="s">
        <v>359</v>
      </c>
      <c r="C111" s="17">
        <v>136233</v>
      </c>
      <c r="D111" s="29">
        <v>7</v>
      </c>
      <c r="E111" s="65">
        <v>53</v>
      </c>
      <c r="F111" s="66">
        <v>348067</v>
      </c>
      <c r="G111" s="66">
        <v>47</v>
      </c>
      <c r="H111" s="66">
        <v>91049</v>
      </c>
      <c r="I111" s="66"/>
      <c r="J111" s="66"/>
      <c r="K111" s="66">
        <v>50</v>
      </c>
      <c r="L111" s="66">
        <v>156770</v>
      </c>
      <c r="M111" s="66"/>
      <c r="N111" s="66"/>
      <c r="O111" s="66">
        <v>53</v>
      </c>
      <c r="P111" s="66">
        <v>13208</v>
      </c>
      <c r="Q111" s="66"/>
      <c r="R111" s="66"/>
      <c r="S111" s="66"/>
      <c r="T111" s="66"/>
      <c r="U111" s="66"/>
      <c r="V111" s="66"/>
      <c r="W111" s="66">
        <v>50</v>
      </c>
      <c r="X111" s="66">
        <v>609096</v>
      </c>
      <c r="Y111" s="69"/>
      <c r="Z111" s="69"/>
      <c r="AA111" s="69"/>
      <c r="AB111" s="69"/>
      <c r="AC111" s="69"/>
      <c r="AD111" s="69"/>
      <c r="AE111" s="69"/>
      <c r="AF111" s="69"/>
      <c r="AG111" s="69"/>
      <c r="AH111" s="69"/>
      <c r="AI111" s="69"/>
      <c r="AJ111" s="69"/>
      <c r="AK111" s="69"/>
      <c r="AL111" s="69"/>
      <c r="AM111" s="69"/>
      <c r="AN111" s="69"/>
      <c r="AO111" s="69"/>
      <c r="AP111" s="69"/>
      <c r="AQ111" s="69"/>
      <c r="AR111" s="69"/>
    </row>
    <row r="112" spans="1:44" ht="11.25">
      <c r="A112" s="3" t="s">
        <v>136</v>
      </c>
      <c r="B112" s="30" t="s">
        <v>360</v>
      </c>
      <c r="C112" s="17">
        <v>136358</v>
      </c>
      <c r="D112" s="29">
        <v>7</v>
      </c>
      <c r="E112" s="65">
        <v>183</v>
      </c>
      <c r="F112" s="66">
        <v>1365834</v>
      </c>
      <c r="G112" s="66">
        <v>183</v>
      </c>
      <c r="H112" s="66">
        <v>437376</v>
      </c>
      <c r="I112" s="66"/>
      <c r="J112" s="66"/>
      <c r="K112" s="66">
        <v>183</v>
      </c>
      <c r="L112" s="66">
        <v>644130</v>
      </c>
      <c r="M112" s="66">
        <v>183</v>
      </c>
      <c r="N112" s="66">
        <v>10380</v>
      </c>
      <c r="O112" s="66">
        <v>183</v>
      </c>
      <c r="P112" s="66">
        <v>13530</v>
      </c>
      <c r="Q112" s="66">
        <v>183</v>
      </c>
      <c r="R112" s="66">
        <v>55417</v>
      </c>
      <c r="S112" s="66">
        <v>60</v>
      </c>
      <c r="T112" s="66">
        <v>9000</v>
      </c>
      <c r="U112" s="66"/>
      <c r="V112" s="66"/>
      <c r="W112" s="66">
        <v>183</v>
      </c>
      <c r="X112" s="66">
        <v>2535667</v>
      </c>
      <c r="Y112" s="69"/>
      <c r="Z112" s="69"/>
      <c r="AA112" s="69"/>
      <c r="AB112" s="69"/>
      <c r="AC112" s="69"/>
      <c r="AD112" s="69"/>
      <c r="AE112" s="69"/>
      <c r="AF112" s="69"/>
      <c r="AG112" s="69"/>
      <c r="AH112" s="69"/>
      <c r="AI112" s="69"/>
      <c r="AJ112" s="69"/>
      <c r="AK112" s="69"/>
      <c r="AL112" s="69"/>
      <c r="AM112" s="69"/>
      <c r="AN112" s="69"/>
      <c r="AO112" s="69"/>
      <c r="AP112" s="69"/>
      <c r="AQ112" s="69"/>
      <c r="AR112" s="69"/>
    </row>
    <row r="113" spans="1:44" ht="11.25">
      <c r="A113" s="3" t="s">
        <v>136</v>
      </c>
      <c r="B113" s="30" t="s">
        <v>361</v>
      </c>
      <c r="C113" s="17">
        <v>136400</v>
      </c>
      <c r="D113" s="29">
        <v>7</v>
      </c>
      <c r="E113" s="65">
        <v>83</v>
      </c>
      <c r="F113" s="66">
        <v>530132</v>
      </c>
      <c r="G113" s="66">
        <v>83</v>
      </c>
      <c r="H113" s="66">
        <v>143674</v>
      </c>
      <c r="I113" s="66"/>
      <c r="J113" s="66"/>
      <c r="K113" s="66">
        <v>82</v>
      </c>
      <c r="L113" s="66">
        <v>246754</v>
      </c>
      <c r="M113" s="66">
        <v>83</v>
      </c>
      <c r="N113" s="66">
        <v>23092</v>
      </c>
      <c r="O113" s="66">
        <v>83</v>
      </c>
      <c r="P113" s="66">
        <v>11838</v>
      </c>
      <c r="Q113" s="66">
        <v>83</v>
      </c>
      <c r="R113" s="66">
        <v>19657</v>
      </c>
      <c r="S113" s="66"/>
      <c r="T113" s="66"/>
      <c r="U113" s="66"/>
      <c r="V113" s="66"/>
      <c r="W113" s="66">
        <v>82</v>
      </c>
      <c r="X113" s="66">
        <v>975151</v>
      </c>
      <c r="Y113" s="69"/>
      <c r="Z113" s="69"/>
      <c r="AA113" s="69"/>
      <c r="AB113" s="69"/>
      <c r="AC113" s="69"/>
      <c r="AD113" s="69"/>
      <c r="AE113" s="69"/>
      <c r="AF113" s="69"/>
      <c r="AG113" s="69"/>
      <c r="AH113" s="69"/>
      <c r="AI113" s="69"/>
      <c r="AJ113" s="69"/>
      <c r="AK113" s="69"/>
      <c r="AL113" s="69"/>
      <c r="AM113" s="69"/>
      <c r="AN113" s="69"/>
      <c r="AO113" s="69"/>
      <c r="AP113" s="69"/>
      <c r="AQ113" s="69"/>
      <c r="AR113" s="69"/>
    </row>
    <row r="114" spans="1:44" ht="11.25">
      <c r="A114" s="3" t="s">
        <v>136</v>
      </c>
      <c r="B114" s="30" t="s">
        <v>362</v>
      </c>
      <c r="C114" s="17">
        <v>136473</v>
      </c>
      <c r="D114" s="29">
        <v>7</v>
      </c>
      <c r="E114" s="65">
        <v>226</v>
      </c>
      <c r="F114" s="66">
        <v>1453444</v>
      </c>
      <c r="G114" s="66">
        <v>226</v>
      </c>
      <c r="H114" s="66">
        <v>439090</v>
      </c>
      <c r="I114" s="66"/>
      <c r="J114" s="66"/>
      <c r="K114" s="66">
        <v>221</v>
      </c>
      <c r="L114" s="66">
        <v>662653</v>
      </c>
      <c r="M114" s="66"/>
      <c r="N114" s="66"/>
      <c r="O114" s="66">
        <v>226</v>
      </c>
      <c r="P114" s="66">
        <v>31432</v>
      </c>
      <c r="Q114" s="66"/>
      <c r="R114" s="66"/>
      <c r="S114" s="66"/>
      <c r="T114" s="66"/>
      <c r="U114" s="66"/>
      <c r="V114" s="66"/>
      <c r="W114" s="66">
        <v>221</v>
      </c>
      <c r="X114" s="66">
        <v>2586620</v>
      </c>
      <c r="Y114" s="69"/>
      <c r="Z114" s="69"/>
      <c r="AA114" s="69"/>
      <c r="AB114" s="69"/>
      <c r="AC114" s="69"/>
      <c r="AD114" s="69"/>
      <c r="AE114" s="69"/>
      <c r="AF114" s="69"/>
      <c r="AG114" s="69"/>
      <c r="AH114" s="69"/>
      <c r="AI114" s="69"/>
      <c r="AJ114" s="69"/>
      <c r="AK114" s="69"/>
      <c r="AL114" s="69"/>
      <c r="AM114" s="69"/>
      <c r="AN114" s="69"/>
      <c r="AO114" s="69"/>
      <c r="AP114" s="69"/>
      <c r="AQ114" s="69"/>
      <c r="AR114" s="69"/>
    </row>
    <row r="115" spans="1:44" ht="11.25">
      <c r="A115" s="3" t="s">
        <v>136</v>
      </c>
      <c r="B115" s="30" t="s">
        <v>363</v>
      </c>
      <c r="C115" s="17">
        <v>136516</v>
      </c>
      <c r="D115" s="29">
        <v>7</v>
      </c>
      <c r="E115" s="65">
        <v>109</v>
      </c>
      <c r="F115" s="66">
        <v>597076</v>
      </c>
      <c r="G115" s="66">
        <v>109</v>
      </c>
      <c r="H115" s="66">
        <v>192005</v>
      </c>
      <c r="I115" s="66">
        <v>109</v>
      </c>
      <c r="J115" s="66">
        <v>21371</v>
      </c>
      <c r="K115" s="66">
        <v>108</v>
      </c>
      <c r="L115" s="66">
        <v>274395</v>
      </c>
      <c r="M115" s="66"/>
      <c r="N115" s="66"/>
      <c r="O115" s="66">
        <v>109</v>
      </c>
      <c r="P115" s="66">
        <v>11993</v>
      </c>
      <c r="Q115" s="66"/>
      <c r="R115" s="66"/>
      <c r="S115" s="66">
        <v>10</v>
      </c>
      <c r="T115" s="66">
        <v>1505</v>
      </c>
      <c r="U115" s="66"/>
      <c r="V115" s="66"/>
      <c r="W115" s="66">
        <v>108</v>
      </c>
      <c r="X115" s="66">
        <v>1143662</v>
      </c>
      <c r="Y115" s="69"/>
      <c r="Z115" s="69"/>
      <c r="AA115" s="69"/>
      <c r="AB115" s="69"/>
      <c r="AC115" s="69"/>
      <c r="AD115" s="69"/>
      <c r="AE115" s="69"/>
      <c r="AF115" s="69"/>
      <c r="AG115" s="69"/>
      <c r="AH115" s="69"/>
      <c r="AI115" s="69"/>
      <c r="AJ115" s="69"/>
      <c r="AK115" s="69"/>
      <c r="AL115" s="69"/>
      <c r="AM115" s="69"/>
      <c r="AN115" s="69"/>
      <c r="AO115" s="69"/>
      <c r="AP115" s="69"/>
      <c r="AQ115" s="69"/>
      <c r="AR115" s="69"/>
    </row>
    <row r="116" spans="1:44" ht="11.25">
      <c r="A116" s="3" t="s">
        <v>136</v>
      </c>
      <c r="B116" s="30" t="s">
        <v>364</v>
      </c>
      <c r="C116" s="17">
        <v>137096</v>
      </c>
      <c r="D116" s="29">
        <v>7</v>
      </c>
      <c r="E116" s="65">
        <v>301</v>
      </c>
      <c r="F116" s="66">
        <v>1840318</v>
      </c>
      <c r="G116" s="66">
        <v>259</v>
      </c>
      <c r="H116" s="66">
        <v>498652</v>
      </c>
      <c r="I116" s="66"/>
      <c r="J116" s="66"/>
      <c r="K116" s="66">
        <v>259</v>
      </c>
      <c r="L116" s="66">
        <v>791551</v>
      </c>
      <c r="M116" s="66">
        <v>259</v>
      </c>
      <c r="N116" s="66">
        <v>14228</v>
      </c>
      <c r="O116" s="66">
        <v>259</v>
      </c>
      <c r="P116" s="66">
        <v>42817</v>
      </c>
      <c r="Q116" s="66">
        <v>259</v>
      </c>
      <c r="R116" s="66">
        <v>112205</v>
      </c>
      <c r="S116" s="66">
        <v>16</v>
      </c>
      <c r="T116" s="66">
        <v>9715</v>
      </c>
      <c r="U116" s="66"/>
      <c r="V116" s="66"/>
      <c r="W116" s="66">
        <v>259</v>
      </c>
      <c r="X116" s="66">
        <v>3309490</v>
      </c>
      <c r="Y116" s="69"/>
      <c r="Z116" s="69"/>
      <c r="AA116" s="69"/>
      <c r="AB116" s="69"/>
      <c r="AC116" s="69"/>
      <c r="AD116" s="69"/>
      <c r="AE116" s="69"/>
      <c r="AF116" s="69"/>
      <c r="AG116" s="69"/>
      <c r="AH116" s="69"/>
      <c r="AI116" s="69"/>
      <c r="AJ116" s="69"/>
      <c r="AK116" s="69"/>
      <c r="AL116" s="69"/>
      <c r="AM116" s="69"/>
      <c r="AN116" s="69"/>
      <c r="AO116" s="69"/>
      <c r="AP116" s="69"/>
      <c r="AQ116" s="69"/>
      <c r="AR116" s="69"/>
    </row>
    <row r="117" spans="1:44" ht="11.25">
      <c r="A117" s="3" t="s">
        <v>136</v>
      </c>
      <c r="B117" s="30" t="s">
        <v>365</v>
      </c>
      <c r="C117" s="17">
        <v>137209</v>
      </c>
      <c r="D117" s="29">
        <v>7</v>
      </c>
      <c r="E117" s="65">
        <v>70</v>
      </c>
      <c r="F117" s="66">
        <v>530954</v>
      </c>
      <c r="G117" s="66">
        <v>56</v>
      </c>
      <c r="H117" s="66">
        <v>248179</v>
      </c>
      <c r="I117" s="66"/>
      <c r="J117" s="66"/>
      <c r="K117" s="66">
        <v>134</v>
      </c>
      <c r="L117" s="66">
        <v>423875</v>
      </c>
      <c r="M117" s="66"/>
      <c r="N117" s="66"/>
      <c r="O117" s="66">
        <v>134</v>
      </c>
      <c r="P117" s="66">
        <v>16623</v>
      </c>
      <c r="Q117" s="66"/>
      <c r="R117" s="66"/>
      <c r="S117" s="66">
        <v>11</v>
      </c>
      <c r="T117" s="66">
        <v>5303</v>
      </c>
      <c r="U117" s="66"/>
      <c r="V117" s="66"/>
      <c r="W117" s="66">
        <v>134</v>
      </c>
      <c r="X117" s="66">
        <v>1226092</v>
      </c>
      <c r="Y117" s="69"/>
      <c r="Z117" s="69"/>
      <c r="AA117" s="69"/>
      <c r="AB117" s="69"/>
      <c r="AC117" s="69"/>
      <c r="AD117" s="69"/>
      <c r="AE117" s="69"/>
      <c r="AF117" s="69"/>
      <c r="AG117" s="69"/>
      <c r="AH117" s="69"/>
      <c r="AI117" s="69"/>
      <c r="AJ117" s="69"/>
      <c r="AK117" s="69"/>
      <c r="AL117" s="69"/>
      <c r="AM117" s="69"/>
      <c r="AN117" s="69"/>
      <c r="AO117" s="69"/>
      <c r="AP117" s="69"/>
      <c r="AQ117" s="69"/>
      <c r="AR117" s="69"/>
    </row>
    <row r="118" spans="1:44" ht="11.25">
      <c r="A118" s="3" t="s">
        <v>136</v>
      </c>
      <c r="B118" s="30" t="s">
        <v>366</v>
      </c>
      <c r="C118" s="17">
        <v>137315</v>
      </c>
      <c r="D118" s="29">
        <v>7</v>
      </c>
      <c r="E118" s="65">
        <v>46</v>
      </c>
      <c r="F118" s="66">
        <v>306823</v>
      </c>
      <c r="G118" s="66">
        <v>46</v>
      </c>
      <c r="H118" s="66">
        <v>80456</v>
      </c>
      <c r="I118" s="66"/>
      <c r="J118" s="66"/>
      <c r="K118" s="66">
        <v>45</v>
      </c>
      <c r="L118" s="66">
        <v>141616</v>
      </c>
      <c r="M118" s="66">
        <v>45</v>
      </c>
      <c r="N118" s="66">
        <v>8247</v>
      </c>
      <c r="O118" s="66">
        <v>46</v>
      </c>
      <c r="P118" s="66">
        <v>5779</v>
      </c>
      <c r="Q118" s="66">
        <v>45</v>
      </c>
      <c r="R118" s="66">
        <v>20221</v>
      </c>
      <c r="S118" s="66"/>
      <c r="T118" s="66"/>
      <c r="U118" s="66"/>
      <c r="V118" s="66"/>
      <c r="W118" s="66">
        <v>45</v>
      </c>
      <c r="X118" s="66">
        <v>563145</v>
      </c>
      <c r="Y118" s="69"/>
      <c r="Z118" s="69"/>
      <c r="AA118" s="69"/>
      <c r="AB118" s="69"/>
      <c r="AC118" s="69"/>
      <c r="AD118" s="69"/>
      <c r="AE118" s="69"/>
      <c r="AF118" s="69"/>
      <c r="AG118" s="69"/>
      <c r="AH118" s="69"/>
      <c r="AI118" s="69"/>
      <c r="AJ118" s="69"/>
      <c r="AK118" s="69"/>
      <c r="AL118" s="69"/>
      <c r="AM118" s="69"/>
      <c r="AN118" s="69"/>
      <c r="AO118" s="69"/>
      <c r="AP118" s="69"/>
      <c r="AQ118" s="69"/>
      <c r="AR118" s="69"/>
    </row>
    <row r="119" spans="1:44" ht="11.25">
      <c r="A119" s="3" t="s">
        <v>136</v>
      </c>
      <c r="B119" s="30" t="s">
        <v>367</v>
      </c>
      <c r="C119" s="17">
        <v>137281</v>
      </c>
      <c r="D119" s="29">
        <v>7</v>
      </c>
      <c r="E119" s="65">
        <v>74</v>
      </c>
      <c r="F119" s="66">
        <v>468781</v>
      </c>
      <c r="G119" s="66">
        <v>74</v>
      </c>
      <c r="H119" s="66">
        <v>132312</v>
      </c>
      <c r="I119" s="66"/>
      <c r="J119" s="66"/>
      <c r="K119" s="66">
        <v>74</v>
      </c>
      <c r="L119" s="66">
        <v>218004</v>
      </c>
      <c r="M119" s="66">
        <v>74</v>
      </c>
      <c r="N119" s="66">
        <v>5680</v>
      </c>
      <c r="O119" s="66">
        <v>74</v>
      </c>
      <c r="P119" s="66">
        <v>1110</v>
      </c>
      <c r="Q119" s="66">
        <v>74</v>
      </c>
      <c r="R119" s="66">
        <v>28386</v>
      </c>
      <c r="S119" s="66"/>
      <c r="T119" s="66"/>
      <c r="U119" s="66"/>
      <c r="V119" s="66"/>
      <c r="W119" s="66">
        <v>74</v>
      </c>
      <c r="X119" s="66">
        <v>854273</v>
      </c>
      <c r="Y119" s="69"/>
      <c r="Z119" s="69"/>
      <c r="AA119" s="69"/>
      <c r="AB119" s="69"/>
      <c r="AC119" s="69"/>
      <c r="AD119" s="69"/>
      <c r="AE119" s="69"/>
      <c r="AF119" s="69"/>
      <c r="AG119" s="69"/>
      <c r="AH119" s="69"/>
      <c r="AI119" s="69"/>
      <c r="AJ119" s="69"/>
      <c r="AK119" s="69"/>
      <c r="AL119" s="69"/>
      <c r="AM119" s="69"/>
      <c r="AN119" s="69"/>
      <c r="AO119" s="69"/>
      <c r="AP119" s="69"/>
      <c r="AQ119" s="69"/>
      <c r="AR119" s="69"/>
    </row>
    <row r="120" spans="1:44" ht="11.25">
      <c r="A120" s="3" t="s">
        <v>136</v>
      </c>
      <c r="B120" s="30" t="s">
        <v>368</v>
      </c>
      <c r="C120" s="17">
        <v>137078</v>
      </c>
      <c r="D120" s="29">
        <v>7</v>
      </c>
      <c r="E120" s="65">
        <v>246</v>
      </c>
      <c r="F120" s="66">
        <v>1518514</v>
      </c>
      <c r="G120" s="66">
        <v>246</v>
      </c>
      <c r="H120" s="66">
        <v>496806</v>
      </c>
      <c r="I120" s="66"/>
      <c r="J120" s="66"/>
      <c r="K120" s="66">
        <v>246</v>
      </c>
      <c r="L120" s="66">
        <v>706177</v>
      </c>
      <c r="M120" s="66">
        <v>246</v>
      </c>
      <c r="N120" s="66">
        <v>40065</v>
      </c>
      <c r="O120" s="66">
        <v>246</v>
      </c>
      <c r="P120" s="66">
        <v>27872</v>
      </c>
      <c r="Q120" s="66">
        <v>246</v>
      </c>
      <c r="R120" s="66">
        <v>55390</v>
      </c>
      <c r="S120" s="66">
        <v>224</v>
      </c>
      <c r="T120" s="66">
        <v>37229</v>
      </c>
      <c r="U120" s="66"/>
      <c r="V120" s="66"/>
      <c r="W120" s="66">
        <v>246</v>
      </c>
      <c r="X120" s="66">
        <v>2882056</v>
      </c>
      <c r="Y120" s="69"/>
      <c r="Z120" s="69"/>
      <c r="AA120" s="69"/>
      <c r="AB120" s="69"/>
      <c r="AC120" s="69"/>
      <c r="AD120" s="69"/>
      <c r="AE120" s="69"/>
      <c r="AF120" s="69"/>
      <c r="AG120" s="69"/>
      <c r="AH120" s="69"/>
      <c r="AI120" s="69"/>
      <c r="AJ120" s="69"/>
      <c r="AK120" s="69"/>
      <c r="AL120" s="69"/>
      <c r="AM120" s="69"/>
      <c r="AN120" s="69"/>
      <c r="AO120" s="69"/>
      <c r="AP120" s="69"/>
      <c r="AQ120" s="69"/>
      <c r="AR120" s="69"/>
    </row>
    <row r="121" spans="1:44" ht="11.25">
      <c r="A121" s="3" t="s">
        <v>136</v>
      </c>
      <c r="B121" s="30" t="s">
        <v>369</v>
      </c>
      <c r="C121" s="17">
        <v>137759</v>
      </c>
      <c r="D121" s="29">
        <v>7</v>
      </c>
      <c r="E121" s="65">
        <v>135</v>
      </c>
      <c r="F121" s="66">
        <v>1075737</v>
      </c>
      <c r="G121" s="66">
        <v>135</v>
      </c>
      <c r="H121" s="66">
        <v>296058</v>
      </c>
      <c r="I121" s="66"/>
      <c r="J121" s="66"/>
      <c r="K121" s="66">
        <v>135</v>
      </c>
      <c r="L121" s="66">
        <v>504085</v>
      </c>
      <c r="M121" s="66"/>
      <c r="N121" s="66"/>
      <c r="O121" s="66">
        <v>135</v>
      </c>
      <c r="P121" s="66">
        <v>44503</v>
      </c>
      <c r="Q121" s="66">
        <v>135</v>
      </c>
      <c r="R121" s="66">
        <v>22462</v>
      </c>
      <c r="S121" s="66"/>
      <c r="T121" s="66"/>
      <c r="U121" s="66"/>
      <c r="V121" s="66"/>
      <c r="W121" s="66">
        <v>135</v>
      </c>
      <c r="X121" s="66">
        <v>1942845</v>
      </c>
      <c r="Y121" s="69"/>
      <c r="Z121" s="69"/>
      <c r="AA121" s="69"/>
      <c r="AB121" s="69"/>
      <c r="AC121" s="69"/>
      <c r="AD121" s="69"/>
      <c r="AE121" s="69"/>
      <c r="AF121" s="69"/>
      <c r="AG121" s="69"/>
      <c r="AH121" s="69"/>
      <c r="AI121" s="69"/>
      <c r="AJ121" s="69"/>
      <c r="AK121" s="69"/>
      <c r="AL121" s="69"/>
      <c r="AM121" s="69"/>
      <c r="AN121" s="69"/>
      <c r="AO121" s="69"/>
      <c r="AP121" s="69"/>
      <c r="AQ121" s="69"/>
      <c r="AR121" s="69"/>
    </row>
    <row r="122" spans="1:44" ht="11.25">
      <c r="A122" s="3" t="s">
        <v>136</v>
      </c>
      <c r="B122" s="30" t="s">
        <v>370</v>
      </c>
      <c r="C122" s="17">
        <v>138187</v>
      </c>
      <c r="D122" s="29">
        <v>7</v>
      </c>
      <c r="E122" s="65">
        <v>216</v>
      </c>
      <c r="F122" s="66">
        <v>1890164</v>
      </c>
      <c r="G122" s="66">
        <v>216</v>
      </c>
      <c r="H122" s="66">
        <v>531366</v>
      </c>
      <c r="I122" s="66"/>
      <c r="J122" s="66"/>
      <c r="K122" s="66">
        <v>216</v>
      </c>
      <c r="L122" s="66">
        <v>712402</v>
      </c>
      <c r="M122" s="66">
        <v>216</v>
      </c>
      <c r="N122" s="66">
        <v>10002</v>
      </c>
      <c r="O122" s="66">
        <v>216</v>
      </c>
      <c r="P122" s="66">
        <v>6048</v>
      </c>
      <c r="Q122" s="66">
        <v>216</v>
      </c>
      <c r="R122" s="66">
        <v>121798</v>
      </c>
      <c r="S122" s="66">
        <v>216</v>
      </c>
      <c r="T122" s="66">
        <v>10165</v>
      </c>
      <c r="U122" s="66"/>
      <c r="V122" s="66"/>
      <c r="W122" s="66">
        <v>216</v>
      </c>
      <c r="X122" s="66">
        <v>3281945</v>
      </c>
      <c r="Y122" s="69"/>
      <c r="Z122" s="69"/>
      <c r="AA122" s="69"/>
      <c r="AB122" s="69"/>
      <c r="AC122" s="69"/>
      <c r="AD122" s="69"/>
      <c r="AE122" s="69"/>
      <c r="AF122" s="69"/>
      <c r="AG122" s="69"/>
      <c r="AH122" s="69"/>
      <c r="AI122" s="69"/>
      <c r="AJ122" s="69"/>
      <c r="AK122" s="69"/>
      <c r="AL122" s="69"/>
      <c r="AM122" s="69"/>
      <c r="AN122" s="69"/>
      <c r="AO122" s="69"/>
      <c r="AP122" s="69"/>
      <c r="AQ122" s="69"/>
      <c r="AR122" s="69"/>
    </row>
    <row r="123" spans="1:44" ht="11.25">
      <c r="A123" s="3" t="s">
        <v>134</v>
      </c>
      <c r="B123" s="14" t="s">
        <v>371</v>
      </c>
      <c r="C123" s="15">
        <v>157085</v>
      </c>
      <c r="D123" s="22">
        <v>1</v>
      </c>
      <c r="E123" s="51">
        <v>779</v>
      </c>
      <c r="F123" s="51">
        <v>4743555</v>
      </c>
      <c r="G123" s="51">
        <v>807</v>
      </c>
      <c r="H123" s="51">
        <v>1467126</v>
      </c>
      <c r="I123" s="51">
        <v>779</v>
      </c>
      <c r="J123" s="51">
        <v>312379</v>
      </c>
      <c r="K123" s="51">
        <v>807</v>
      </c>
      <c r="L123" s="51">
        <v>3520782</v>
      </c>
      <c r="M123" s="51">
        <v>807</v>
      </c>
      <c r="N123" s="51">
        <v>243714</v>
      </c>
      <c r="O123" s="51">
        <v>807</v>
      </c>
      <c r="P123" s="51">
        <v>36315</v>
      </c>
      <c r="Q123" s="51">
        <v>807</v>
      </c>
      <c r="R123" s="51">
        <v>234681</v>
      </c>
      <c r="S123" s="51"/>
      <c r="T123" s="51"/>
      <c r="U123" s="51"/>
      <c r="V123" s="51"/>
      <c r="W123" s="51">
        <v>807</v>
      </c>
      <c r="X123" s="51">
        <v>10558552</v>
      </c>
      <c r="Y123" s="58">
        <v>401</v>
      </c>
      <c r="Z123" s="51">
        <v>2990746</v>
      </c>
      <c r="AA123" s="51">
        <v>421</v>
      </c>
      <c r="AB123" s="51">
        <v>765378</v>
      </c>
      <c r="AC123" s="51">
        <v>401</v>
      </c>
      <c r="AD123" s="51">
        <v>160801</v>
      </c>
      <c r="AE123" s="51">
        <v>421</v>
      </c>
      <c r="AF123" s="51">
        <v>2120345</v>
      </c>
      <c r="AG123" s="51">
        <v>421</v>
      </c>
      <c r="AH123" s="51">
        <v>127142</v>
      </c>
      <c r="AI123" s="51">
        <v>421</v>
      </c>
      <c r="AJ123" s="51">
        <v>18945</v>
      </c>
      <c r="AK123" s="51">
        <v>421</v>
      </c>
      <c r="AL123" s="51">
        <v>149648</v>
      </c>
      <c r="AM123" s="51"/>
      <c r="AN123" s="51"/>
      <c r="AO123" s="51"/>
      <c r="AP123" s="51"/>
      <c r="AQ123" s="51">
        <v>421</v>
      </c>
      <c r="AR123" s="51">
        <v>6333005</v>
      </c>
    </row>
    <row r="124" spans="1:44" ht="11.25">
      <c r="A124" s="3" t="s">
        <v>134</v>
      </c>
      <c r="B124" s="14" t="s">
        <v>372</v>
      </c>
      <c r="C124" s="15">
        <v>157289</v>
      </c>
      <c r="D124" s="22">
        <v>2</v>
      </c>
      <c r="E124" s="51">
        <v>464</v>
      </c>
      <c r="F124" s="51">
        <v>2304287</v>
      </c>
      <c r="G124" s="51">
        <v>464</v>
      </c>
      <c r="H124" s="51">
        <v>1082976</v>
      </c>
      <c r="I124" s="51">
        <v>464</v>
      </c>
      <c r="J124" s="51">
        <v>77882</v>
      </c>
      <c r="K124" s="51">
        <v>464</v>
      </c>
      <c r="L124" s="51">
        <v>1796567</v>
      </c>
      <c r="M124" s="51"/>
      <c r="N124" s="51"/>
      <c r="O124" s="51">
        <v>464</v>
      </c>
      <c r="P124" s="51">
        <v>151162</v>
      </c>
      <c r="Q124" s="51">
        <v>464</v>
      </c>
      <c r="R124" s="51">
        <v>66208</v>
      </c>
      <c r="S124" s="51">
        <v>54</v>
      </c>
      <c r="T124" s="51">
        <v>83281</v>
      </c>
      <c r="U124" s="51"/>
      <c r="V124" s="51"/>
      <c r="W124" s="51">
        <v>464</v>
      </c>
      <c r="X124" s="51">
        <v>5562363</v>
      </c>
      <c r="Y124" s="51">
        <v>236</v>
      </c>
      <c r="Z124" s="51">
        <v>1582989</v>
      </c>
      <c r="AA124" s="51">
        <v>236</v>
      </c>
      <c r="AB124" s="51">
        <v>550824</v>
      </c>
      <c r="AC124" s="51">
        <v>236</v>
      </c>
      <c r="AD124" s="51">
        <v>39031</v>
      </c>
      <c r="AE124" s="51">
        <v>236</v>
      </c>
      <c r="AF124" s="51">
        <v>1149652</v>
      </c>
      <c r="AG124" s="51"/>
      <c r="AH124" s="51"/>
      <c r="AI124" s="51">
        <v>236</v>
      </c>
      <c r="AJ124" s="51">
        <v>104831</v>
      </c>
      <c r="AK124" s="51">
        <v>236</v>
      </c>
      <c r="AL124" s="51">
        <v>33675</v>
      </c>
      <c r="AM124" s="51">
        <v>42</v>
      </c>
      <c r="AN124" s="51">
        <v>69434</v>
      </c>
      <c r="AO124" s="51"/>
      <c r="AP124" s="51"/>
      <c r="AQ124" s="51">
        <v>236</v>
      </c>
      <c r="AR124" s="51">
        <v>3530436</v>
      </c>
    </row>
    <row r="125" spans="1:44" ht="11.25">
      <c r="A125" s="3" t="s">
        <v>134</v>
      </c>
      <c r="B125" s="14" t="s">
        <v>373</v>
      </c>
      <c r="C125" s="15">
        <v>156620</v>
      </c>
      <c r="D125" s="22">
        <v>3</v>
      </c>
      <c r="E125" s="51">
        <v>545</v>
      </c>
      <c r="F125" s="51">
        <v>3820892</v>
      </c>
      <c r="G125" s="51">
        <v>545</v>
      </c>
      <c r="H125" s="51">
        <v>1262476</v>
      </c>
      <c r="I125" s="51">
        <v>545</v>
      </c>
      <c r="J125" s="51">
        <v>31006</v>
      </c>
      <c r="K125" s="51">
        <v>545</v>
      </c>
      <c r="L125" s="51">
        <v>2108013</v>
      </c>
      <c r="M125" s="51">
        <v>545</v>
      </c>
      <c r="N125" s="51">
        <v>50826</v>
      </c>
      <c r="O125" s="51">
        <v>545</v>
      </c>
      <c r="P125" s="51">
        <v>9846</v>
      </c>
      <c r="Q125" s="51">
        <v>545</v>
      </c>
      <c r="R125" s="51">
        <v>828233</v>
      </c>
      <c r="S125" s="51"/>
      <c r="T125" s="51"/>
      <c r="U125" s="51"/>
      <c r="V125" s="51"/>
      <c r="W125" s="51">
        <v>545</v>
      </c>
      <c r="X125" s="51">
        <v>7365882</v>
      </c>
      <c r="Y125" s="51">
        <v>41</v>
      </c>
      <c r="Z125" s="51">
        <v>440044</v>
      </c>
      <c r="AA125" s="51">
        <v>41</v>
      </c>
      <c r="AB125" s="51">
        <v>94628</v>
      </c>
      <c r="AC125" s="51">
        <v>41</v>
      </c>
      <c r="AD125" s="51">
        <v>2337</v>
      </c>
      <c r="AE125" s="51">
        <v>41</v>
      </c>
      <c r="AF125" s="51">
        <v>237014</v>
      </c>
      <c r="AG125" s="51">
        <v>41</v>
      </c>
      <c r="AH125" s="51">
        <v>5853</v>
      </c>
      <c r="AI125" s="51">
        <v>41</v>
      </c>
      <c r="AJ125" s="51">
        <v>738</v>
      </c>
      <c r="AK125" s="51">
        <v>41</v>
      </c>
      <c r="AL125" s="51">
        <v>9539</v>
      </c>
      <c r="AM125" s="51"/>
      <c r="AN125" s="51"/>
      <c r="AO125" s="51"/>
      <c r="AP125" s="51"/>
      <c r="AQ125" s="51">
        <v>41</v>
      </c>
      <c r="AR125" s="51">
        <v>790153</v>
      </c>
    </row>
    <row r="126" spans="1:44" ht="11.25">
      <c r="A126" s="3" t="s">
        <v>134</v>
      </c>
      <c r="B126" s="14" t="s">
        <v>374</v>
      </c>
      <c r="C126" s="15">
        <v>157401</v>
      </c>
      <c r="D126" s="22">
        <v>3</v>
      </c>
      <c r="E126" s="51">
        <v>318</v>
      </c>
      <c r="F126" s="51">
        <v>1962078</v>
      </c>
      <c r="G126" s="51">
        <v>318</v>
      </c>
      <c r="H126" s="51">
        <v>1066611</v>
      </c>
      <c r="I126" s="51"/>
      <c r="J126" s="51"/>
      <c r="K126" s="51">
        <v>318</v>
      </c>
      <c r="L126" s="51">
        <v>1084530</v>
      </c>
      <c r="M126" s="51"/>
      <c r="N126" s="51"/>
      <c r="O126" s="51">
        <v>318</v>
      </c>
      <c r="P126" s="51">
        <v>11448</v>
      </c>
      <c r="Q126" s="51">
        <v>318</v>
      </c>
      <c r="R126" s="51">
        <v>114798</v>
      </c>
      <c r="S126" s="51"/>
      <c r="T126" s="51"/>
      <c r="U126" s="51"/>
      <c r="V126" s="51"/>
      <c r="W126" s="51">
        <v>318</v>
      </c>
      <c r="X126" s="51">
        <v>4302593</v>
      </c>
      <c r="Y126" s="59">
        <v>51</v>
      </c>
      <c r="Z126" s="51">
        <v>436778</v>
      </c>
      <c r="AA126" s="51">
        <v>51</v>
      </c>
      <c r="AB126" s="51">
        <v>187293</v>
      </c>
      <c r="AC126" s="51"/>
      <c r="AD126" s="51"/>
      <c r="AE126" s="51">
        <v>51</v>
      </c>
      <c r="AF126" s="51">
        <v>241427</v>
      </c>
      <c r="AG126" s="51"/>
      <c r="AH126" s="51"/>
      <c r="AI126" s="51">
        <v>51</v>
      </c>
      <c r="AJ126" s="51">
        <v>1836</v>
      </c>
      <c r="AK126" s="51">
        <v>51</v>
      </c>
      <c r="AL126" s="51">
        <v>18411</v>
      </c>
      <c r="AM126" s="51"/>
      <c r="AN126" s="51"/>
      <c r="AO126" s="51"/>
      <c r="AP126" s="51"/>
      <c r="AQ126" s="51">
        <v>51</v>
      </c>
      <c r="AR126" s="51">
        <v>905531</v>
      </c>
    </row>
    <row r="127" spans="1:44" ht="11.25">
      <c r="A127" s="3" t="s">
        <v>134</v>
      </c>
      <c r="B127" s="14" t="s">
        <v>375</v>
      </c>
      <c r="C127" s="15">
        <v>157951</v>
      </c>
      <c r="D127" s="22">
        <v>3</v>
      </c>
      <c r="E127" s="51">
        <v>519</v>
      </c>
      <c r="F127" s="51">
        <v>3429869</v>
      </c>
      <c r="G127" s="51">
        <v>519</v>
      </c>
      <c r="H127" s="51">
        <v>946656</v>
      </c>
      <c r="I127" s="51">
        <v>519</v>
      </c>
      <c r="J127" s="51">
        <v>42130</v>
      </c>
      <c r="K127" s="51">
        <v>519</v>
      </c>
      <c r="L127" s="51">
        <v>1895845</v>
      </c>
      <c r="M127" s="51">
        <v>519</v>
      </c>
      <c r="N127" s="51">
        <v>61956</v>
      </c>
      <c r="O127" s="51">
        <v>519</v>
      </c>
      <c r="P127" s="51">
        <v>26599</v>
      </c>
      <c r="Q127" s="51">
        <v>519</v>
      </c>
      <c r="R127" s="51">
        <v>190824</v>
      </c>
      <c r="S127" s="51">
        <v>28</v>
      </c>
      <c r="T127" s="51">
        <v>34041</v>
      </c>
      <c r="U127" s="51"/>
      <c r="V127" s="51"/>
      <c r="W127" s="51">
        <v>519</v>
      </c>
      <c r="X127" s="51">
        <v>6627920</v>
      </c>
      <c r="Y127" s="59">
        <v>34</v>
      </c>
      <c r="Z127" s="51">
        <v>342341</v>
      </c>
      <c r="AA127" s="51">
        <v>34</v>
      </c>
      <c r="AB127" s="51">
        <v>62016</v>
      </c>
      <c r="AC127" s="51">
        <v>34</v>
      </c>
      <c r="AD127" s="51">
        <v>4205</v>
      </c>
      <c r="AE127" s="51">
        <v>34</v>
      </c>
      <c r="AF127" s="51">
        <v>189227</v>
      </c>
      <c r="AG127" s="51">
        <v>34</v>
      </c>
      <c r="AH127" s="51">
        <v>6184</v>
      </c>
      <c r="AI127" s="51">
        <v>34</v>
      </c>
      <c r="AJ127" s="51">
        <v>1743</v>
      </c>
      <c r="AK127" s="51">
        <v>34</v>
      </c>
      <c r="AL127" s="51">
        <v>19046</v>
      </c>
      <c r="AM127" s="51">
        <v>2</v>
      </c>
      <c r="AN127" s="51">
        <v>2260</v>
      </c>
      <c r="AO127" s="51"/>
      <c r="AP127" s="51"/>
      <c r="AQ127" s="51">
        <v>34</v>
      </c>
      <c r="AR127" s="51">
        <v>627022</v>
      </c>
    </row>
    <row r="128" spans="1:44" ht="11.25">
      <c r="A128" s="3" t="s">
        <v>134</v>
      </c>
      <c r="B128" s="14" t="s">
        <v>376</v>
      </c>
      <c r="C128" s="15">
        <v>157386</v>
      </c>
      <c r="D128" s="22">
        <v>4</v>
      </c>
      <c r="E128" s="51">
        <v>321</v>
      </c>
      <c r="F128" s="59">
        <v>1882691</v>
      </c>
      <c r="G128" s="59">
        <v>321</v>
      </c>
      <c r="H128" s="59">
        <v>597060</v>
      </c>
      <c r="I128" s="59"/>
      <c r="J128" s="59"/>
      <c r="K128" s="59">
        <v>321</v>
      </c>
      <c r="L128" s="59">
        <v>1040650</v>
      </c>
      <c r="M128" s="59">
        <v>321</v>
      </c>
      <c r="N128" s="59">
        <v>21765</v>
      </c>
      <c r="O128" s="59">
        <v>321</v>
      </c>
      <c r="P128" s="59">
        <v>6934</v>
      </c>
      <c r="Q128" s="59">
        <v>321</v>
      </c>
      <c r="R128" s="59">
        <v>97943</v>
      </c>
      <c r="S128" s="59"/>
      <c r="T128" s="59"/>
      <c r="U128" s="59"/>
      <c r="V128" s="59"/>
      <c r="W128" s="59">
        <v>321</v>
      </c>
      <c r="X128" s="59">
        <v>3647043</v>
      </c>
      <c r="Y128" s="59">
        <v>0</v>
      </c>
      <c r="Z128" s="59">
        <v>0</v>
      </c>
      <c r="AA128" s="59">
        <v>0</v>
      </c>
      <c r="AB128" s="59">
        <v>0</v>
      </c>
      <c r="AC128" s="59"/>
      <c r="AD128" s="59"/>
      <c r="AE128" s="59"/>
      <c r="AF128" s="59"/>
      <c r="AG128" s="59"/>
      <c r="AH128" s="59"/>
      <c r="AI128" s="59"/>
      <c r="AJ128" s="59"/>
      <c r="AK128" s="59"/>
      <c r="AL128" s="59"/>
      <c r="AM128" s="59"/>
      <c r="AN128" s="59"/>
      <c r="AO128" s="59"/>
      <c r="AP128" s="59"/>
      <c r="AQ128" s="59"/>
      <c r="AR128" s="59"/>
    </row>
    <row r="129" spans="1:44" ht="11.25">
      <c r="A129" s="3" t="s">
        <v>134</v>
      </c>
      <c r="B129" s="4" t="s">
        <v>377</v>
      </c>
      <c r="C129" s="15">
        <v>157447</v>
      </c>
      <c r="D129" s="22">
        <v>5</v>
      </c>
      <c r="E129" s="51">
        <v>320</v>
      </c>
      <c r="F129" s="51">
        <v>1496991</v>
      </c>
      <c r="G129" s="51">
        <v>362</v>
      </c>
      <c r="H129" s="51">
        <v>758506</v>
      </c>
      <c r="I129" s="51">
        <v>362</v>
      </c>
      <c r="J129" s="51">
        <v>22042</v>
      </c>
      <c r="K129" s="51">
        <v>362</v>
      </c>
      <c r="L129" s="51">
        <v>1223860</v>
      </c>
      <c r="M129" s="51">
        <v>362</v>
      </c>
      <c r="N129" s="51">
        <v>10860</v>
      </c>
      <c r="O129" s="51">
        <v>362</v>
      </c>
      <c r="P129" s="51">
        <v>5763</v>
      </c>
      <c r="Q129" s="51">
        <v>362</v>
      </c>
      <c r="R129" s="51">
        <v>35886</v>
      </c>
      <c r="S129" s="51"/>
      <c r="T129" s="51"/>
      <c r="U129" s="51"/>
      <c r="V129" s="51"/>
      <c r="W129" s="51">
        <v>362</v>
      </c>
      <c r="X129" s="51">
        <v>3553908</v>
      </c>
      <c r="Y129" s="51">
        <v>29</v>
      </c>
      <c r="Z129" s="51">
        <v>199069</v>
      </c>
      <c r="AA129" s="51">
        <v>32</v>
      </c>
      <c r="AB129" s="51">
        <v>67050</v>
      </c>
      <c r="AC129" s="51">
        <v>32</v>
      </c>
      <c r="AD129" s="51">
        <v>2774</v>
      </c>
      <c r="AE129" s="51">
        <v>32</v>
      </c>
      <c r="AF129" s="51">
        <v>149282</v>
      </c>
      <c r="AG129" s="51">
        <v>32</v>
      </c>
      <c r="AH129" s="51">
        <v>960</v>
      </c>
      <c r="AI129" s="51">
        <v>32</v>
      </c>
      <c r="AJ129" s="51">
        <v>749</v>
      </c>
      <c r="AK129" s="51">
        <v>32</v>
      </c>
      <c r="AL129" s="51">
        <v>4678</v>
      </c>
      <c r="AM129" s="51"/>
      <c r="AN129" s="51"/>
      <c r="AO129" s="51"/>
      <c r="AP129" s="51"/>
      <c r="AQ129" s="51">
        <v>32</v>
      </c>
      <c r="AR129" s="51">
        <v>424562</v>
      </c>
    </row>
    <row r="130" spans="1:44" ht="11.25">
      <c r="A130" s="3" t="s">
        <v>134</v>
      </c>
      <c r="B130" s="14" t="s">
        <v>378</v>
      </c>
      <c r="C130" s="15">
        <v>157058</v>
      </c>
      <c r="D130" s="22">
        <v>6</v>
      </c>
      <c r="E130" s="51">
        <v>111</v>
      </c>
      <c r="F130" s="51">
        <v>663631</v>
      </c>
      <c r="G130" s="51">
        <v>111</v>
      </c>
      <c r="H130" s="51">
        <v>188063</v>
      </c>
      <c r="I130" s="51"/>
      <c r="J130" s="51"/>
      <c r="K130" s="51">
        <v>111</v>
      </c>
      <c r="L130" s="51">
        <v>366821</v>
      </c>
      <c r="M130" s="51"/>
      <c r="N130" s="51"/>
      <c r="O130" s="51">
        <v>111</v>
      </c>
      <c r="P130" s="51">
        <v>4262</v>
      </c>
      <c r="Q130" s="51"/>
      <c r="R130" s="51"/>
      <c r="S130" s="51"/>
      <c r="T130" s="51"/>
      <c r="U130" s="51"/>
      <c r="V130" s="51"/>
      <c r="W130" s="51">
        <v>111</v>
      </c>
      <c r="X130" s="51">
        <v>1222777</v>
      </c>
      <c r="Y130" s="59">
        <v>14</v>
      </c>
      <c r="Z130" s="51">
        <v>85198</v>
      </c>
      <c r="AA130" s="51">
        <v>14</v>
      </c>
      <c r="AB130" s="51">
        <v>28686</v>
      </c>
      <c r="AC130" s="51"/>
      <c r="AD130" s="51"/>
      <c r="AE130" s="51">
        <v>14</v>
      </c>
      <c r="AF130" s="51">
        <v>47093</v>
      </c>
      <c r="AG130" s="51"/>
      <c r="AH130" s="51"/>
      <c r="AI130" s="51">
        <v>14</v>
      </c>
      <c r="AJ130" s="51">
        <v>538</v>
      </c>
      <c r="AK130" s="51"/>
      <c r="AL130" s="51"/>
      <c r="AM130" s="51"/>
      <c r="AN130" s="51"/>
      <c r="AO130" s="51"/>
      <c r="AP130" s="51"/>
      <c r="AQ130" s="51">
        <v>14</v>
      </c>
      <c r="AR130" s="51">
        <v>161515</v>
      </c>
    </row>
    <row r="131" spans="1:44" ht="11.25">
      <c r="A131" s="3" t="s">
        <v>134</v>
      </c>
      <c r="B131" s="14" t="s">
        <v>379</v>
      </c>
      <c r="C131" s="15">
        <v>156231</v>
      </c>
      <c r="D131" s="22">
        <v>7</v>
      </c>
      <c r="E131" s="51"/>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row>
    <row r="132" spans="1:44" ht="11.25">
      <c r="A132" s="3" t="s">
        <v>134</v>
      </c>
      <c r="B132" s="14" t="s">
        <v>380</v>
      </c>
      <c r="C132" s="15">
        <v>156648</v>
      </c>
      <c r="D132" s="22">
        <v>7</v>
      </c>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row>
    <row r="133" spans="1:44" ht="11.25">
      <c r="A133" s="3" t="s">
        <v>134</v>
      </c>
      <c r="B133" s="14" t="s">
        <v>381</v>
      </c>
      <c r="C133" s="15">
        <v>156790</v>
      </c>
      <c r="D133" s="22">
        <v>7</v>
      </c>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row>
    <row r="134" spans="1:44" ht="11.25">
      <c r="A134" s="3" t="s">
        <v>134</v>
      </c>
      <c r="B134" s="14" t="s">
        <v>382</v>
      </c>
      <c r="C134" s="15">
        <v>156851</v>
      </c>
      <c r="D134" s="22">
        <v>7</v>
      </c>
      <c r="E134" s="51"/>
      <c r="F134" s="51"/>
      <c r="G134" s="51"/>
      <c r="H134" s="51"/>
      <c r="I134" s="51"/>
      <c r="J134" s="51"/>
      <c r="K134" s="51"/>
      <c r="L134" s="51"/>
      <c r="M134" s="51"/>
      <c r="N134" s="51"/>
      <c r="O134" s="51"/>
      <c r="P134" s="51"/>
      <c r="Q134" s="51"/>
      <c r="R134" s="51"/>
      <c r="S134" s="51"/>
      <c r="T134" s="51"/>
      <c r="U134" s="51"/>
      <c r="V134" s="51"/>
      <c r="W134" s="51"/>
      <c r="X134" s="51"/>
      <c r="Y134" s="59"/>
      <c r="Z134" s="51"/>
      <c r="AA134" s="51"/>
      <c r="AB134" s="51"/>
      <c r="AC134" s="51"/>
      <c r="AD134" s="51"/>
      <c r="AE134" s="51"/>
      <c r="AF134" s="51"/>
      <c r="AG134" s="51"/>
      <c r="AH134" s="51"/>
      <c r="AI134" s="51"/>
      <c r="AJ134" s="51"/>
      <c r="AK134" s="51"/>
      <c r="AL134" s="51"/>
      <c r="AM134" s="51"/>
      <c r="AN134" s="51"/>
      <c r="AO134" s="51"/>
      <c r="AP134" s="51"/>
      <c r="AQ134" s="51"/>
      <c r="AR134" s="51"/>
    </row>
    <row r="135" spans="1:44" ht="11.25">
      <c r="A135" s="3" t="s">
        <v>134</v>
      </c>
      <c r="B135" s="14" t="s">
        <v>383</v>
      </c>
      <c r="C135" s="15">
        <v>156860</v>
      </c>
      <c r="D135" s="22">
        <v>7</v>
      </c>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row>
    <row r="136" spans="1:44" ht="11.25">
      <c r="A136" s="3" t="s">
        <v>134</v>
      </c>
      <c r="B136" s="14" t="s">
        <v>384</v>
      </c>
      <c r="C136" s="15">
        <v>156921</v>
      </c>
      <c r="D136" s="22">
        <v>7</v>
      </c>
      <c r="E136" s="51"/>
      <c r="F136" s="51"/>
      <c r="G136" s="51"/>
      <c r="H136" s="51"/>
      <c r="I136" s="51"/>
      <c r="J136" s="51"/>
      <c r="K136" s="51"/>
      <c r="L136" s="51"/>
      <c r="M136" s="51"/>
      <c r="N136" s="51"/>
      <c r="O136" s="51"/>
      <c r="P136" s="51"/>
      <c r="Q136" s="51"/>
      <c r="R136" s="51"/>
      <c r="S136" s="51"/>
      <c r="T136" s="51"/>
      <c r="U136" s="51"/>
      <c r="V136" s="51"/>
      <c r="W136" s="51"/>
      <c r="X136" s="51"/>
      <c r="Y136" s="59"/>
      <c r="Z136" s="51"/>
      <c r="AA136" s="51"/>
      <c r="AB136" s="51"/>
      <c r="AC136" s="51"/>
      <c r="AD136" s="51"/>
      <c r="AE136" s="51"/>
      <c r="AF136" s="51"/>
      <c r="AG136" s="51"/>
      <c r="AH136" s="51"/>
      <c r="AI136" s="51"/>
      <c r="AJ136" s="51"/>
      <c r="AK136" s="51"/>
      <c r="AL136" s="51"/>
      <c r="AM136" s="51"/>
      <c r="AN136" s="51"/>
      <c r="AO136" s="51"/>
      <c r="AP136" s="51"/>
      <c r="AQ136" s="51"/>
      <c r="AR136" s="51"/>
    </row>
    <row r="137" spans="1:44" ht="11.25">
      <c r="A137" s="3" t="s">
        <v>134</v>
      </c>
      <c r="B137" s="14" t="s">
        <v>385</v>
      </c>
      <c r="C137" s="15">
        <v>157173</v>
      </c>
      <c r="D137" s="22">
        <v>7</v>
      </c>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row>
    <row r="138" spans="1:44" ht="11.25">
      <c r="A138" s="3" t="s">
        <v>134</v>
      </c>
      <c r="B138" s="14" t="s">
        <v>386</v>
      </c>
      <c r="C138" s="15">
        <v>157304</v>
      </c>
      <c r="D138" s="22">
        <v>7</v>
      </c>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row>
    <row r="139" spans="1:44" ht="11.25">
      <c r="A139" s="3" t="s">
        <v>134</v>
      </c>
      <c r="B139" s="14" t="s">
        <v>387</v>
      </c>
      <c r="C139" s="15">
        <v>157331</v>
      </c>
      <c r="D139" s="22">
        <v>7</v>
      </c>
      <c r="E139" s="51"/>
      <c r="F139" s="51"/>
      <c r="G139" s="51"/>
      <c r="H139" s="51"/>
      <c r="I139" s="51"/>
      <c r="J139" s="51"/>
      <c r="K139" s="51"/>
      <c r="L139" s="51"/>
      <c r="M139" s="51"/>
      <c r="N139" s="51"/>
      <c r="O139" s="51"/>
      <c r="P139" s="51"/>
      <c r="Q139" s="51"/>
      <c r="R139" s="51"/>
      <c r="S139" s="51"/>
      <c r="T139" s="51"/>
      <c r="U139" s="51"/>
      <c r="V139" s="51"/>
      <c r="W139" s="51"/>
      <c r="X139" s="51"/>
      <c r="Y139" s="59"/>
      <c r="Z139" s="51"/>
      <c r="AA139" s="51"/>
      <c r="AB139" s="51"/>
      <c r="AC139" s="51"/>
      <c r="AD139" s="51"/>
      <c r="AE139" s="51"/>
      <c r="AF139" s="51"/>
      <c r="AG139" s="51"/>
      <c r="AH139" s="51"/>
      <c r="AI139" s="51"/>
      <c r="AJ139" s="51"/>
      <c r="AK139" s="51"/>
      <c r="AL139" s="51"/>
      <c r="AM139" s="51"/>
      <c r="AN139" s="51"/>
      <c r="AO139" s="51"/>
      <c r="AP139" s="51"/>
      <c r="AQ139" s="51"/>
      <c r="AR139" s="51"/>
    </row>
    <row r="140" spans="1:44" ht="11.25">
      <c r="A140" s="3" t="s">
        <v>134</v>
      </c>
      <c r="B140" s="14" t="s">
        <v>388</v>
      </c>
      <c r="C140" s="15">
        <v>247940</v>
      </c>
      <c r="D140" s="22">
        <v>7</v>
      </c>
      <c r="E140" s="51"/>
      <c r="F140" s="51"/>
      <c r="G140" s="51"/>
      <c r="H140" s="51"/>
      <c r="I140" s="51"/>
      <c r="J140" s="51"/>
      <c r="K140" s="51"/>
      <c r="L140" s="51"/>
      <c r="M140" s="51"/>
      <c r="N140" s="51"/>
      <c r="O140" s="51"/>
      <c r="P140" s="51"/>
      <c r="Q140" s="51"/>
      <c r="R140" s="51"/>
      <c r="S140" s="51"/>
      <c r="T140" s="51"/>
      <c r="U140" s="51"/>
      <c r="V140" s="51"/>
      <c r="W140" s="51"/>
      <c r="X140" s="51"/>
      <c r="Y140" s="59"/>
      <c r="Z140" s="51"/>
      <c r="AA140" s="51"/>
      <c r="AB140" s="51"/>
      <c r="AC140" s="51"/>
      <c r="AD140" s="51"/>
      <c r="AE140" s="51"/>
      <c r="AF140" s="51"/>
      <c r="AG140" s="51"/>
      <c r="AH140" s="51"/>
      <c r="AI140" s="51"/>
      <c r="AJ140" s="51"/>
      <c r="AK140" s="51"/>
      <c r="AL140" s="51"/>
      <c r="AM140" s="51"/>
      <c r="AN140" s="51"/>
      <c r="AO140" s="51"/>
      <c r="AP140" s="51"/>
      <c r="AQ140" s="51"/>
      <c r="AR140" s="51"/>
    </row>
    <row r="141" spans="1:44" ht="11.25">
      <c r="A141" s="3" t="s">
        <v>134</v>
      </c>
      <c r="B141" s="14" t="s">
        <v>389</v>
      </c>
      <c r="C141" s="15">
        <v>157483</v>
      </c>
      <c r="D141" s="22">
        <v>7</v>
      </c>
      <c r="E141" s="59"/>
      <c r="F141" s="51"/>
      <c r="G141" s="51"/>
      <c r="H141" s="51"/>
      <c r="I141" s="51"/>
      <c r="J141" s="51"/>
      <c r="K141" s="51"/>
      <c r="L141" s="51"/>
      <c r="M141" s="51"/>
      <c r="N141" s="51"/>
      <c r="O141" s="51"/>
      <c r="P141" s="51"/>
      <c r="Q141" s="51"/>
      <c r="R141" s="51"/>
      <c r="S141" s="51"/>
      <c r="T141" s="51"/>
      <c r="U141" s="51"/>
      <c r="V141" s="51"/>
      <c r="W141" s="51"/>
      <c r="X141" s="51"/>
      <c r="Y141" s="59"/>
      <c r="Z141" s="51"/>
      <c r="AA141" s="51"/>
      <c r="AB141" s="51"/>
      <c r="AC141" s="51"/>
      <c r="AD141" s="51"/>
      <c r="AE141" s="51"/>
      <c r="AF141" s="51"/>
      <c r="AG141" s="51"/>
      <c r="AH141" s="51"/>
      <c r="AI141" s="51"/>
      <c r="AJ141" s="51"/>
      <c r="AK141" s="51"/>
      <c r="AL141" s="51"/>
      <c r="AM141" s="51"/>
      <c r="AN141" s="51"/>
      <c r="AO141" s="51"/>
      <c r="AP141" s="51"/>
      <c r="AQ141" s="51"/>
      <c r="AR141" s="51"/>
    </row>
    <row r="142" spans="1:44" ht="11.25">
      <c r="A142" s="3" t="s">
        <v>134</v>
      </c>
      <c r="B142" s="14" t="s">
        <v>390</v>
      </c>
      <c r="C142" s="15">
        <v>157553</v>
      </c>
      <c r="D142" s="23">
        <v>7</v>
      </c>
      <c r="E142" s="59"/>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row>
    <row r="143" spans="1:44" ht="11.25">
      <c r="A143" s="3" t="s">
        <v>134</v>
      </c>
      <c r="B143" s="14" t="s">
        <v>391</v>
      </c>
      <c r="C143" s="15">
        <v>157711</v>
      </c>
      <c r="D143" s="23">
        <v>7</v>
      </c>
      <c r="E143" s="59"/>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row>
    <row r="144" spans="1:44" ht="11.25">
      <c r="A144" s="3" t="s">
        <v>134</v>
      </c>
      <c r="B144" s="14" t="s">
        <v>392</v>
      </c>
      <c r="C144" s="15">
        <v>157739</v>
      </c>
      <c r="D144" s="23">
        <v>7</v>
      </c>
      <c r="E144" s="59"/>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row>
    <row r="145" spans="1:44" ht="11.25">
      <c r="A145" s="3" t="s">
        <v>134</v>
      </c>
      <c r="B145" s="14" t="s">
        <v>393</v>
      </c>
      <c r="C145" s="15">
        <v>156240</v>
      </c>
      <c r="D145" s="23">
        <v>8</v>
      </c>
      <c r="E145" s="51"/>
      <c r="F145" s="51"/>
      <c r="G145" s="51"/>
      <c r="H145" s="51"/>
      <c r="I145" s="51"/>
      <c r="J145" s="51"/>
      <c r="K145" s="51"/>
      <c r="L145" s="51"/>
      <c r="M145" s="51"/>
      <c r="N145" s="51"/>
      <c r="O145" s="51"/>
      <c r="P145" s="51"/>
      <c r="Q145" s="51"/>
      <c r="R145" s="51"/>
      <c r="S145" s="51"/>
      <c r="T145" s="51"/>
      <c r="U145" s="51"/>
      <c r="V145" s="51"/>
      <c r="W145" s="51"/>
      <c r="X145" s="51"/>
      <c r="Y145" s="59"/>
      <c r="Z145" s="51"/>
      <c r="AA145" s="51"/>
      <c r="AB145" s="51"/>
      <c r="AC145" s="51"/>
      <c r="AD145" s="51"/>
      <c r="AE145" s="51"/>
      <c r="AF145" s="51"/>
      <c r="AG145" s="51"/>
      <c r="AH145" s="51"/>
      <c r="AI145" s="51"/>
      <c r="AJ145" s="51"/>
      <c r="AK145" s="51"/>
      <c r="AL145" s="51"/>
      <c r="AM145" s="51"/>
      <c r="AN145" s="51"/>
      <c r="AO145" s="51"/>
      <c r="AP145" s="51"/>
      <c r="AQ145" s="51"/>
      <c r="AR145" s="51"/>
    </row>
    <row r="146" spans="1:44" ht="11.25">
      <c r="A146" s="3" t="s">
        <v>134</v>
      </c>
      <c r="B146" s="14" t="s">
        <v>394</v>
      </c>
      <c r="C146" s="15">
        <v>156338</v>
      </c>
      <c r="D146" s="23">
        <v>8</v>
      </c>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row>
    <row r="147" spans="1:44" ht="11.25">
      <c r="A147" s="3" t="s">
        <v>134</v>
      </c>
      <c r="B147" s="14" t="s">
        <v>395</v>
      </c>
      <c r="C147" s="15">
        <v>156392</v>
      </c>
      <c r="D147" s="23">
        <v>8</v>
      </c>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row>
    <row r="148" spans="1:44" ht="11.25">
      <c r="A148" s="3" t="s">
        <v>134</v>
      </c>
      <c r="B148" s="14" t="s">
        <v>397</v>
      </c>
      <c r="C148" s="15">
        <v>156657</v>
      </c>
      <c r="D148" s="23">
        <v>8</v>
      </c>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row>
    <row r="149" spans="1:44" ht="11.25">
      <c r="A149" s="3" t="s">
        <v>134</v>
      </c>
      <c r="B149" s="14" t="s">
        <v>398</v>
      </c>
      <c r="C149" s="15">
        <v>156806</v>
      </c>
      <c r="D149" s="23">
        <v>8</v>
      </c>
      <c r="E149" s="51"/>
      <c r="F149" s="51"/>
      <c r="G149" s="51"/>
      <c r="H149" s="51"/>
      <c r="I149" s="51"/>
      <c r="J149" s="51"/>
      <c r="K149" s="51"/>
      <c r="L149" s="51"/>
      <c r="M149" s="51"/>
      <c r="N149" s="51"/>
      <c r="O149" s="51"/>
      <c r="P149" s="51"/>
      <c r="Q149" s="51"/>
      <c r="R149" s="51"/>
      <c r="S149" s="51"/>
      <c r="T149" s="51"/>
      <c r="U149" s="51"/>
      <c r="V149" s="51"/>
      <c r="W149" s="51"/>
      <c r="X149" s="51"/>
      <c r="Y149" s="59"/>
      <c r="Z149" s="51"/>
      <c r="AA149" s="51"/>
      <c r="AB149" s="51"/>
      <c r="AC149" s="51"/>
      <c r="AD149" s="51"/>
      <c r="AE149" s="51"/>
      <c r="AF149" s="51"/>
      <c r="AG149" s="51"/>
      <c r="AH149" s="51"/>
      <c r="AI149" s="51"/>
      <c r="AJ149" s="51"/>
      <c r="AK149" s="51"/>
      <c r="AL149" s="51"/>
      <c r="AM149" s="51"/>
      <c r="AN149" s="51"/>
      <c r="AO149" s="51"/>
      <c r="AP149" s="51"/>
      <c r="AQ149" s="51"/>
      <c r="AR149" s="51"/>
    </row>
    <row r="150" spans="1:44" ht="11.25">
      <c r="A150" s="3" t="s">
        <v>134</v>
      </c>
      <c r="B150" s="14" t="s">
        <v>399</v>
      </c>
      <c r="C150" s="15">
        <v>156930</v>
      </c>
      <c r="D150" s="23">
        <v>8</v>
      </c>
      <c r="E150" s="51"/>
      <c r="F150" s="51"/>
      <c r="G150" s="51"/>
      <c r="H150" s="51"/>
      <c r="I150" s="51"/>
      <c r="J150" s="51"/>
      <c r="K150" s="51"/>
      <c r="L150" s="51"/>
      <c r="M150" s="51"/>
      <c r="N150" s="51"/>
      <c r="O150" s="51"/>
      <c r="P150" s="51"/>
      <c r="Q150" s="51"/>
      <c r="R150" s="51"/>
      <c r="S150" s="51"/>
      <c r="T150" s="51"/>
      <c r="U150" s="51"/>
      <c r="V150" s="51"/>
      <c r="W150" s="51"/>
      <c r="X150" s="51"/>
      <c r="Y150" s="59"/>
      <c r="Z150" s="51"/>
      <c r="AA150" s="51"/>
      <c r="AB150" s="51"/>
      <c r="AC150" s="51"/>
      <c r="AD150" s="51"/>
      <c r="AE150" s="51"/>
      <c r="AF150" s="51"/>
      <c r="AG150" s="51"/>
      <c r="AH150" s="51"/>
      <c r="AI150" s="51"/>
      <c r="AJ150" s="51"/>
      <c r="AK150" s="51"/>
      <c r="AL150" s="51"/>
      <c r="AM150" s="51"/>
      <c r="AN150" s="51"/>
      <c r="AO150" s="51"/>
      <c r="AP150" s="51"/>
      <c r="AQ150" s="51"/>
      <c r="AR150" s="51"/>
    </row>
    <row r="151" spans="1:44" ht="11.25">
      <c r="A151" s="3" t="s">
        <v>134</v>
      </c>
      <c r="B151" s="14" t="s">
        <v>400</v>
      </c>
      <c r="C151" s="15">
        <v>157119</v>
      </c>
      <c r="D151" s="23">
        <v>8</v>
      </c>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row>
    <row r="152" spans="1:44" ht="11.25">
      <c r="A152" s="3" t="s">
        <v>134</v>
      </c>
      <c r="B152" s="14" t="s">
        <v>401</v>
      </c>
      <c r="C152" s="15">
        <v>157313</v>
      </c>
      <c r="D152" s="23">
        <v>8</v>
      </c>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row>
    <row r="153" spans="1:44" ht="11.25">
      <c r="A153" s="3" t="s">
        <v>134</v>
      </c>
      <c r="B153" s="14" t="s">
        <v>402</v>
      </c>
      <c r="C153" s="15">
        <v>157322</v>
      </c>
      <c r="D153" s="23">
        <v>8</v>
      </c>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row>
    <row r="154" spans="1:44" ht="11.25">
      <c r="A154" s="3" t="s">
        <v>134</v>
      </c>
      <c r="B154" s="14" t="s">
        <v>403</v>
      </c>
      <c r="C154" s="15">
        <v>157438</v>
      </c>
      <c r="D154" s="23">
        <v>8</v>
      </c>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row>
    <row r="155" spans="1:44" ht="11.25">
      <c r="A155" s="3" t="s">
        <v>134</v>
      </c>
      <c r="B155" s="14" t="s">
        <v>396</v>
      </c>
      <c r="C155" s="15">
        <v>408914</v>
      </c>
      <c r="D155" s="23">
        <v>8</v>
      </c>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row>
    <row r="156" spans="1:44" ht="11.25">
      <c r="A156" s="3" t="s">
        <v>134</v>
      </c>
      <c r="B156" s="14" t="s">
        <v>404</v>
      </c>
      <c r="C156" s="15">
        <v>157605</v>
      </c>
      <c r="D156" s="23">
        <v>8</v>
      </c>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row>
    <row r="157" spans="1:44" ht="11.25">
      <c r="A157" s="3" t="s">
        <v>134</v>
      </c>
      <c r="B157" s="14" t="s">
        <v>405</v>
      </c>
      <c r="C157" s="15">
        <v>157720</v>
      </c>
      <c r="D157" s="22">
        <v>8</v>
      </c>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row>
    <row r="158" spans="1:44" ht="11.25">
      <c r="A158" s="3" t="s">
        <v>134</v>
      </c>
      <c r="B158" s="14" t="s">
        <v>406</v>
      </c>
      <c r="C158" s="15">
        <v>157942</v>
      </c>
      <c r="D158" s="22">
        <v>8</v>
      </c>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row>
    <row r="159" spans="1:44" ht="11.25">
      <c r="A159" s="3" t="s">
        <v>143</v>
      </c>
      <c r="B159" s="36" t="s">
        <v>690</v>
      </c>
      <c r="C159" s="3">
        <v>163286</v>
      </c>
      <c r="D159" s="42">
        <v>1</v>
      </c>
      <c r="E159" s="57">
        <v>1016</v>
      </c>
      <c r="F159" s="57">
        <v>5660826</v>
      </c>
      <c r="G159" s="57">
        <v>999</v>
      </c>
      <c r="H159" s="57">
        <v>3996000</v>
      </c>
      <c r="K159" s="57">
        <v>1030</v>
      </c>
      <c r="L159" s="57">
        <v>4469485</v>
      </c>
      <c r="M159" s="57">
        <v>1030</v>
      </c>
      <c r="N159" s="57">
        <v>150307</v>
      </c>
      <c r="Q159" s="57">
        <v>1030</v>
      </c>
      <c r="R159" s="57">
        <v>287543</v>
      </c>
      <c r="S159" s="57">
        <v>189</v>
      </c>
      <c r="T159" s="57">
        <v>182611</v>
      </c>
      <c r="W159" s="57">
        <v>1030</v>
      </c>
      <c r="X159" s="70">
        <v>14746772</v>
      </c>
      <c r="Y159" s="57">
        <v>325</v>
      </c>
      <c r="Z159" s="57">
        <v>2687803</v>
      </c>
      <c r="AA159" s="57">
        <v>326</v>
      </c>
      <c r="AB159" s="57">
        <v>1304000</v>
      </c>
      <c r="AE159" s="57">
        <v>333</v>
      </c>
      <c r="AF159" s="57">
        <v>1669843</v>
      </c>
      <c r="AG159" s="57">
        <v>333</v>
      </c>
      <c r="AH159" s="57">
        <v>65163</v>
      </c>
      <c r="AK159" s="57">
        <v>333</v>
      </c>
      <c r="AL159" s="57">
        <v>124659</v>
      </c>
      <c r="AM159" s="57">
        <v>60</v>
      </c>
      <c r="AN159" s="57">
        <v>182611</v>
      </c>
      <c r="AQ159" s="57">
        <v>333</v>
      </c>
      <c r="AR159" s="71">
        <v>6034079</v>
      </c>
    </row>
    <row r="160" spans="1:44" ht="11.25">
      <c r="A160" s="3" t="s">
        <v>143</v>
      </c>
      <c r="B160" s="36" t="s">
        <v>691</v>
      </c>
      <c r="C160" s="3">
        <v>163268</v>
      </c>
      <c r="D160" s="42">
        <v>2</v>
      </c>
      <c r="E160" s="57">
        <v>333</v>
      </c>
      <c r="F160" s="57">
        <v>1237253</v>
      </c>
      <c r="G160" s="57">
        <v>333</v>
      </c>
      <c r="H160" s="57">
        <v>1332000</v>
      </c>
      <c r="K160" s="57">
        <v>333</v>
      </c>
      <c r="L160" s="57">
        <v>1257840</v>
      </c>
      <c r="M160" s="57">
        <v>333</v>
      </c>
      <c r="N160" s="57">
        <v>40526</v>
      </c>
      <c r="Q160" s="57">
        <v>333</v>
      </c>
      <c r="R160" s="57">
        <v>77527</v>
      </c>
      <c r="W160" s="57">
        <v>333</v>
      </c>
      <c r="X160" s="70">
        <v>3945146</v>
      </c>
      <c r="Y160" s="57">
        <v>68</v>
      </c>
      <c r="Z160" s="57">
        <v>402594</v>
      </c>
      <c r="AA160" s="57">
        <v>68</v>
      </c>
      <c r="AB160" s="57">
        <v>272000</v>
      </c>
      <c r="AE160" s="57">
        <v>68</v>
      </c>
      <c r="AF160" s="57">
        <v>327891</v>
      </c>
      <c r="AG160" s="57">
        <v>68</v>
      </c>
      <c r="AH160" s="57">
        <v>13121</v>
      </c>
      <c r="AK160" s="57">
        <v>68</v>
      </c>
      <c r="AL160" s="57">
        <v>25101</v>
      </c>
      <c r="AQ160" s="57">
        <v>68</v>
      </c>
      <c r="AR160" s="71">
        <v>1040707</v>
      </c>
    </row>
    <row r="161" spans="1:44" ht="11.25">
      <c r="A161" s="3" t="s">
        <v>143</v>
      </c>
      <c r="B161" s="36" t="s">
        <v>696</v>
      </c>
      <c r="C161" s="3">
        <v>164076</v>
      </c>
      <c r="D161" s="42">
        <v>3</v>
      </c>
      <c r="E161" s="57">
        <v>425</v>
      </c>
      <c r="F161" s="57">
        <v>2420523</v>
      </c>
      <c r="G161" s="57">
        <v>425</v>
      </c>
      <c r="H161" s="57">
        <v>2004530</v>
      </c>
      <c r="K161" s="57">
        <v>425</v>
      </c>
      <c r="L161" s="57">
        <v>1556205</v>
      </c>
      <c r="M161" s="57">
        <v>425</v>
      </c>
      <c r="N161" s="57">
        <v>47418</v>
      </c>
      <c r="Q161" s="57">
        <v>425</v>
      </c>
      <c r="R161" s="57">
        <v>293135</v>
      </c>
      <c r="W161" s="57">
        <v>425</v>
      </c>
      <c r="X161" s="70">
        <v>6321811</v>
      </c>
      <c r="Y161" s="57">
        <v>33</v>
      </c>
      <c r="Z161" s="57">
        <v>264608</v>
      </c>
      <c r="AA161" s="57">
        <v>33</v>
      </c>
      <c r="AB161" s="57">
        <v>219133</v>
      </c>
      <c r="AE161" s="57">
        <v>33</v>
      </c>
      <c r="AF161" s="57">
        <v>170122</v>
      </c>
      <c r="AG161" s="57">
        <v>33</v>
      </c>
      <c r="AH161" s="57">
        <v>5184</v>
      </c>
      <c r="AK161" s="57">
        <v>33</v>
      </c>
      <c r="AL161" s="57">
        <v>32046</v>
      </c>
      <c r="AQ161" s="57">
        <v>33</v>
      </c>
      <c r="AR161" s="71">
        <v>691093</v>
      </c>
    </row>
    <row r="162" spans="1:44" ht="11.25">
      <c r="A162" s="3" t="s">
        <v>143</v>
      </c>
      <c r="B162" s="36" t="s">
        <v>692</v>
      </c>
      <c r="C162" s="3">
        <v>162007</v>
      </c>
      <c r="D162" s="42">
        <v>4</v>
      </c>
      <c r="E162" s="57">
        <v>149.75</v>
      </c>
      <c r="F162" s="57">
        <v>606218</v>
      </c>
      <c r="G162" s="57">
        <v>149.75</v>
      </c>
      <c r="H162" s="57">
        <v>398043</v>
      </c>
      <c r="K162" s="57">
        <v>149.75</v>
      </c>
      <c r="L162" s="57">
        <v>543903</v>
      </c>
      <c r="M162" s="57">
        <v>149.75</v>
      </c>
      <c r="N162" s="57">
        <v>16860</v>
      </c>
      <c r="S162" s="57">
        <v>149.75</v>
      </c>
      <c r="T162" s="57">
        <v>30618</v>
      </c>
      <c r="W162" s="57">
        <v>149.75</v>
      </c>
      <c r="X162" s="70">
        <v>1595642</v>
      </c>
      <c r="AR162" s="71"/>
    </row>
    <row r="163" spans="1:44" ht="11.25">
      <c r="A163" s="3" t="s">
        <v>143</v>
      </c>
      <c r="B163" s="36" t="s">
        <v>693</v>
      </c>
      <c r="C163" s="3">
        <v>162584</v>
      </c>
      <c r="D163" s="42">
        <v>4</v>
      </c>
      <c r="E163" s="57">
        <v>218</v>
      </c>
      <c r="F163" s="57">
        <v>1150059</v>
      </c>
      <c r="G163" s="57">
        <v>218</v>
      </c>
      <c r="H163" s="57">
        <v>872000</v>
      </c>
      <c r="K163" s="57">
        <v>237</v>
      </c>
      <c r="L163" s="57">
        <v>861311</v>
      </c>
      <c r="M163" s="57">
        <v>237</v>
      </c>
      <c r="N163" s="57">
        <v>26776</v>
      </c>
      <c r="Q163" s="57">
        <v>237</v>
      </c>
      <c r="R163" s="57">
        <v>51223</v>
      </c>
      <c r="S163" s="57">
        <v>42</v>
      </c>
      <c r="T163" s="57">
        <v>87670</v>
      </c>
      <c r="W163" s="57">
        <v>237</v>
      </c>
      <c r="X163" s="70">
        <v>3049039</v>
      </c>
      <c r="AR163" s="71"/>
    </row>
    <row r="164" spans="1:44" ht="11.25">
      <c r="A164" s="3" t="s">
        <v>143</v>
      </c>
      <c r="B164" s="36" t="s">
        <v>694</v>
      </c>
      <c r="C164" s="3">
        <v>163453</v>
      </c>
      <c r="D164" s="42">
        <v>4</v>
      </c>
      <c r="E164" s="57">
        <v>154</v>
      </c>
      <c r="F164" s="57">
        <v>484319</v>
      </c>
      <c r="G164" s="57">
        <v>154</v>
      </c>
      <c r="H164" s="57">
        <v>1604979</v>
      </c>
      <c r="K164" s="57">
        <v>154</v>
      </c>
      <c r="L164" s="57">
        <v>597214</v>
      </c>
      <c r="M164" s="57">
        <v>154</v>
      </c>
      <c r="N164" s="57">
        <v>20865</v>
      </c>
      <c r="Q164" s="57">
        <v>154</v>
      </c>
      <c r="R164" s="57">
        <v>26201</v>
      </c>
      <c r="W164" s="57">
        <v>154</v>
      </c>
      <c r="X164" s="70">
        <v>2733578</v>
      </c>
      <c r="Y164" s="57">
        <v>41</v>
      </c>
      <c r="Z164" s="57">
        <v>135886</v>
      </c>
      <c r="AA164" s="57">
        <v>41</v>
      </c>
      <c r="AB164" s="57">
        <v>458316</v>
      </c>
      <c r="AE164" s="57">
        <v>41</v>
      </c>
      <c r="AF164" s="57">
        <v>170787</v>
      </c>
      <c r="AG164" s="57">
        <v>41</v>
      </c>
      <c r="AH164" s="57">
        <v>5958</v>
      </c>
      <c r="AK164" s="57">
        <v>41</v>
      </c>
      <c r="AL164" s="57">
        <v>7482</v>
      </c>
      <c r="AQ164" s="57">
        <v>41</v>
      </c>
      <c r="AR164" s="71">
        <v>778429</v>
      </c>
    </row>
    <row r="165" spans="1:44" ht="11.25">
      <c r="A165" s="3" t="s">
        <v>143</v>
      </c>
      <c r="B165" s="36" t="s">
        <v>695</v>
      </c>
      <c r="C165" s="3">
        <v>163851</v>
      </c>
      <c r="D165" s="42">
        <v>4</v>
      </c>
      <c r="E165" s="57">
        <v>212</v>
      </c>
      <c r="F165" s="57">
        <v>1155587</v>
      </c>
      <c r="G165" s="57">
        <v>212</v>
      </c>
      <c r="H165" s="57">
        <v>892096</v>
      </c>
      <c r="K165" s="57">
        <v>263</v>
      </c>
      <c r="L165" s="57">
        <v>952022</v>
      </c>
      <c r="M165" s="57">
        <v>263</v>
      </c>
      <c r="N165" s="57">
        <v>28463</v>
      </c>
      <c r="Q165" s="57">
        <v>263</v>
      </c>
      <c r="R165" s="57">
        <v>196073</v>
      </c>
      <c r="S165" s="57">
        <v>212</v>
      </c>
      <c r="T165" s="57">
        <v>61885</v>
      </c>
      <c r="W165" s="57">
        <v>263</v>
      </c>
      <c r="X165" s="70">
        <v>3286126</v>
      </c>
      <c r="AR165" s="71"/>
    </row>
    <row r="166" spans="1:44" ht="11.25">
      <c r="A166" s="3" t="s">
        <v>143</v>
      </c>
      <c r="B166" s="36" t="s">
        <v>697</v>
      </c>
      <c r="C166" s="3">
        <v>161873</v>
      </c>
      <c r="D166" s="42">
        <v>4</v>
      </c>
      <c r="E166" s="57">
        <v>126</v>
      </c>
      <c r="F166" s="57">
        <v>865279</v>
      </c>
      <c r="G166" s="57">
        <v>126</v>
      </c>
      <c r="H166" s="57">
        <v>632166</v>
      </c>
      <c r="K166" s="57">
        <v>126</v>
      </c>
      <c r="L166" s="57">
        <v>644964</v>
      </c>
      <c r="M166" s="57">
        <v>126</v>
      </c>
      <c r="N166" s="57">
        <v>24727</v>
      </c>
      <c r="Q166" s="57">
        <v>126</v>
      </c>
      <c r="R166" s="57">
        <v>42875</v>
      </c>
      <c r="S166" s="57">
        <v>126</v>
      </c>
      <c r="T166" s="57">
        <v>132060</v>
      </c>
      <c r="W166" s="57">
        <v>126</v>
      </c>
      <c r="X166" s="71">
        <v>2342071</v>
      </c>
      <c r="Y166" s="57">
        <v>18</v>
      </c>
      <c r="Z166" s="57">
        <v>72553</v>
      </c>
      <c r="AA166" s="57">
        <v>18</v>
      </c>
      <c r="AB166" s="57">
        <v>46629</v>
      </c>
      <c r="AE166" s="57">
        <v>18</v>
      </c>
      <c r="AF166" s="57">
        <v>52927</v>
      </c>
      <c r="AG166" s="57">
        <v>18</v>
      </c>
      <c r="AH166" s="57">
        <v>2067</v>
      </c>
      <c r="AK166" s="57">
        <v>18</v>
      </c>
      <c r="AL166" s="57">
        <v>6125</v>
      </c>
      <c r="AM166" s="57">
        <v>18</v>
      </c>
      <c r="AN166" s="57">
        <v>18865</v>
      </c>
      <c r="AQ166" s="57">
        <v>18</v>
      </c>
      <c r="AR166" s="71">
        <v>199166</v>
      </c>
    </row>
    <row r="167" spans="1:44" ht="11.25">
      <c r="A167" s="3" t="s">
        <v>143</v>
      </c>
      <c r="B167" s="36" t="s">
        <v>699</v>
      </c>
      <c r="C167" s="3">
        <v>163338</v>
      </c>
      <c r="D167" s="42">
        <v>4</v>
      </c>
      <c r="E167" s="57">
        <v>102</v>
      </c>
      <c r="F167" s="57">
        <v>364541</v>
      </c>
      <c r="G167" s="57">
        <v>102</v>
      </c>
      <c r="H167" s="57">
        <v>208112</v>
      </c>
      <c r="K167" s="57">
        <v>102</v>
      </c>
      <c r="L167" s="57">
        <v>339676</v>
      </c>
      <c r="M167" s="57">
        <v>102</v>
      </c>
      <c r="N167" s="57">
        <v>32934</v>
      </c>
      <c r="Q167" s="57">
        <v>102</v>
      </c>
      <c r="R167" s="57">
        <v>15421</v>
      </c>
      <c r="S167" s="57">
        <v>91</v>
      </c>
      <c r="T167" s="57">
        <v>148818</v>
      </c>
      <c r="W167" s="57">
        <v>102</v>
      </c>
      <c r="X167" s="70">
        <v>1109502</v>
      </c>
      <c r="Y167" s="57">
        <v>45</v>
      </c>
      <c r="Z167" s="57">
        <v>242420</v>
      </c>
      <c r="AA167" s="57">
        <v>45</v>
      </c>
      <c r="AB167" s="57">
        <v>91814</v>
      </c>
      <c r="AE167" s="57">
        <v>45</v>
      </c>
      <c r="AF167" s="57">
        <v>225884</v>
      </c>
      <c r="AG167" s="57">
        <v>45</v>
      </c>
      <c r="AH167" s="57">
        <v>14530</v>
      </c>
      <c r="AK167" s="57">
        <v>45</v>
      </c>
      <c r="AL167" s="57">
        <v>6804</v>
      </c>
      <c r="AM167" s="57">
        <v>40</v>
      </c>
      <c r="AN167" s="57">
        <v>65606</v>
      </c>
      <c r="AQ167" s="57">
        <v>45</v>
      </c>
      <c r="AR167" s="71">
        <v>647058</v>
      </c>
    </row>
    <row r="168" spans="1:44" ht="11.25">
      <c r="A168" s="3" t="s">
        <v>143</v>
      </c>
      <c r="B168" s="36" t="s">
        <v>698</v>
      </c>
      <c r="C168" s="3">
        <v>162283</v>
      </c>
      <c r="D168" s="42">
        <v>5</v>
      </c>
      <c r="E168" s="57">
        <v>105</v>
      </c>
      <c r="F168" s="57">
        <v>623991</v>
      </c>
      <c r="G168" s="57">
        <v>100</v>
      </c>
      <c r="H168" s="57">
        <v>665733</v>
      </c>
      <c r="K168" s="57">
        <v>105</v>
      </c>
      <c r="L168" s="57">
        <v>402629</v>
      </c>
      <c r="M168" s="57">
        <v>105</v>
      </c>
      <c r="N168" s="57">
        <v>12157</v>
      </c>
      <c r="S168" s="57">
        <v>3</v>
      </c>
      <c r="T168" s="57">
        <v>3526.5</v>
      </c>
      <c r="W168" s="57">
        <v>105</v>
      </c>
      <c r="X168" s="70">
        <v>1708036.5</v>
      </c>
      <c r="Y168" s="57">
        <v>3</v>
      </c>
      <c r="Z168" s="57">
        <v>29434</v>
      </c>
      <c r="AA168" s="57">
        <v>3</v>
      </c>
      <c r="AB168" s="57">
        <v>16753</v>
      </c>
      <c r="AE168" s="57">
        <v>3</v>
      </c>
      <c r="AF168" s="57">
        <v>13207</v>
      </c>
      <c r="AG168" s="57">
        <v>3</v>
      </c>
      <c r="AH168" s="57">
        <v>410</v>
      </c>
      <c r="AQ168" s="57">
        <v>3</v>
      </c>
      <c r="AR168" s="71">
        <v>59804</v>
      </c>
    </row>
    <row r="169" spans="1:44" ht="11.25">
      <c r="A169" s="3" t="s">
        <v>143</v>
      </c>
      <c r="B169" s="36" t="s">
        <v>700</v>
      </c>
      <c r="C169" s="3">
        <v>163912</v>
      </c>
      <c r="D169" s="42">
        <v>6</v>
      </c>
      <c r="E169" s="57">
        <v>108</v>
      </c>
      <c r="F169" s="57">
        <v>534104</v>
      </c>
      <c r="G169" s="57">
        <v>111</v>
      </c>
      <c r="H169" s="57">
        <v>426761</v>
      </c>
      <c r="K169" s="57">
        <v>111</v>
      </c>
      <c r="L169" s="57">
        <v>427259</v>
      </c>
      <c r="M169" s="57">
        <v>111</v>
      </c>
      <c r="N169" s="57">
        <v>13530</v>
      </c>
      <c r="Q169" s="57">
        <v>111</v>
      </c>
      <c r="R169" s="57">
        <v>25461</v>
      </c>
      <c r="W169" s="57">
        <v>111</v>
      </c>
      <c r="X169" s="70">
        <v>1427115</v>
      </c>
      <c r="AR169" s="71"/>
    </row>
    <row r="170" spans="1:44" ht="11.25">
      <c r="A170" s="3" t="s">
        <v>143</v>
      </c>
      <c r="B170" s="36" t="s">
        <v>701</v>
      </c>
      <c r="C170" s="3">
        <v>161688</v>
      </c>
      <c r="D170" s="42">
        <v>7</v>
      </c>
      <c r="E170" s="57">
        <v>71</v>
      </c>
      <c r="F170" s="57">
        <v>325892</v>
      </c>
      <c r="G170" s="57">
        <v>71</v>
      </c>
      <c r="H170" s="57">
        <v>208030</v>
      </c>
      <c r="I170" s="57">
        <v>71</v>
      </c>
      <c r="J170" s="57">
        <v>8951</v>
      </c>
      <c r="K170" s="57">
        <v>71</v>
      </c>
      <c r="L170" s="57">
        <v>213984</v>
      </c>
      <c r="M170" s="57">
        <v>71</v>
      </c>
      <c r="N170" s="57">
        <v>11403</v>
      </c>
      <c r="Q170" s="57">
        <v>71</v>
      </c>
      <c r="R170" s="57">
        <v>6546</v>
      </c>
      <c r="S170" s="57">
        <v>15</v>
      </c>
      <c r="T170" s="57">
        <v>11980</v>
      </c>
      <c r="W170" s="57">
        <v>71</v>
      </c>
      <c r="X170" s="70">
        <v>786786</v>
      </c>
      <c r="Y170" s="57">
        <v>21</v>
      </c>
      <c r="Z170" s="57">
        <v>119964</v>
      </c>
      <c r="AA170" s="57">
        <v>21</v>
      </c>
      <c r="AB170" s="57">
        <v>84800</v>
      </c>
      <c r="AC170" s="57">
        <v>21</v>
      </c>
      <c r="AD170" s="57">
        <v>3082</v>
      </c>
      <c r="AE170" s="57">
        <v>21</v>
      </c>
      <c r="AF170" s="57">
        <v>73690</v>
      </c>
      <c r="AG170" s="57">
        <v>21</v>
      </c>
      <c r="AH170" s="57">
        <v>3600</v>
      </c>
      <c r="AK170" s="57">
        <v>21</v>
      </c>
      <c r="AL170" s="57">
        <v>2255</v>
      </c>
      <c r="AM170" s="57">
        <v>5</v>
      </c>
      <c r="AN170" s="57">
        <v>3890</v>
      </c>
      <c r="AQ170" s="57">
        <v>21</v>
      </c>
      <c r="AR170" s="71">
        <v>291281</v>
      </c>
    </row>
    <row r="171" spans="1:44" ht="11.25">
      <c r="A171" s="3" t="s">
        <v>143</v>
      </c>
      <c r="B171" s="36" t="s">
        <v>702</v>
      </c>
      <c r="C171" s="3">
        <v>161767</v>
      </c>
      <c r="D171" s="42">
        <v>7</v>
      </c>
      <c r="E171" s="57">
        <v>190</v>
      </c>
      <c r="F171" s="57">
        <v>989446</v>
      </c>
      <c r="G171" s="57">
        <v>172</v>
      </c>
      <c r="H171" s="57">
        <v>262676</v>
      </c>
      <c r="I171" s="57">
        <v>190</v>
      </c>
      <c r="J171" s="57">
        <v>21844</v>
      </c>
      <c r="K171" s="57">
        <v>190</v>
      </c>
      <c r="L171" s="57">
        <v>727165</v>
      </c>
      <c r="O171" s="57">
        <v>165</v>
      </c>
      <c r="P171" s="57">
        <v>51571</v>
      </c>
      <c r="Q171" s="57">
        <v>190</v>
      </c>
      <c r="R171" s="57">
        <v>2528</v>
      </c>
      <c r="S171" s="57">
        <v>11</v>
      </c>
      <c r="T171" s="57">
        <v>11690</v>
      </c>
      <c r="W171" s="57">
        <v>190</v>
      </c>
      <c r="X171" s="70">
        <v>2066920</v>
      </c>
      <c r="Y171" s="57">
        <v>8</v>
      </c>
      <c r="Z171" s="57">
        <v>49974</v>
      </c>
      <c r="AA171" s="57">
        <v>7</v>
      </c>
      <c r="AB171" s="57">
        <v>7453</v>
      </c>
      <c r="AC171" s="57">
        <v>8</v>
      </c>
      <c r="AD171" s="57">
        <v>1084</v>
      </c>
      <c r="AE171" s="57">
        <v>8</v>
      </c>
      <c r="AF171" s="57">
        <v>35182</v>
      </c>
      <c r="AI171" s="57">
        <v>6</v>
      </c>
      <c r="AJ171" s="57">
        <v>2432</v>
      </c>
      <c r="AK171" s="57">
        <v>8</v>
      </c>
      <c r="AL171" s="57">
        <v>125</v>
      </c>
      <c r="AQ171" s="57">
        <v>8</v>
      </c>
      <c r="AR171" s="71">
        <v>96250</v>
      </c>
    </row>
    <row r="172" spans="1:44" ht="11.25">
      <c r="A172" s="3" t="s">
        <v>143</v>
      </c>
      <c r="B172" s="36" t="s">
        <v>703</v>
      </c>
      <c r="C172" s="3">
        <v>161864</v>
      </c>
      <c r="D172" s="42">
        <v>7</v>
      </c>
      <c r="E172" s="57">
        <v>117</v>
      </c>
      <c r="F172" s="57">
        <v>780943</v>
      </c>
      <c r="G172" s="57">
        <v>117</v>
      </c>
      <c r="H172" s="57">
        <v>511875</v>
      </c>
      <c r="K172" s="57">
        <v>117</v>
      </c>
      <c r="L172" s="57">
        <v>373824</v>
      </c>
      <c r="M172" s="57">
        <v>117</v>
      </c>
      <c r="N172" s="57">
        <v>11603</v>
      </c>
      <c r="W172" s="57">
        <v>117</v>
      </c>
      <c r="X172" s="70">
        <v>1678245</v>
      </c>
      <c r="Y172" s="57">
        <v>1</v>
      </c>
      <c r="Z172" s="57">
        <v>6675</v>
      </c>
      <c r="AA172" s="57">
        <v>1</v>
      </c>
      <c r="AB172" s="57">
        <v>4375</v>
      </c>
      <c r="AE172" s="57">
        <v>1</v>
      </c>
      <c r="AF172" s="57">
        <v>3195</v>
      </c>
      <c r="AG172" s="57">
        <v>1</v>
      </c>
      <c r="AH172" s="57">
        <v>99</v>
      </c>
      <c r="AQ172" s="57">
        <v>1</v>
      </c>
      <c r="AR172" s="71">
        <v>14344</v>
      </c>
    </row>
    <row r="173" spans="1:44" ht="11.25">
      <c r="A173" s="3" t="s">
        <v>143</v>
      </c>
      <c r="B173" s="36" t="s">
        <v>704</v>
      </c>
      <c r="C173" s="3">
        <v>405872</v>
      </c>
      <c r="D173" s="42">
        <v>7</v>
      </c>
      <c r="E173" s="57">
        <v>36</v>
      </c>
      <c r="F173" s="57">
        <v>121420</v>
      </c>
      <c r="G173" s="57">
        <v>34</v>
      </c>
      <c r="H173" s="57">
        <v>147989</v>
      </c>
      <c r="K173" s="57">
        <v>36</v>
      </c>
      <c r="L173" s="57">
        <v>112013</v>
      </c>
      <c r="M173" s="57">
        <v>36</v>
      </c>
      <c r="N173" s="57">
        <v>2075</v>
      </c>
      <c r="O173" s="57">
        <v>36</v>
      </c>
      <c r="P173" s="57">
        <v>3280</v>
      </c>
      <c r="Q173" s="57">
        <v>36</v>
      </c>
      <c r="R173" s="57">
        <v>5564</v>
      </c>
      <c r="W173" s="57">
        <v>36</v>
      </c>
      <c r="X173" s="70">
        <v>392341</v>
      </c>
      <c r="Y173" s="57">
        <v>6</v>
      </c>
      <c r="Z173" s="57">
        <v>32346</v>
      </c>
      <c r="AA173" s="57">
        <v>5</v>
      </c>
      <c r="AB173" s="57">
        <v>28066</v>
      </c>
      <c r="AE173" s="57">
        <v>6</v>
      </c>
      <c r="AF173" s="57">
        <v>24523</v>
      </c>
      <c r="AG173" s="57">
        <v>6</v>
      </c>
      <c r="AH173" s="57">
        <v>346</v>
      </c>
      <c r="AI173" s="57">
        <v>6</v>
      </c>
      <c r="AJ173" s="57">
        <v>601</v>
      </c>
      <c r="AK173" s="57">
        <v>6</v>
      </c>
      <c r="AL173" s="57">
        <v>1218</v>
      </c>
      <c r="AQ173" s="57">
        <v>6</v>
      </c>
      <c r="AR173" s="71">
        <v>87100</v>
      </c>
    </row>
    <row r="174" spans="1:44" ht="11.25">
      <c r="A174" s="3" t="s">
        <v>143</v>
      </c>
      <c r="B174" s="36" t="s">
        <v>705</v>
      </c>
      <c r="C174" s="3">
        <v>162098</v>
      </c>
      <c r="D174" s="42">
        <v>7</v>
      </c>
      <c r="X174" s="62"/>
      <c r="AR174" s="71"/>
    </row>
    <row r="175" spans="1:44" ht="11.25">
      <c r="A175" s="3" t="s">
        <v>143</v>
      </c>
      <c r="B175" s="36" t="s">
        <v>706</v>
      </c>
      <c r="C175" s="3">
        <v>162104</v>
      </c>
      <c r="D175" s="42">
        <v>7</v>
      </c>
      <c r="E175" s="57">
        <v>33</v>
      </c>
      <c r="F175" s="57">
        <v>163494</v>
      </c>
      <c r="G175" s="57">
        <v>28</v>
      </c>
      <c r="H175" s="57">
        <v>82040</v>
      </c>
      <c r="I175" s="57">
        <v>34</v>
      </c>
      <c r="J175" s="57">
        <v>5596</v>
      </c>
      <c r="K175" s="57">
        <v>34</v>
      </c>
      <c r="L175" s="57">
        <v>122278</v>
      </c>
      <c r="O175" s="57">
        <v>34</v>
      </c>
      <c r="P175" s="57">
        <v>4156</v>
      </c>
      <c r="Q175" s="57">
        <v>34</v>
      </c>
      <c r="R175" s="57">
        <v>7513</v>
      </c>
      <c r="S175" s="57">
        <v>2</v>
      </c>
      <c r="T175" s="57">
        <v>546</v>
      </c>
      <c r="W175" s="57">
        <v>34</v>
      </c>
      <c r="X175" s="62">
        <v>385623</v>
      </c>
      <c r="Y175" s="57">
        <v>3</v>
      </c>
      <c r="Z175" s="57">
        <v>12256</v>
      </c>
      <c r="AA175" s="57">
        <v>3</v>
      </c>
      <c r="AB175" s="57">
        <v>8790</v>
      </c>
      <c r="AC175" s="57">
        <v>3</v>
      </c>
      <c r="AD175" s="57">
        <v>453</v>
      </c>
      <c r="AE175" s="57">
        <v>3</v>
      </c>
      <c r="AF175" s="57">
        <v>9891</v>
      </c>
      <c r="AI175" s="57">
        <v>3</v>
      </c>
      <c r="AJ175" s="57">
        <v>336</v>
      </c>
      <c r="AK175" s="57">
        <v>3</v>
      </c>
      <c r="AL175" s="57">
        <v>608</v>
      </c>
      <c r="AQ175" s="57">
        <v>3</v>
      </c>
      <c r="AR175" s="71">
        <v>32334</v>
      </c>
    </row>
    <row r="176" spans="1:44" ht="11.25">
      <c r="A176" s="3" t="s">
        <v>143</v>
      </c>
      <c r="B176" s="36" t="s">
        <v>707</v>
      </c>
      <c r="C176" s="3">
        <v>162122</v>
      </c>
      <c r="D176" s="42">
        <v>7</v>
      </c>
      <c r="E176" s="57">
        <v>83</v>
      </c>
      <c r="F176" s="57">
        <v>415882</v>
      </c>
      <c r="G176" s="57">
        <v>68</v>
      </c>
      <c r="H176" s="57">
        <v>290488</v>
      </c>
      <c r="I176" s="57">
        <v>83</v>
      </c>
      <c r="J176" s="57">
        <v>10178</v>
      </c>
      <c r="K176" s="57">
        <v>83</v>
      </c>
      <c r="L176" s="57">
        <v>324433</v>
      </c>
      <c r="O176" s="57">
        <v>83</v>
      </c>
      <c r="P176" s="57">
        <v>17991</v>
      </c>
      <c r="Q176" s="57">
        <v>83</v>
      </c>
      <c r="R176" s="57">
        <v>12229</v>
      </c>
      <c r="S176" s="57">
        <v>23</v>
      </c>
      <c r="T176" s="57">
        <v>16525</v>
      </c>
      <c r="W176" s="57">
        <v>83</v>
      </c>
      <c r="X176" s="62">
        <v>1087726</v>
      </c>
      <c r="Y176" s="57">
        <v>3</v>
      </c>
      <c r="Z176" s="57">
        <v>18067</v>
      </c>
      <c r="AA176" s="57">
        <v>3</v>
      </c>
      <c r="AB176" s="57">
        <v>10536</v>
      </c>
      <c r="AC176" s="57">
        <v>3</v>
      </c>
      <c r="AD176" s="57">
        <v>455</v>
      </c>
      <c r="AE176" s="57">
        <v>3</v>
      </c>
      <c r="AF176" s="57">
        <v>14497</v>
      </c>
      <c r="AI176" s="57">
        <v>3</v>
      </c>
      <c r="AJ176" s="57">
        <v>531</v>
      </c>
      <c r="AK176" s="57">
        <v>3</v>
      </c>
      <c r="AL176" s="57">
        <v>550</v>
      </c>
      <c r="AQ176" s="57">
        <v>3</v>
      </c>
      <c r="AR176" s="71">
        <v>44636</v>
      </c>
    </row>
    <row r="177" spans="1:44" ht="11.25">
      <c r="A177" s="3" t="s">
        <v>143</v>
      </c>
      <c r="B177" s="36" t="s">
        <v>708</v>
      </c>
      <c r="C177" s="3">
        <v>162168</v>
      </c>
      <c r="D177" s="42">
        <v>7</v>
      </c>
      <c r="E177" s="57">
        <v>40</v>
      </c>
      <c r="F177" s="57">
        <v>200994</v>
      </c>
      <c r="G177" s="57">
        <v>40</v>
      </c>
      <c r="H177" s="57">
        <v>182680</v>
      </c>
      <c r="I177" s="57">
        <v>40</v>
      </c>
      <c r="J177" s="57">
        <v>6932</v>
      </c>
      <c r="K177" s="57">
        <v>40</v>
      </c>
      <c r="L177" s="57">
        <v>135977</v>
      </c>
      <c r="O177" s="57">
        <v>40</v>
      </c>
      <c r="P177" s="57">
        <v>15793</v>
      </c>
      <c r="Q177" s="57">
        <v>40</v>
      </c>
      <c r="R177" s="57">
        <v>5657</v>
      </c>
      <c r="W177" s="57">
        <v>40</v>
      </c>
      <c r="X177" s="62">
        <v>548033</v>
      </c>
      <c r="Y177" s="57">
        <v>2</v>
      </c>
      <c r="Z177" s="57">
        <v>10391</v>
      </c>
      <c r="AA177" s="57">
        <v>2</v>
      </c>
      <c r="AB177" s="57">
        <v>9134</v>
      </c>
      <c r="AC177" s="57">
        <v>2</v>
      </c>
      <c r="AD177" s="57">
        <v>370</v>
      </c>
      <c r="AE177" s="57">
        <v>2</v>
      </c>
      <c r="AF177" s="57">
        <v>7249</v>
      </c>
      <c r="AI177" s="57">
        <v>2</v>
      </c>
      <c r="AJ177" s="57">
        <v>844</v>
      </c>
      <c r="AK177" s="57">
        <v>2</v>
      </c>
      <c r="AL177" s="57">
        <v>303</v>
      </c>
      <c r="AQ177" s="57">
        <v>2</v>
      </c>
      <c r="AR177" s="71">
        <v>28291</v>
      </c>
    </row>
    <row r="178" spans="1:44" ht="11.25">
      <c r="A178" s="3" t="s">
        <v>143</v>
      </c>
      <c r="B178" s="36" t="s">
        <v>709</v>
      </c>
      <c r="C178" s="3">
        <v>162399</v>
      </c>
      <c r="D178" s="42">
        <v>7</v>
      </c>
      <c r="X178" s="62"/>
      <c r="AR178" s="71"/>
    </row>
    <row r="179" spans="1:44" ht="11.25">
      <c r="A179" s="3" t="s">
        <v>143</v>
      </c>
      <c r="B179" s="25" t="s">
        <v>710</v>
      </c>
      <c r="C179" s="3">
        <v>162478</v>
      </c>
      <c r="D179" s="42">
        <v>7</v>
      </c>
      <c r="X179" s="62"/>
      <c r="AR179" s="71"/>
    </row>
    <row r="180" spans="1:44" ht="11.25">
      <c r="A180" s="3" t="s">
        <v>143</v>
      </c>
      <c r="B180" s="36" t="s">
        <v>711</v>
      </c>
      <c r="C180" s="3">
        <v>162557</v>
      </c>
      <c r="D180" s="42">
        <v>7</v>
      </c>
      <c r="E180" s="57">
        <v>69</v>
      </c>
      <c r="F180" s="57">
        <v>270647</v>
      </c>
      <c r="G180" s="57">
        <v>69</v>
      </c>
      <c r="H180" s="57">
        <v>262245</v>
      </c>
      <c r="I180" s="57">
        <v>69</v>
      </c>
      <c r="J180" s="57">
        <v>7925</v>
      </c>
      <c r="K180" s="57">
        <v>69</v>
      </c>
      <c r="L180" s="57">
        <v>233190</v>
      </c>
      <c r="O180" s="57">
        <v>69</v>
      </c>
      <c r="P180" s="57">
        <v>8047</v>
      </c>
      <c r="Q180" s="57">
        <v>69</v>
      </c>
      <c r="R180" s="57">
        <v>8230</v>
      </c>
      <c r="U180" s="57">
        <v>54</v>
      </c>
      <c r="V180" s="57">
        <v>2657</v>
      </c>
      <c r="W180" s="57">
        <v>69</v>
      </c>
      <c r="X180" s="62">
        <v>792941</v>
      </c>
      <c r="Y180" s="57">
        <v>3</v>
      </c>
      <c r="Z180" s="57">
        <v>14708</v>
      </c>
      <c r="AA180" s="57">
        <v>3</v>
      </c>
      <c r="AB180" s="57">
        <v>8636</v>
      </c>
      <c r="AC180" s="57">
        <v>3</v>
      </c>
      <c r="AD180" s="57">
        <v>409</v>
      </c>
      <c r="AE180" s="57">
        <v>3</v>
      </c>
      <c r="AF180" s="57">
        <v>12043</v>
      </c>
      <c r="AI180" s="57">
        <v>3</v>
      </c>
      <c r="AJ180" s="57">
        <v>416</v>
      </c>
      <c r="AK180" s="57">
        <v>3</v>
      </c>
      <c r="AL180" s="57">
        <v>425</v>
      </c>
      <c r="AO180" s="57">
        <v>3</v>
      </c>
      <c r="AP180" s="57">
        <v>148</v>
      </c>
      <c r="AQ180" s="57">
        <v>3</v>
      </c>
      <c r="AR180" s="71">
        <v>36785</v>
      </c>
    </row>
    <row r="181" spans="1:44" ht="11.25">
      <c r="A181" s="3" t="s">
        <v>143</v>
      </c>
      <c r="B181" s="36" t="s">
        <v>712</v>
      </c>
      <c r="C181" s="3">
        <v>162609</v>
      </c>
      <c r="D181" s="42">
        <v>7</v>
      </c>
      <c r="E181" s="57">
        <v>19</v>
      </c>
      <c r="F181" s="57">
        <v>75753</v>
      </c>
      <c r="G181" s="57">
        <v>18</v>
      </c>
      <c r="H181" s="57">
        <v>129259</v>
      </c>
      <c r="I181" s="57">
        <v>19</v>
      </c>
      <c r="J181" s="57">
        <v>4920</v>
      </c>
      <c r="K181" s="57">
        <v>19</v>
      </c>
      <c r="L181" s="57">
        <v>58804</v>
      </c>
      <c r="M181" s="57">
        <v>19</v>
      </c>
      <c r="N181" s="57">
        <v>13452</v>
      </c>
      <c r="O181" s="57">
        <v>19</v>
      </c>
      <c r="P181" s="57">
        <v>896</v>
      </c>
      <c r="Q181" s="57">
        <v>19</v>
      </c>
      <c r="R181" s="57">
        <v>3152</v>
      </c>
      <c r="W181" s="57">
        <v>19</v>
      </c>
      <c r="X181" s="62">
        <v>286236</v>
      </c>
      <c r="AR181" s="71"/>
    </row>
    <row r="182" spans="1:44" ht="11.25">
      <c r="A182" s="3" t="s">
        <v>143</v>
      </c>
      <c r="B182" s="36" t="s">
        <v>713</v>
      </c>
      <c r="C182" s="3">
        <v>162690</v>
      </c>
      <c r="D182" s="42">
        <v>7</v>
      </c>
      <c r="E182" s="57">
        <v>52</v>
      </c>
      <c r="F182" s="57">
        <v>269404</v>
      </c>
      <c r="G182" s="57">
        <v>52</v>
      </c>
      <c r="H182" s="57">
        <v>154573</v>
      </c>
      <c r="I182" s="57">
        <v>52</v>
      </c>
      <c r="J182" s="57">
        <v>8072</v>
      </c>
      <c r="K182" s="57">
        <v>52</v>
      </c>
      <c r="L182" s="57">
        <v>176425</v>
      </c>
      <c r="O182" s="57">
        <v>52</v>
      </c>
      <c r="P182" s="57">
        <v>2981</v>
      </c>
      <c r="Q182" s="57">
        <v>52</v>
      </c>
      <c r="R182" s="57">
        <v>6688</v>
      </c>
      <c r="S182" s="57">
        <v>5</v>
      </c>
      <c r="T182" s="57">
        <v>6428</v>
      </c>
      <c r="W182" s="57">
        <v>52</v>
      </c>
      <c r="X182" s="62">
        <v>624571</v>
      </c>
      <c r="Y182" s="57">
        <v>6</v>
      </c>
      <c r="Z182" s="57">
        <v>44707</v>
      </c>
      <c r="AA182" s="57">
        <v>6</v>
      </c>
      <c r="AB182" s="57">
        <v>19940</v>
      </c>
      <c r="AC182" s="57">
        <v>6</v>
      </c>
      <c r="AD182" s="57">
        <v>1311</v>
      </c>
      <c r="AE182" s="57">
        <v>6</v>
      </c>
      <c r="AF182" s="57">
        <v>28298</v>
      </c>
      <c r="AI182" s="57">
        <v>6</v>
      </c>
      <c r="AJ182" s="57">
        <v>344</v>
      </c>
      <c r="AK182" s="57">
        <v>6</v>
      </c>
      <c r="AL182" s="57">
        <v>1086</v>
      </c>
      <c r="AQ182" s="57">
        <v>6</v>
      </c>
      <c r="AR182" s="71">
        <v>95686</v>
      </c>
    </row>
    <row r="183" spans="1:44" ht="11.25">
      <c r="A183" s="3" t="s">
        <v>143</v>
      </c>
      <c r="B183" s="36" t="s">
        <v>714</v>
      </c>
      <c r="C183" s="3">
        <v>162706</v>
      </c>
      <c r="D183" s="42">
        <v>7</v>
      </c>
      <c r="E183" s="57">
        <v>63</v>
      </c>
      <c r="F183" s="57">
        <v>348792</v>
      </c>
      <c r="G183" s="57">
        <v>62</v>
      </c>
      <c r="H183" s="57">
        <v>309329</v>
      </c>
      <c r="I183" s="57">
        <v>63</v>
      </c>
      <c r="J183" s="57">
        <v>7499</v>
      </c>
      <c r="K183" s="57">
        <v>65</v>
      </c>
      <c r="L183" s="57">
        <v>246380</v>
      </c>
      <c r="M183" s="57">
        <v>65</v>
      </c>
      <c r="N183" s="57">
        <v>39228</v>
      </c>
      <c r="O183" s="57">
        <v>61</v>
      </c>
      <c r="P183" s="57">
        <v>12043</v>
      </c>
      <c r="Q183" s="57">
        <v>65</v>
      </c>
      <c r="R183" s="57">
        <v>9018</v>
      </c>
      <c r="W183" s="57">
        <v>65</v>
      </c>
      <c r="X183" s="62">
        <v>972289</v>
      </c>
      <c r="Y183" s="57">
        <v>12</v>
      </c>
      <c r="Z183" s="57">
        <v>95701</v>
      </c>
      <c r="AA183" s="57">
        <v>12</v>
      </c>
      <c r="AB183" s="57">
        <v>56412</v>
      </c>
      <c r="AC183" s="57">
        <v>12</v>
      </c>
      <c r="AD183" s="57">
        <v>1469</v>
      </c>
      <c r="AE183" s="57">
        <v>12</v>
      </c>
      <c r="AF183" s="57">
        <v>58233</v>
      </c>
      <c r="AG183" s="57">
        <v>12</v>
      </c>
      <c r="AH183" s="57">
        <v>7242</v>
      </c>
      <c r="AI183" s="57">
        <v>12</v>
      </c>
      <c r="AJ183" s="57">
        <v>2242</v>
      </c>
      <c r="AK183" s="57">
        <v>12</v>
      </c>
      <c r="AL183" s="57">
        <v>2159</v>
      </c>
      <c r="AQ183" s="57">
        <v>12</v>
      </c>
      <c r="AR183" s="71">
        <v>223458</v>
      </c>
    </row>
    <row r="184" spans="1:44" ht="11.25">
      <c r="A184" s="3" t="s">
        <v>143</v>
      </c>
      <c r="B184" s="36" t="s">
        <v>715</v>
      </c>
      <c r="C184" s="3">
        <v>162799</v>
      </c>
      <c r="D184" s="42">
        <v>7</v>
      </c>
      <c r="E184" s="57">
        <v>72</v>
      </c>
      <c r="F184" s="57">
        <v>327449</v>
      </c>
      <c r="G184" s="57">
        <v>66</v>
      </c>
      <c r="H184" s="57">
        <v>200800</v>
      </c>
      <c r="I184" s="57">
        <v>72</v>
      </c>
      <c r="J184" s="57">
        <v>17607</v>
      </c>
      <c r="K184" s="57">
        <v>72</v>
      </c>
      <c r="L184" s="57">
        <v>262356</v>
      </c>
      <c r="O184" s="57">
        <v>72</v>
      </c>
      <c r="P184" s="57">
        <v>17187</v>
      </c>
      <c r="Q184" s="57">
        <v>72</v>
      </c>
      <c r="R184" s="57">
        <v>17467</v>
      </c>
      <c r="S184" s="57">
        <v>9</v>
      </c>
      <c r="T184" s="57">
        <v>6348</v>
      </c>
      <c r="W184" s="57">
        <v>72</v>
      </c>
      <c r="X184" s="62">
        <v>849214</v>
      </c>
      <c r="Y184" s="57">
        <v>15</v>
      </c>
      <c r="Z184" s="57">
        <v>90472</v>
      </c>
      <c r="AA184" s="57">
        <v>15</v>
      </c>
      <c r="AB184" s="57">
        <v>37020</v>
      </c>
      <c r="AC184" s="57">
        <v>15</v>
      </c>
      <c r="AD184" s="57">
        <v>4702</v>
      </c>
      <c r="AE184" s="57">
        <v>15</v>
      </c>
      <c r="AF184" s="57">
        <v>68263</v>
      </c>
      <c r="AI184" s="57">
        <v>15</v>
      </c>
      <c r="AJ184" s="57">
        <v>4495</v>
      </c>
      <c r="AK184" s="57">
        <v>15</v>
      </c>
      <c r="AL184" s="57">
        <v>4664</v>
      </c>
      <c r="AM184" s="57">
        <v>1</v>
      </c>
      <c r="AN184" s="57">
        <v>35</v>
      </c>
      <c r="AO184" s="57">
        <v>13</v>
      </c>
      <c r="AP184" s="57">
        <v>1200</v>
      </c>
      <c r="AQ184" s="57">
        <v>15</v>
      </c>
      <c r="AR184" s="71">
        <v>210851</v>
      </c>
    </row>
    <row r="185" spans="1:44" ht="11.25">
      <c r="A185" s="3" t="s">
        <v>143</v>
      </c>
      <c r="B185" s="25" t="s">
        <v>716</v>
      </c>
      <c r="C185" s="3">
        <v>163444</v>
      </c>
      <c r="D185" s="46">
        <v>7</v>
      </c>
      <c r="E185" s="57">
        <v>62</v>
      </c>
      <c r="F185" s="57">
        <v>314112</v>
      </c>
      <c r="G185" s="57">
        <v>54</v>
      </c>
      <c r="H185" s="57">
        <v>229703</v>
      </c>
      <c r="I185" s="57">
        <v>59</v>
      </c>
      <c r="J185" s="57">
        <v>4390</v>
      </c>
      <c r="K185" s="57">
        <v>62</v>
      </c>
      <c r="L185" s="57">
        <v>248961</v>
      </c>
      <c r="O185" s="57">
        <v>59</v>
      </c>
      <c r="P185" s="57">
        <v>13021</v>
      </c>
      <c r="W185" s="57">
        <v>62</v>
      </c>
      <c r="X185" s="62">
        <v>810187</v>
      </c>
      <c r="AR185" s="71"/>
    </row>
    <row r="186" spans="1:44" ht="12" thickBot="1">
      <c r="A186" s="3" t="s">
        <v>143</v>
      </c>
      <c r="B186" s="40" t="s">
        <v>717</v>
      </c>
      <c r="C186" s="41">
        <v>163426</v>
      </c>
      <c r="D186" s="47">
        <v>7</v>
      </c>
      <c r="E186" s="57">
        <v>242</v>
      </c>
      <c r="F186" s="57">
        <v>1402104</v>
      </c>
      <c r="G186" s="57">
        <v>206</v>
      </c>
      <c r="H186" s="57">
        <v>757501</v>
      </c>
      <c r="I186" s="57">
        <v>229</v>
      </c>
      <c r="J186" s="57">
        <v>17380</v>
      </c>
      <c r="K186" s="57">
        <v>245</v>
      </c>
      <c r="L186" s="57">
        <v>1044087</v>
      </c>
      <c r="O186" s="57">
        <v>229</v>
      </c>
      <c r="P186" s="57">
        <v>50193</v>
      </c>
      <c r="W186" s="57">
        <v>245</v>
      </c>
      <c r="X186" s="62">
        <v>3271265</v>
      </c>
      <c r="Y186" s="72"/>
      <c r="Z186" s="72"/>
      <c r="AA186" s="72"/>
      <c r="AB186" s="72"/>
      <c r="AC186" s="72"/>
      <c r="AD186" s="72"/>
      <c r="AE186" s="72"/>
      <c r="AF186" s="72"/>
      <c r="AG186" s="72"/>
      <c r="AH186" s="72"/>
      <c r="AI186" s="72"/>
      <c r="AJ186" s="72"/>
      <c r="AK186" s="72"/>
      <c r="AL186" s="72"/>
      <c r="AM186" s="72"/>
      <c r="AN186" s="72"/>
      <c r="AO186" s="72"/>
      <c r="AP186" s="72"/>
      <c r="AQ186" s="72"/>
      <c r="AR186" s="73"/>
    </row>
    <row r="187" spans="1:44" ht="11.25">
      <c r="A187" s="3" t="s">
        <v>143</v>
      </c>
      <c r="B187" s="25" t="s">
        <v>718</v>
      </c>
      <c r="C187" s="3">
        <v>163435</v>
      </c>
      <c r="D187" s="25">
        <v>7</v>
      </c>
      <c r="E187" s="74">
        <v>80</v>
      </c>
      <c r="F187" s="57">
        <v>446094</v>
      </c>
      <c r="G187" s="57">
        <v>63</v>
      </c>
      <c r="H187" s="57">
        <v>224379</v>
      </c>
      <c r="I187" s="57">
        <v>77</v>
      </c>
      <c r="J187" s="57">
        <v>10752</v>
      </c>
      <c r="K187" s="57">
        <v>80</v>
      </c>
      <c r="L187" s="57">
        <v>352118</v>
      </c>
      <c r="O187" s="57">
        <v>77</v>
      </c>
      <c r="P187" s="57">
        <v>17087</v>
      </c>
      <c r="W187" s="57">
        <v>80</v>
      </c>
      <c r="X187" s="62">
        <v>1050430</v>
      </c>
      <c r="Y187" s="74"/>
      <c r="AA187" s="74"/>
      <c r="AR187" s="62"/>
    </row>
    <row r="188" spans="1:44" ht="11.25">
      <c r="A188" s="3" t="s">
        <v>143</v>
      </c>
      <c r="B188" s="25" t="s">
        <v>719</v>
      </c>
      <c r="C188" s="3">
        <v>163657</v>
      </c>
      <c r="D188" s="25">
        <v>7</v>
      </c>
      <c r="E188" s="74">
        <v>84</v>
      </c>
      <c r="F188" s="57">
        <v>287297</v>
      </c>
      <c r="G188" s="57">
        <v>176</v>
      </c>
      <c r="H188" s="57">
        <v>707216</v>
      </c>
      <c r="I188" s="57">
        <v>212</v>
      </c>
      <c r="J188" s="57">
        <v>41769</v>
      </c>
      <c r="K188" s="57">
        <v>212</v>
      </c>
      <c r="L188" s="57">
        <v>633233</v>
      </c>
      <c r="O188" s="57">
        <v>212</v>
      </c>
      <c r="P188" s="57">
        <v>245029</v>
      </c>
      <c r="Q188" s="57">
        <v>212</v>
      </c>
      <c r="R188" s="57">
        <v>47951</v>
      </c>
      <c r="W188" s="57">
        <v>212</v>
      </c>
      <c r="X188" s="62">
        <v>1962495</v>
      </c>
      <c r="Y188" s="74"/>
      <c r="AA188" s="74"/>
      <c r="AR188" s="62"/>
    </row>
    <row r="189" spans="1:44" ht="11.25">
      <c r="A189" s="3" t="s">
        <v>143</v>
      </c>
      <c r="B189" s="25" t="s">
        <v>720</v>
      </c>
      <c r="C189" s="3">
        <v>164313</v>
      </c>
      <c r="D189" s="25">
        <v>7</v>
      </c>
      <c r="E189" s="57">
        <v>35</v>
      </c>
      <c r="F189" s="57">
        <v>130784</v>
      </c>
      <c r="G189" s="57">
        <v>35</v>
      </c>
      <c r="H189" s="57">
        <v>88036</v>
      </c>
      <c r="I189" s="57">
        <v>35</v>
      </c>
      <c r="J189" s="57">
        <v>8568</v>
      </c>
      <c r="K189" s="57">
        <v>35</v>
      </c>
      <c r="L189" s="57">
        <v>113437</v>
      </c>
      <c r="O189" s="57">
        <v>35</v>
      </c>
      <c r="P189" s="57">
        <v>5899</v>
      </c>
      <c r="Q189" s="57">
        <v>35</v>
      </c>
      <c r="R189" s="57">
        <v>5006</v>
      </c>
      <c r="S189" s="57">
        <v>10</v>
      </c>
      <c r="T189" s="57">
        <v>9301</v>
      </c>
      <c r="W189" s="57">
        <v>35</v>
      </c>
      <c r="X189" s="62">
        <v>361031</v>
      </c>
      <c r="Y189" s="57">
        <v>4</v>
      </c>
      <c r="Z189" s="57">
        <v>23507</v>
      </c>
      <c r="AA189" s="57">
        <v>4</v>
      </c>
      <c r="AB189" s="57">
        <v>12604</v>
      </c>
      <c r="AC189" s="57">
        <v>4</v>
      </c>
      <c r="AD189" s="57">
        <v>1272</v>
      </c>
      <c r="AE189" s="57">
        <v>4</v>
      </c>
      <c r="AF189" s="57">
        <v>16499</v>
      </c>
      <c r="AI189" s="57">
        <v>4</v>
      </c>
      <c r="AJ189" s="57">
        <v>836</v>
      </c>
      <c r="AK189" s="57">
        <v>4</v>
      </c>
      <c r="AL189" s="57">
        <v>736</v>
      </c>
      <c r="AQ189" s="57">
        <v>4</v>
      </c>
      <c r="AR189" s="62">
        <v>55454</v>
      </c>
    </row>
    <row r="190" spans="1:44" ht="11.25">
      <c r="A190" s="3" t="s">
        <v>137</v>
      </c>
      <c r="B190" s="25" t="s">
        <v>682</v>
      </c>
      <c r="C190" s="3">
        <v>176080</v>
      </c>
      <c r="D190" s="25">
        <v>1</v>
      </c>
      <c r="E190" s="57">
        <v>546</v>
      </c>
      <c r="F190" s="57">
        <v>2275576</v>
      </c>
      <c r="G190" s="57">
        <v>553</v>
      </c>
      <c r="H190" s="57">
        <v>933030</v>
      </c>
      <c r="K190" s="57">
        <v>553</v>
      </c>
      <c r="L190" s="57">
        <v>1115986</v>
      </c>
      <c r="M190" s="57">
        <v>553</v>
      </c>
      <c r="N190" s="57">
        <v>6371</v>
      </c>
      <c r="O190" s="57">
        <v>346</v>
      </c>
      <c r="P190" s="57">
        <v>46458</v>
      </c>
      <c r="Q190" s="57">
        <v>553</v>
      </c>
      <c r="R190" s="57">
        <v>129938</v>
      </c>
      <c r="S190" s="57">
        <v>46</v>
      </c>
      <c r="T190" s="57">
        <v>44862</v>
      </c>
      <c r="W190" s="57">
        <v>553</v>
      </c>
      <c r="X190" s="62">
        <v>4552221</v>
      </c>
      <c r="Y190" s="57">
        <v>288</v>
      </c>
      <c r="Z190" s="57">
        <v>2048699</v>
      </c>
      <c r="AA190" s="57">
        <v>298</v>
      </c>
      <c r="AB190" s="57">
        <v>560592</v>
      </c>
      <c r="AE190" s="57">
        <v>298</v>
      </c>
      <c r="AF190" s="57">
        <v>939657</v>
      </c>
      <c r="AG190" s="57">
        <v>298</v>
      </c>
      <c r="AH190" s="57">
        <v>939</v>
      </c>
      <c r="AI190" s="57">
        <v>231</v>
      </c>
      <c r="AJ190" s="57">
        <v>41891</v>
      </c>
      <c r="AK190" s="57">
        <v>298</v>
      </c>
      <c r="AL190" s="57">
        <v>101217</v>
      </c>
      <c r="AM190" s="57">
        <v>49</v>
      </c>
      <c r="AN190" s="57">
        <v>47802</v>
      </c>
      <c r="AQ190" s="57">
        <v>298</v>
      </c>
      <c r="AR190" s="62">
        <v>3740797</v>
      </c>
    </row>
    <row r="191" spans="1:44" ht="11.25">
      <c r="A191" s="3" t="s">
        <v>137</v>
      </c>
      <c r="B191" s="25" t="s">
        <v>683</v>
      </c>
      <c r="C191" s="3">
        <v>176017</v>
      </c>
      <c r="D191" s="46">
        <v>2</v>
      </c>
      <c r="E191" s="57">
        <v>379</v>
      </c>
      <c r="F191" s="57">
        <v>1868786</v>
      </c>
      <c r="G191" s="57">
        <v>371</v>
      </c>
      <c r="H191" s="57">
        <v>721224</v>
      </c>
      <c r="K191" s="57">
        <v>374</v>
      </c>
      <c r="L191" s="57">
        <v>1452737</v>
      </c>
      <c r="M191" s="57">
        <v>379</v>
      </c>
      <c r="N191" s="57">
        <v>13265</v>
      </c>
      <c r="O191" s="57">
        <v>210</v>
      </c>
      <c r="P191" s="57">
        <v>34981</v>
      </c>
      <c r="Q191" s="57">
        <v>379</v>
      </c>
      <c r="R191" s="57">
        <v>163143</v>
      </c>
      <c r="S191" s="57">
        <v>23</v>
      </c>
      <c r="T191" s="57">
        <v>24092</v>
      </c>
      <c r="W191" s="57">
        <v>374</v>
      </c>
      <c r="X191" s="62">
        <v>4278228</v>
      </c>
      <c r="Y191" s="57">
        <v>85</v>
      </c>
      <c r="Z191" s="57">
        <v>585179</v>
      </c>
      <c r="AA191" s="57">
        <v>85</v>
      </c>
      <c r="AB191" s="57">
        <v>165240</v>
      </c>
      <c r="AE191" s="57">
        <v>85</v>
      </c>
      <c r="AF191" s="57">
        <v>428778</v>
      </c>
      <c r="AG191" s="57">
        <v>85</v>
      </c>
      <c r="AH191" s="57">
        <v>2975</v>
      </c>
      <c r="AI191" s="57">
        <v>52</v>
      </c>
      <c r="AJ191" s="57">
        <v>9339</v>
      </c>
      <c r="AK191" s="57">
        <v>85</v>
      </c>
      <c r="AL191" s="57">
        <v>51110</v>
      </c>
      <c r="AM191" s="57">
        <v>9</v>
      </c>
      <c r="AN191" s="57">
        <v>10755</v>
      </c>
      <c r="AQ191" s="57">
        <v>85</v>
      </c>
      <c r="AR191" s="62">
        <v>1253376</v>
      </c>
    </row>
    <row r="192" spans="1:44" ht="11.25">
      <c r="A192" s="3" t="s">
        <v>137</v>
      </c>
      <c r="B192" s="25" t="s">
        <v>684</v>
      </c>
      <c r="C192" s="3">
        <v>176372</v>
      </c>
      <c r="D192" s="46">
        <v>2</v>
      </c>
      <c r="E192" s="57">
        <v>556</v>
      </c>
      <c r="F192" s="57">
        <v>2695433</v>
      </c>
      <c r="G192" s="57">
        <v>556</v>
      </c>
      <c r="H192" s="57">
        <v>894048</v>
      </c>
      <c r="K192" s="57">
        <v>556</v>
      </c>
      <c r="L192" s="57">
        <v>2049174</v>
      </c>
      <c r="M192" s="57">
        <v>556</v>
      </c>
      <c r="N192" s="57">
        <v>19460</v>
      </c>
      <c r="O192" s="57">
        <v>556</v>
      </c>
      <c r="P192" s="57">
        <v>57805</v>
      </c>
      <c r="Q192" s="57">
        <v>556</v>
      </c>
      <c r="R192" s="57">
        <v>128374</v>
      </c>
      <c r="S192" s="57">
        <v>46</v>
      </c>
      <c r="T192" s="57">
        <v>85270</v>
      </c>
      <c r="W192" s="57">
        <v>556</v>
      </c>
      <c r="X192" s="62">
        <v>5929564</v>
      </c>
      <c r="Y192" s="57">
        <v>69</v>
      </c>
      <c r="Z192" s="57">
        <v>422894</v>
      </c>
      <c r="AA192" s="57">
        <v>69</v>
      </c>
      <c r="AB192" s="57">
        <v>110952</v>
      </c>
      <c r="AE192" s="57">
        <v>69</v>
      </c>
      <c r="AF192" s="57">
        <v>307013</v>
      </c>
      <c r="AG192" s="57">
        <v>69</v>
      </c>
      <c r="AH192" s="57">
        <v>2415</v>
      </c>
      <c r="AI192" s="57">
        <v>69</v>
      </c>
      <c r="AJ192" s="57">
        <v>9394</v>
      </c>
      <c r="AK192" s="57">
        <v>69</v>
      </c>
      <c r="AL192" s="57">
        <v>20947</v>
      </c>
      <c r="AM192" s="57">
        <v>10</v>
      </c>
      <c r="AN192" s="57">
        <v>20096</v>
      </c>
      <c r="AQ192" s="57">
        <v>69</v>
      </c>
      <c r="AR192" s="62">
        <v>893711</v>
      </c>
    </row>
    <row r="193" spans="1:44" ht="11.25">
      <c r="A193" s="3" t="s">
        <v>137</v>
      </c>
      <c r="B193" s="25" t="s">
        <v>685</v>
      </c>
      <c r="C193" s="3">
        <v>175856</v>
      </c>
      <c r="D193" s="25">
        <v>3</v>
      </c>
      <c r="E193" s="57">
        <v>271</v>
      </c>
      <c r="F193" s="57">
        <v>1122369</v>
      </c>
      <c r="G193" s="57">
        <v>271</v>
      </c>
      <c r="H193" s="57">
        <v>478044</v>
      </c>
      <c r="K193" s="57">
        <v>271</v>
      </c>
      <c r="L193" s="57">
        <v>880628</v>
      </c>
      <c r="M193" s="57">
        <v>271</v>
      </c>
      <c r="N193" s="57">
        <v>18970</v>
      </c>
      <c r="O193" s="57">
        <v>271</v>
      </c>
      <c r="P193" s="57">
        <v>19084</v>
      </c>
      <c r="Q193" s="57">
        <v>271</v>
      </c>
      <c r="R193" s="57">
        <v>240590</v>
      </c>
      <c r="W193" s="57">
        <v>271</v>
      </c>
      <c r="X193" s="62">
        <v>2759685</v>
      </c>
      <c r="Y193" s="57">
        <v>77</v>
      </c>
      <c r="Z193" s="57">
        <v>301353</v>
      </c>
      <c r="AA193" s="57">
        <v>77</v>
      </c>
      <c r="AB193" s="57">
        <v>135828</v>
      </c>
      <c r="AE193" s="57">
        <v>77</v>
      </c>
      <c r="AF193" s="57">
        <v>236447</v>
      </c>
      <c r="AG193" s="57">
        <v>77</v>
      </c>
      <c r="AH193" s="57">
        <v>5390</v>
      </c>
      <c r="AI193" s="57">
        <v>77</v>
      </c>
      <c r="AJ193" s="57">
        <v>7792</v>
      </c>
      <c r="AK193" s="57">
        <v>77</v>
      </c>
      <c r="AL193" s="57">
        <v>64598</v>
      </c>
      <c r="AQ193" s="57">
        <v>77</v>
      </c>
      <c r="AR193" s="62">
        <v>751408</v>
      </c>
    </row>
    <row r="194" spans="1:44" ht="11.25">
      <c r="A194" s="3" t="s">
        <v>137</v>
      </c>
      <c r="B194" s="25" t="s">
        <v>686</v>
      </c>
      <c r="C194" s="3">
        <v>175342</v>
      </c>
      <c r="D194" s="25">
        <v>5</v>
      </c>
      <c r="E194" s="57">
        <v>145</v>
      </c>
      <c r="F194" s="57">
        <v>565100</v>
      </c>
      <c r="G194" s="57">
        <v>145</v>
      </c>
      <c r="H194" s="57">
        <v>364562</v>
      </c>
      <c r="K194" s="57">
        <v>145</v>
      </c>
      <c r="L194" s="57">
        <v>359346</v>
      </c>
      <c r="M194" s="57">
        <v>145</v>
      </c>
      <c r="N194" s="57">
        <v>38833</v>
      </c>
      <c r="O194" s="57">
        <v>145</v>
      </c>
      <c r="P194" s="57">
        <v>69551</v>
      </c>
      <c r="Q194" s="57">
        <v>145</v>
      </c>
      <c r="R194" s="57">
        <v>68971</v>
      </c>
      <c r="S194" s="57">
        <v>3</v>
      </c>
      <c r="T194" s="57">
        <v>2378</v>
      </c>
      <c r="W194" s="57">
        <v>145</v>
      </c>
      <c r="X194" s="62">
        <v>1468741</v>
      </c>
      <c r="Y194" s="57">
        <v>27</v>
      </c>
      <c r="Z194" s="57">
        <v>154908</v>
      </c>
      <c r="AA194" s="57">
        <v>27</v>
      </c>
      <c r="AB194" s="57">
        <v>99935</v>
      </c>
      <c r="AE194" s="57">
        <v>27</v>
      </c>
      <c r="AF194" s="57">
        <v>98505</v>
      </c>
      <c r="AG194" s="57">
        <v>27</v>
      </c>
      <c r="AH194" s="57">
        <v>10645</v>
      </c>
      <c r="AI194" s="57">
        <v>27</v>
      </c>
      <c r="AJ194" s="57">
        <v>19066</v>
      </c>
      <c r="AK194" s="57">
        <v>27</v>
      </c>
      <c r="AL194" s="57">
        <v>18907</v>
      </c>
      <c r="AQ194" s="57">
        <v>27</v>
      </c>
      <c r="AR194" s="62">
        <v>401966</v>
      </c>
    </row>
    <row r="195" spans="1:44" ht="11.25">
      <c r="A195" s="3" t="s">
        <v>137</v>
      </c>
      <c r="B195" s="25" t="s">
        <v>687</v>
      </c>
      <c r="C195" s="3">
        <v>175616</v>
      </c>
      <c r="D195" s="25">
        <v>5</v>
      </c>
      <c r="E195" s="57">
        <v>159</v>
      </c>
      <c r="F195" s="57">
        <v>651091</v>
      </c>
      <c r="G195" s="57">
        <v>156</v>
      </c>
      <c r="H195" s="57">
        <v>303264</v>
      </c>
      <c r="K195" s="57">
        <v>159</v>
      </c>
      <c r="L195" s="57">
        <v>510856</v>
      </c>
      <c r="M195" s="57">
        <v>159</v>
      </c>
      <c r="N195" s="57">
        <v>5565</v>
      </c>
      <c r="O195" s="57">
        <v>117</v>
      </c>
      <c r="P195" s="57">
        <v>9059</v>
      </c>
      <c r="Q195" s="57">
        <v>159</v>
      </c>
      <c r="R195" s="57">
        <v>6678</v>
      </c>
      <c r="S195" s="57">
        <v>39</v>
      </c>
      <c r="T195" s="57">
        <v>58000</v>
      </c>
      <c r="W195" s="57">
        <v>159</v>
      </c>
      <c r="X195" s="62">
        <v>1544513</v>
      </c>
      <c r="Y195" s="57">
        <v>25</v>
      </c>
      <c r="Z195" s="57">
        <v>140377</v>
      </c>
      <c r="AA195" s="57">
        <v>25</v>
      </c>
      <c r="AB195" s="57">
        <v>48600</v>
      </c>
      <c r="AE195" s="57">
        <v>25</v>
      </c>
      <c r="AF195" s="57">
        <v>110142</v>
      </c>
      <c r="AG195" s="57">
        <v>25</v>
      </c>
      <c r="AH195" s="57">
        <v>875</v>
      </c>
      <c r="AI195" s="57">
        <v>24</v>
      </c>
      <c r="AJ195" s="57">
        <v>2486</v>
      </c>
      <c r="AK195" s="57">
        <v>25</v>
      </c>
      <c r="AL195" s="57">
        <v>1440</v>
      </c>
      <c r="AM195" s="57">
        <v>11</v>
      </c>
      <c r="AN195" s="57">
        <v>16496</v>
      </c>
      <c r="AQ195" s="57">
        <v>25</v>
      </c>
      <c r="AR195" s="62">
        <v>320416</v>
      </c>
    </row>
    <row r="196" spans="1:44" ht="11.25">
      <c r="A196" s="3" t="s">
        <v>137</v>
      </c>
      <c r="B196" s="25" t="s">
        <v>688</v>
      </c>
      <c r="C196" s="3">
        <v>176035</v>
      </c>
      <c r="D196" s="25">
        <v>5</v>
      </c>
      <c r="E196" s="57">
        <v>103</v>
      </c>
      <c r="F196" s="57">
        <v>396266</v>
      </c>
      <c r="G196" s="57">
        <v>103</v>
      </c>
      <c r="H196" s="57">
        <v>200232</v>
      </c>
      <c r="K196" s="57">
        <v>103</v>
      </c>
      <c r="L196" s="57">
        <v>310917</v>
      </c>
      <c r="M196" s="57">
        <v>103</v>
      </c>
      <c r="N196" s="57">
        <v>3605</v>
      </c>
      <c r="O196" s="57">
        <v>103</v>
      </c>
      <c r="P196" s="57">
        <v>15064</v>
      </c>
      <c r="Q196" s="57">
        <v>103</v>
      </c>
      <c r="R196" s="57">
        <v>11380</v>
      </c>
      <c r="S196" s="57">
        <v>13</v>
      </c>
      <c r="T196" s="57">
        <v>15833</v>
      </c>
      <c r="W196" s="57">
        <v>103</v>
      </c>
      <c r="X196" s="62">
        <v>953297</v>
      </c>
      <c r="Y196" s="57">
        <v>26</v>
      </c>
      <c r="Z196" s="57">
        <v>137642</v>
      </c>
      <c r="AA196" s="57">
        <v>26</v>
      </c>
      <c r="AB196" s="57">
        <v>50544</v>
      </c>
      <c r="AE196" s="57">
        <v>26</v>
      </c>
      <c r="AF196" s="57">
        <v>107996</v>
      </c>
      <c r="AG196" s="57">
        <v>26</v>
      </c>
      <c r="AH196" s="57">
        <v>910</v>
      </c>
      <c r="AI196" s="57">
        <v>26</v>
      </c>
      <c r="AJ196" s="57">
        <v>4568</v>
      </c>
      <c r="AK196" s="57">
        <v>26</v>
      </c>
      <c r="AL196" s="57">
        <v>3953</v>
      </c>
      <c r="AM196" s="57">
        <v>8</v>
      </c>
      <c r="AN196" s="57">
        <v>12887</v>
      </c>
      <c r="AQ196" s="57">
        <v>26</v>
      </c>
      <c r="AR196" s="62">
        <v>318500</v>
      </c>
    </row>
    <row r="197" spans="1:44" ht="11.25">
      <c r="A197" s="3" t="s">
        <v>137</v>
      </c>
      <c r="B197" s="25" t="s">
        <v>689</v>
      </c>
      <c r="C197" s="3">
        <v>176044</v>
      </c>
      <c r="D197" s="25">
        <v>6</v>
      </c>
      <c r="E197" s="57">
        <v>108</v>
      </c>
      <c r="F197" s="57">
        <v>396484</v>
      </c>
      <c r="G197" s="57">
        <v>108</v>
      </c>
      <c r="H197" s="57">
        <v>302954</v>
      </c>
      <c r="K197" s="57">
        <v>108</v>
      </c>
      <c r="L197" s="57">
        <v>311087</v>
      </c>
      <c r="M197" s="57">
        <v>108</v>
      </c>
      <c r="N197" s="57">
        <v>40665</v>
      </c>
      <c r="O197" s="57">
        <v>108</v>
      </c>
      <c r="P197" s="57">
        <v>8133</v>
      </c>
      <c r="Q197" s="57">
        <v>108</v>
      </c>
      <c r="R197" s="57">
        <v>58964</v>
      </c>
      <c r="W197" s="57">
        <v>108</v>
      </c>
      <c r="X197" s="62">
        <v>1118287</v>
      </c>
      <c r="Y197" s="57">
        <v>2</v>
      </c>
      <c r="Z197" s="57">
        <v>8543</v>
      </c>
      <c r="AA197" s="57">
        <v>2</v>
      </c>
      <c r="AB197" s="57">
        <v>6528</v>
      </c>
      <c r="AE197" s="57">
        <v>2</v>
      </c>
      <c r="AF197" s="57">
        <v>6703</v>
      </c>
      <c r="AG197" s="57">
        <v>2</v>
      </c>
      <c r="AH197" s="57">
        <v>876</v>
      </c>
      <c r="AI197" s="57">
        <v>2</v>
      </c>
      <c r="AJ197" s="57">
        <v>176</v>
      </c>
      <c r="AK197" s="57">
        <v>2</v>
      </c>
      <c r="AL197" s="57">
        <v>1270</v>
      </c>
      <c r="AQ197" s="57">
        <v>2</v>
      </c>
      <c r="AR197" s="62">
        <v>24096</v>
      </c>
    </row>
    <row r="198" spans="1:44" ht="11.25">
      <c r="A198" s="3" t="s">
        <v>137</v>
      </c>
      <c r="B198" s="32" t="s">
        <v>407</v>
      </c>
      <c r="C198" s="15">
        <v>175519</v>
      </c>
      <c r="D198" s="22">
        <v>7</v>
      </c>
      <c r="E198" s="57">
        <v>30.6</v>
      </c>
      <c r="F198" s="57">
        <v>91338</v>
      </c>
      <c r="G198" s="57">
        <v>30.6</v>
      </c>
      <c r="H198" s="57">
        <v>48058</v>
      </c>
      <c r="K198" s="57">
        <v>30.6</v>
      </c>
      <c r="L198" s="57">
        <v>71665</v>
      </c>
      <c r="M198" s="57">
        <v>30.6</v>
      </c>
      <c r="N198" s="57">
        <v>749</v>
      </c>
      <c r="O198" s="57">
        <v>30.6</v>
      </c>
      <c r="P198" s="57">
        <v>937</v>
      </c>
      <c r="Q198" s="57">
        <v>30.6</v>
      </c>
      <c r="R198" s="57">
        <v>6350</v>
      </c>
      <c r="W198" s="57">
        <v>30.6</v>
      </c>
      <c r="X198" s="62">
        <v>219097</v>
      </c>
      <c r="Y198" s="62">
        <v>25.5</v>
      </c>
      <c r="Z198" s="57">
        <v>86132</v>
      </c>
      <c r="AA198" s="62">
        <v>25.5</v>
      </c>
      <c r="AB198" s="57">
        <v>45319</v>
      </c>
      <c r="AE198" s="57">
        <v>25.5</v>
      </c>
      <c r="AF198" s="57">
        <v>67581</v>
      </c>
      <c r="AG198" s="57">
        <v>25.5</v>
      </c>
      <c r="AH198" s="57">
        <v>707</v>
      </c>
      <c r="AI198" s="57">
        <v>25.5</v>
      </c>
      <c r="AJ198" s="57">
        <v>883</v>
      </c>
      <c r="AK198" s="57">
        <v>25.5</v>
      </c>
      <c r="AL198" s="57">
        <v>5988</v>
      </c>
      <c r="AQ198" s="57">
        <v>25.5</v>
      </c>
      <c r="AR198" s="62">
        <v>205727</v>
      </c>
    </row>
    <row r="199" spans="1:44" ht="11.25">
      <c r="A199" s="3" t="s">
        <v>137</v>
      </c>
      <c r="B199" s="32" t="s">
        <v>408</v>
      </c>
      <c r="C199" s="15">
        <v>175573</v>
      </c>
      <c r="D199" s="23">
        <v>7</v>
      </c>
      <c r="E199" s="51">
        <v>98.4</v>
      </c>
      <c r="F199" s="51">
        <v>372148</v>
      </c>
      <c r="G199" s="51">
        <v>98.4</v>
      </c>
      <c r="H199" s="51">
        <v>195807</v>
      </c>
      <c r="I199" s="51"/>
      <c r="J199" s="51"/>
      <c r="K199" s="51">
        <v>98.4</v>
      </c>
      <c r="L199" s="51">
        <v>291993</v>
      </c>
      <c r="M199" s="51">
        <v>98.4</v>
      </c>
      <c r="N199" s="51">
        <v>3054</v>
      </c>
      <c r="O199" s="51">
        <v>98.4</v>
      </c>
      <c r="P199" s="51">
        <v>3816</v>
      </c>
      <c r="Q199" s="51">
        <v>98.4</v>
      </c>
      <c r="R199" s="51">
        <v>25874</v>
      </c>
      <c r="S199" s="51"/>
      <c r="T199" s="51"/>
      <c r="U199" s="51"/>
      <c r="V199" s="51"/>
      <c r="W199" s="51">
        <v>98.4</v>
      </c>
      <c r="X199" s="59">
        <v>892692</v>
      </c>
      <c r="Y199" s="59">
        <v>0</v>
      </c>
      <c r="Z199" s="51">
        <v>0</v>
      </c>
      <c r="AA199" s="59">
        <v>0</v>
      </c>
      <c r="AB199" s="51">
        <v>0</v>
      </c>
      <c r="AC199" s="51"/>
      <c r="AD199" s="51"/>
      <c r="AE199" s="51"/>
      <c r="AF199" s="51"/>
      <c r="AG199" s="51"/>
      <c r="AH199" s="51"/>
      <c r="AI199" s="51"/>
      <c r="AJ199" s="51"/>
      <c r="AK199" s="51"/>
      <c r="AL199" s="51"/>
      <c r="AM199" s="51"/>
      <c r="AN199" s="51"/>
      <c r="AO199" s="51"/>
      <c r="AP199" s="51"/>
      <c r="AQ199" s="51"/>
      <c r="AR199" s="59"/>
    </row>
    <row r="200" spans="1:44" ht="11.25">
      <c r="A200" s="3" t="s">
        <v>137</v>
      </c>
      <c r="B200" s="32" t="s">
        <v>421</v>
      </c>
      <c r="C200" s="15">
        <v>175643</v>
      </c>
      <c r="D200" s="23">
        <v>7</v>
      </c>
      <c r="E200" s="51">
        <v>69</v>
      </c>
      <c r="F200" s="51">
        <v>271402</v>
      </c>
      <c r="G200" s="51">
        <v>69</v>
      </c>
      <c r="H200" s="51">
        <v>142799</v>
      </c>
      <c r="I200" s="51"/>
      <c r="J200" s="51"/>
      <c r="K200" s="51">
        <v>69</v>
      </c>
      <c r="L200" s="51">
        <v>212946</v>
      </c>
      <c r="M200" s="51">
        <v>69</v>
      </c>
      <c r="N200" s="51">
        <v>2227</v>
      </c>
      <c r="O200" s="51">
        <v>69</v>
      </c>
      <c r="P200" s="51">
        <v>2783</v>
      </c>
      <c r="Q200" s="51">
        <v>69</v>
      </c>
      <c r="R200" s="51">
        <v>18870</v>
      </c>
      <c r="S200" s="51"/>
      <c r="T200" s="51"/>
      <c r="U200" s="51"/>
      <c r="V200" s="51"/>
      <c r="W200" s="51">
        <v>69</v>
      </c>
      <c r="X200" s="59">
        <v>651026</v>
      </c>
      <c r="Y200" s="59">
        <v>4</v>
      </c>
      <c r="Z200" s="51">
        <v>23475</v>
      </c>
      <c r="AA200" s="59">
        <v>4</v>
      </c>
      <c r="AB200" s="51">
        <v>12352</v>
      </c>
      <c r="AC200" s="51"/>
      <c r="AD200" s="51"/>
      <c r="AE200" s="51">
        <v>4</v>
      </c>
      <c r="AF200" s="51">
        <v>18419</v>
      </c>
      <c r="AG200" s="51">
        <v>4</v>
      </c>
      <c r="AH200" s="51">
        <v>193</v>
      </c>
      <c r="AI200" s="51">
        <v>4</v>
      </c>
      <c r="AJ200" s="51">
        <v>241</v>
      </c>
      <c r="AK200" s="51">
        <v>4</v>
      </c>
      <c r="AL200" s="51">
        <v>1632</v>
      </c>
      <c r="AM200" s="51"/>
      <c r="AN200" s="51"/>
      <c r="AO200" s="51"/>
      <c r="AP200" s="51"/>
      <c r="AQ200" s="51">
        <v>4</v>
      </c>
      <c r="AR200" s="59">
        <v>56071</v>
      </c>
    </row>
    <row r="201" spans="1:44" ht="11.25">
      <c r="A201" s="3" t="s">
        <v>137</v>
      </c>
      <c r="B201" s="32" t="s">
        <v>422</v>
      </c>
      <c r="C201" s="15">
        <v>175652</v>
      </c>
      <c r="D201" s="22">
        <v>7</v>
      </c>
      <c r="E201" s="51">
        <v>52.6</v>
      </c>
      <c r="F201" s="51">
        <v>188204</v>
      </c>
      <c r="G201" s="51">
        <v>52.6</v>
      </c>
      <c r="H201" s="51">
        <v>99024</v>
      </c>
      <c r="I201" s="51"/>
      <c r="J201" s="51"/>
      <c r="K201" s="51">
        <v>52.6</v>
      </c>
      <c r="L201" s="51">
        <v>147667</v>
      </c>
      <c r="M201" s="51">
        <v>52.6</v>
      </c>
      <c r="N201" s="51">
        <v>1544</v>
      </c>
      <c r="O201" s="51">
        <v>52.6</v>
      </c>
      <c r="P201" s="51">
        <v>1930</v>
      </c>
      <c r="Q201" s="51">
        <v>52.6</v>
      </c>
      <c r="R201" s="51">
        <v>13085</v>
      </c>
      <c r="S201" s="51"/>
      <c r="T201" s="51"/>
      <c r="U201" s="51"/>
      <c r="V201" s="51"/>
      <c r="W201" s="51">
        <v>52.6</v>
      </c>
      <c r="X201" s="59">
        <v>451455</v>
      </c>
      <c r="Y201" s="59">
        <v>15.5</v>
      </c>
      <c r="Z201" s="51">
        <v>62968</v>
      </c>
      <c r="AA201" s="59">
        <v>15.5</v>
      </c>
      <c r="AB201" s="51">
        <v>33131</v>
      </c>
      <c r="AC201" s="51"/>
      <c r="AD201" s="51"/>
      <c r="AE201" s="51">
        <v>15.5</v>
      </c>
      <c r="AF201" s="51">
        <v>49406</v>
      </c>
      <c r="AG201" s="51">
        <v>15.5</v>
      </c>
      <c r="AH201" s="51">
        <v>517</v>
      </c>
      <c r="AI201" s="51">
        <v>15.5</v>
      </c>
      <c r="AJ201" s="51">
        <v>646</v>
      </c>
      <c r="AK201" s="51">
        <v>15.5</v>
      </c>
      <c r="AL201" s="51">
        <v>4378</v>
      </c>
      <c r="AM201" s="51"/>
      <c r="AN201" s="51"/>
      <c r="AO201" s="51"/>
      <c r="AP201" s="51"/>
      <c r="AQ201" s="51">
        <v>15.5</v>
      </c>
      <c r="AR201" s="59">
        <v>151046</v>
      </c>
    </row>
    <row r="202" spans="1:44" ht="11.25">
      <c r="A202" s="3" t="s">
        <v>137</v>
      </c>
      <c r="B202" s="31" t="s">
        <v>423</v>
      </c>
      <c r="C202" s="9">
        <v>175786</v>
      </c>
      <c r="D202" s="26">
        <v>7</v>
      </c>
      <c r="E202" s="58">
        <v>305.3</v>
      </c>
      <c r="F202" s="51">
        <v>1176252</v>
      </c>
      <c r="G202" s="51">
        <v>305.3</v>
      </c>
      <c r="H202" s="51">
        <v>618889</v>
      </c>
      <c r="I202" s="51"/>
      <c r="J202" s="51"/>
      <c r="K202" s="51">
        <v>305.3</v>
      </c>
      <c r="L202" s="51">
        <v>922905</v>
      </c>
      <c r="M202" s="51">
        <v>305.3</v>
      </c>
      <c r="N202" s="51">
        <v>9651</v>
      </c>
      <c r="O202" s="51">
        <v>305.3</v>
      </c>
      <c r="P202" s="51">
        <v>12062</v>
      </c>
      <c r="Q202" s="51">
        <v>305.3</v>
      </c>
      <c r="R202" s="51">
        <v>81781</v>
      </c>
      <c r="S202" s="51"/>
      <c r="T202" s="51"/>
      <c r="U202" s="51"/>
      <c r="V202" s="51"/>
      <c r="W202" s="51">
        <v>305.3</v>
      </c>
      <c r="X202" s="59">
        <v>2821541</v>
      </c>
      <c r="Y202" s="58">
        <v>76</v>
      </c>
      <c r="Z202" s="51">
        <v>307778</v>
      </c>
      <c r="AA202" s="59">
        <v>76</v>
      </c>
      <c r="AB202" s="51">
        <v>161939</v>
      </c>
      <c r="AC202" s="51"/>
      <c r="AD202" s="51"/>
      <c r="AE202" s="51">
        <v>76</v>
      </c>
      <c r="AF202" s="51">
        <v>241487</v>
      </c>
      <c r="AG202" s="51">
        <v>76</v>
      </c>
      <c r="AH202" s="51">
        <v>2525</v>
      </c>
      <c r="AI202" s="51">
        <v>76</v>
      </c>
      <c r="AJ202" s="51">
        <v>3156</v>
      </c>
      <c r="AK202" s="51">
        <v>76</v>
      </c>
      <c r="AL202" s="51">
        <v>21399</v>
      </c>
      <c r="AM202" s="51"/>
      <c r="AN202" s="51"/>
      <c r="AO202" s="51"/>
      <c r="AP202" s="51"/>
      <c r="AQ202" s="51">
        <v>76</v>
      </c>
      <c r="AR202" s="59">
        <v>738285</v>
      </c>
    </row>
    <row r="203" spans="1:44" ht="11.25">
      <c r="A203" s="3" t="s">
        <v>137</v>
      </c>
      <c r="B203" s="31" t="s">
        <v>424</v>
      </c>
      <c r="C203" s="9">
        <v>175810</v>
      </c>
      <c r="D203" s="26">
        <v>7</v>
      </c>
      <c r="E203" s="58">
        <v>76</v>
      </c>
      <c r="F203" s="51">
        <v>266822</v>
      </c>
      <c r="G203" s="51">
        <v>76</v>
      </c>
      <c r="H203" s="51">
        <v>140390</v>
      </c>
      <c r="I203" s="51"/>
      <c r="J203" s="51"/>
      <c r="K203" s="51">
        <v>76</v>
      </c>
      <c r="L203" s="51">
        <v>209353</v>
      </c>
      <c r="M203" s="51">
        <v>76</v>
      </c>
      <c r="N203" s="51">
        <v>2189</v>
      </c>
      <c r="O203" s="51">
        <v>76</v>
      </c>
      <c r="P203" s="51">
        <v>2736</v>
      </c>
      <c r="Q203" s="51">
        <v>76</v>
      </c>
      <c r="R203" s="51">
        <v>18551</v>
      </c>
      <c r="S203" s="51"/>
      <c r="T203" s="51"/>
      <c r="U203" s="51"/>
      <c r="V203" s="51"/>
      <c r="W203" s="51">
        <v>76</v>
      </c>
      <c r="X203" s="59">
        <v>640042</v>
      </c>
      <c r="Y203" s="59">
        <v>43.4</v>
      </c>
      <c r="Z203" s="51">
        <v>170825</v>
      </c>
      <c r="AA203" s="59">
        <v>43.4</v>
      </c>
      <c r="AB203" s="51">
        <v>89880</v>
      </c>
      <c r="AC203" s="51"/>
      <c r="AD203" s="51"/>
      <c r="AE203" s="51">
        <v>43.4</v>
      </c>
      <c r="AF203" s="51">
        <v>134032</v>
      </c>
      <c r="AG203" s="51">
        <v>43.4</v>
      </c>
      <c r="AH203" s="51">
        <v>1402</v>
      </c>
      <c r="AI203" s="51">
        <v>43.4</v>
      </c>
      <c r="AJ203" s="51">
        <v>1752</v>
      </c>
      <c r="AK203" s="51">
        <v>43.4</v>
      </c>
      <c r="AL203" s="51">
        <v>11877</v>
      </c>
      <c r="AM203" s="51"/>
      <c r="AN203" s="51"/>
      <c r="AO203" s="51"/>
      <c r="AP203" s="51"/>
      <c r="AQ203" s="51">
        <v>43.4</v>
      </c>
      <c r="AR203" s="59">
        <v>409768</v>
      </c>
    </row>
    <row r="204" spans="1:44" ht="11.25">
      <c r="A204" s="3" t="s">
        <v>137</v>
      </c>
      <c r="B204" s="32" t="s">
        <v>425</v>
      </c>
      <c r="C204" s="15">
        <v>175829</v>
      </c>
      <c r="D204" s="22">
        <v>7</v>
      </c>
      <c r="E204" s="58">
        <v>81</v>
      </c>
      <c r="F204" s="51">
        <v>317954</v>
      </c>
      <c r="G204" s="51">
        <v>81</v>
      </c>
      <c r="H204" s="51">
        <v>167293</v>
      </c>
      <c r="I204" s="51"/>
      <c r="J204" s="51"/>
      <c r="K204" s="51">
        <v>81</v>
      </c>
      <c r="L204" s="51">
        <v>249472</v>
      </c>
      <c r="M204" s="51">
        <v>81</v>
      </c>
      <c r="N204" s="51">
        <v>2609</v>
      </c>
      <c r="O204" s="51">
        <v>81</v>
      </c>
      <c r="P204" s="51">
        <v>3261</v>
      </c>
      <c r="Q204" s="51">
        <v>81</v>
      </c>
      <c r="R204" s="51">
        <v>22106</v>
      </c>
      <c r="S204" s="51"/>
      <c r="T204" s="51"/>
      <c r="U204" s="51"/>
      <c r="V204" s="51"/>
      <c r="W204" s="51">
        <v>81</v>
      </c>
      <c r="X204" s="59">
        <v>762694</v>
      </c>
      <c r="Y204" s="59">
        <v>45</v>
      </c>
      <c r="Z204" s="51">
        <v>210953</v>
      </c>
      <c r="AA204" s="59">
        <v>45</v>
      </c>
      <c r="AB204" s="51">
        <v>110994</v>
      </c>
      <c r="AC204" s="51"/>
      <c r="AD204" s="51"/>
      <c r="AE204" s="51">
        <v>45</v>
      </c>
      <c r="AF204" s="51">
        <v>165517</v>
      </c>
      <c r="AG204" s="51">
        <v>45</v>
      </c>
      <c r="AH204" s="51">
        <v>1731</v>
      </c>
      <c r="AI204" s="51">
        <v>45</v>
      </c>
      <c r="AJ204" s="51">
        <v>2163</v>
      </c>
      <c r="AK204" s="51">
        <v>45</v>
      </c>
      <c r="AL204" s="51">
        <v>14667</v>
      </c>
      <c r="AM204" s="51"/>
      <c r="AN204" s="51"/>
      <c r="AO204" s="51"/>
      <c r="AP204" s="51"/>
      <c r="AQ204" s="51">
        <v>45</v>
      </c>
      <c r="AR204" s="59">
        <v>506024</v>
      </c>
    </row>
    <row r="205" spans="1:44" ht="11.25">
      <c r="A205" s="3" t="s">
        <v>137</v>
      </c>
      <c r="B205" s="32" t="s">
        <v>426</v>
      </c>
      <c r="C205" s="15">
        <v>175883</v>
      </c>
      <c r="D205" s="22">
        <v>7</v>
      </c>
      <c r="E205" s="58">
        <v>151</v>
      </c>
      <c r="F205" s="51">
        <v>634859</v>
      </c>
      <c r="G205" s="51">
        <v>151</v>
      </c>
      <c r="H205" s="51">
        <v>334033</v>
      </c>
      <c r="I205" s="51"/>
      <c r="J205" s="51"/>
      <c r="K205" s="51">
        <v>151</v>
      </c>
      <c r="L205" s="51">
        <v>498120</v>
      </c>
      <c r="M205" s="51">
        <v>151</v>
      </c>
      <c r="N205" s="51">
        <v>5209</v>
      </c>
      <c r="O205" s="51">
        <v>151</v>
      </c>
      <c r="P205" s="51">
        <v>6510</v>
      </c>
      <c r="Q205" s="51">
        <v>151</v>
      </c>
      <c r="R205" s="51">
        <v>44140</v>
      </c>
      <c r="S205" s="51"/>
      <c r="T205" s="51"/>
      <c r="U205" s="51"/>
      <c r="V205" s="51"/>
      <c r="W205" s="51">
        <v>151</v>
      </c>
      <c r="X205" s="59">
        <v>1522872</v>
      </c>
      <c r="Y205" s="59">
        <v>21</v>
      </c>
      <c r="Z205" s="51">
        <v>97787</v>
      </c>
      <c r="AA205" s="59">
        <v>21</v>
      </c>
      <c r="AB205" s="51">
        <v>51451</v>
      </c>
      <c r="AC205" s="51"/>
      <c r="AD205" s="51"/>
      <c r="AE205" s="51">
        <v>21</v>
      </c>
      <c r="AF205" s="51">
        <v>76725</v>
      </c>
      <c r="AG205" s="51">
        <v>21</v>
      </c>
      <c r="AH205" s="51">
        <v>802</v>
      </c>
      <c r="AI205" s="51">
        <v>21</v>
      </c>
      <c r="AJ205" s="51">
        <v>1003</v>
      </c>
      <c r="AK205" s="51">
        <v>21</v>
      </c>
      <c r="AL205" s="51">
        <v>6799</v>
      </c>
      <c r="AM205" s="51"/>
      <c r="AN205" s="51"/>
      <c r="AO205" s="51"/>
      <c r="AP205" s="51"/>
      <c r="AQ205" s="51">
        <v>21</v>
      </c>
      <c r="AR205" s="59">
        <v>234567</v>
      </c>
    </row>
    <row r="206" spans="1:44" ht="11.25">
      <c r="A206" s="3" t="s">
        <v>137</v>
      </c>
      <c r="B206" s="32" t="s">
        <v>427</v>
      </c>
      <c r="C206" s="15">
        <v>175935</v>
      </c>
      <c r="D206" s="22">
        <v>7</v>
      </c>
      <c r="E206" s="58">
        <v>61.5</v>
      </c>
      <c r="F206" s="51">
        <v>233111</v>
      </c>
      <c r="G206" s="51">
        <v>61.5</v>
      </c>
      <c r="H206" s="51">
        <v>122652</v>
      </c>
      <c r="I206" s="51"/>
      <c r="J206" s="51"/>
      <c r="K206" s="51">
        <v>61.5</v>
      </c>
      <c r="L206" s="51">
        <v>182903</v>
      </c>
      <c r="M206" s="51">
        <v>61.5</v>
      </c>
      <c r="N206" s="51">
        <v>1913</v>
      </c>
      <c r="O206" s="51">
        <v>61.5</v>
      </c>
      <c r="P206" s="51">
        <v>2391</v>
      </c>
      <c r="Q206" s="51">
        <v>61.5</v>
      </c>
      <c r="R206" s="51">
        <v>16207</v>
      </c>
      <c r="S206" s="51"/>
      <c r="T206" s="51"/>
      <c r="U206" s="51"/>
      <c r="V206" s="51"/>
      <c r="W206" s="51">
        <v>61.5</v>
      </c>
      <c r="X206" s="59">
        <v>559177</v>
      </c>
      <c r="Y206" s="59">
        <v>54.1</v>
      </c>
      <c r="Z206" s="51">
        <v>212066</v>
      </c>
      <c r="AA206" s="59">
        <v>54.1</v>
      </c>
      <c r="AB206" s="51">
        <v>111579</v>
      </c>
      <c r="AC206" s="51"/>
      <c r="AD206" s="51"/>
      <c r="AE206" s="51">
        <v>54.1</v>
      </c>
      <c r="AF206" s="51">
        <v>166390</v>
      </c>
      <c r="AG206" s="51">
        <v>54.1</v>
      </c>
      <c r="AH206" s="51">
        <v>1740</v>
      </c>
      <c r="AI206" s="51">
        <v>54.1</v>
      </c>
      <c r="AJ206" s="51">
        <v>2175</v>
      </c>
      <c r="AK206" s="51">
        <v>54.1</v>
      </c>
      <c r="AL206" s="51">
        <v>14744</v>
      </c>
      <c r="AM206" s="51"/>
      <c r="AN206" s="51"/>
      <c r="AO206" s="51"/>
      <c r="AP206" s="51"/>
      <c r="AQ206" s="51">
        <v>54.1</v>
      </c>
      <c r="AR206" s="59">
        <v>508694</v>
      </c>
    </row>
    <row r="207" spans="1:44" ht="11.25">
      <c r="A207" s="3" t="s">
        <v>137</v>
      </c>
      <c r="B207" s="32" t="s">
        <v>428</v>
      </c>
      <c r="C207" s="15">
        <v>176008</v>
      </c>
      <c r="D207" s="22">
        <v>7</v>
      </c>
      <c r="E207" s="58">
        <v>98</v>
      </c>
      <c r="F207" s="51">
        <v>389536</v>
      </c>
      <c r="G207" s="51">
        <v>98</v>
      </c>
      <c r="H207" s="51">
        <v>204956</v>
      </c>
      <c r="I207" s="51"/>
      <c r="J207" s="51"/>
      <c r="K207" s="51">
        <v>98</v>
      </c>
      <c r="L207" s="51">
        <v>305636</v>
      </c>
      <c r="M207" s="51">
        <v>98</v>
      </c>
      <c r="N207" s="51">
        <v>3196</v>
      </c>
      <c r="O207" s="51">
        <v>98</v>
      </c>
      <c r="P207" s="51">
        <v>3995</v>
      </c>
      <c r="Q207" s="51">
        <v>98</v>
      </c>
      <c r="R207" s="51">
        <v>27083</v>
      </c>
      <c r="S207" s="51"/>
      <c r="T207" s="51"/>
      <c r="U207" s="51"/>
      <c r="V207" s="51"/>
      <c r="W207" s="51">
        <v>98</v>
      </c>
      <c r="X207" s="59">
        <v>934401</v>
      </c>
      <c r="Y207" s="59">
        <v>11</v>
      </c>
      <c r="Z207" s="51">
        <v>51416</v>
      </c>
      <c r="AA207" s="59">
        <v>11</v>
      </c>
      <c r="AB207" s="51">
        <v>27053</v>
      </c>
      <c r="AC207" s="51"/>
      <c r="AD207" s="51"/>
      <c r="AE207" s="51">
        <v>11</v>
      </c>
      <c r="AF207" s="51">
        <v>40342</v>
      </c>
      <c r="AG207" s="51">
        <v>11</v>
      </c>
      <c r="AH207" s="51">
        <v>422</v>
      </c>
      <c r="AI207" s="51">
        <v>11</v>
      </c>
      <c r="AJ207" s="51">
        <v>527</v>
      </c>
      <c r="AK207" s="51">
        <v>11</v>
      </c>
      <c r="AL207" s="51">
        <v>3575</v>
      </c>
      <c r="AM207" s="51"/>
      <c r="AN207" s="51"/>
      <c r="AO207" s="51"/>
      <c r="AP207" s="51"/>
      <c r="AQ207" s="51">
        <v>11</v>
      </c>
      <c r="AR207" s="59">
        <v>122807</v>
      </c>
    </row>
    <row r="208" spans="1:44" ht="11.25">
      <c r="A208" s="3" t="s">
        <v>137</v>
      </c>
      <c r="B208" s="32" t="s">
        <v>429</v>
      </c>
      <c r="C208" s="15">
        <v>176071</v>
      </c>
      <c r="D208" s="22">
        <v>7</v>
      </c>
      <c r="E208" s="58">
        <v>226</v>
      </c>
      <c r="F208" s="51">
        <v>870968</v>
      </c>
      <c r="G208" s="51">
        <v>226</v>
      </c>
      <c r="H208" s="51">
        <v>458263</v>
      </c>
      <c r="I208" s="51"/>
      <c r="J208" s="51"/>
      <c r="K208" s="51">
        <v>226</v>
      </c>
      <c r="L208" s="51">
        <v>683375</v>
      </c>
      <c r="M208" s="51">
        <v>226</v>
      </c>
      <c r="N208" s="51">
        <v>7146</v>
      </c>
      <c r="O208" s="51">
        <v>226</v>
      </c>
      <c r="P208" s="51">
        <v>8932</v>
      </c>
      <c r="Q208" s="51">
        <v>226</v>
      </c>
      <c r="R208" s="51">
        <v>60556</v>
      </c>
      <c r="S208" s="51"/>
      <c r="T208" s="51"/>
      <c r="U208" s="51"/>
      <c r="V208" s="51"/>
      <c r="W208" s="51">
        <v>226</v>
      </c>
      <c r="X208" s="59">
        <v>2089241</v>
      </c>
      <c r="Y208" s="59">
        <v>174</v>
      </c>
      <c r="Z208" s="51">
        <v>666243</v>
      </c>
      <c r="AA208" s="59">
        <v>174</v>
      </c>
      <c r="AB208" s="51">
        <v>350546</v>
      </c>
      <c r="AC208" s="51"/>
      <c r="AD208" s="51"/>
      <c r="AE208" s="51">
        <v>174</v>
      </c>
      <c r="AF208" s="51">
        <v>522744</v>
      </c>
      <c r="AG208" s="51">
        <v>174</v>
      </c>
      <c r="AH208" s="51">
        <v>5467</v>
      </c>
      <c r="AI208" s="51">
        <v>174</v>
      </c>
      <c r="AJ208" s="51">
        <v>6832</v>
      </c>
      <c r="AK208" s="51">
        <v>174</v>
      </c>
      <c r="AL208" s="51">
        <v>46322</v>
      </c>
      <c r="AM208" s="51"/>
      <c r="AN208" s="51"/>
      <c r="AO208" s="51"/>
      <c r="AP208" s="51"/>
      <c r="AQ208" s="51">
        <v>174</v>
      </c>
      <c r="AR208" s="59">
        <v>1598154</v>
      </c>
    </row>
    <row r="209" spans="1:44" ht="11.25">
      <c r="A209" s="3" t="s">
        <v>137</v>
      </c>
      <c r="B209" s="32" t="s">
        <v>430</v>
      </c>
      <c r="C209" s="15">
        <v>176169</v>
      </c>
      <c r="D209" s="22">
        <v>7</v>
      </c>
      <c r="E209" s="58">
        <v>98</v>
      </c>
      <c r="F209" s="51">
        <v>409885</v>
      </c>
      <c r="G209" s="51">
        <v>98</v>
      </c>
      <c r="H209" s="51">
        <v>215662</v>
      </c>
      <c r="I209" s="51"/>
      <c r="J209" s="51"/>
      <c r="K209" s="51">
        <v>98</v>
      </c>
      <c r="L209" s="51">
        <v>321602</v>
      </c>
      <c r="M209" s="51">
        <v>98</v>
      </c>
      <c r="N209" s="51">
        <v>3363</v>
      </c>
      <c r="O209" s="51">
        <v>98</v>
      </c>
      <c r="P209" s="51">
        <v>4203</v>
      </c>
      <c r="Q209" s="51">
        <v>98</v>
      </c>
      <c r="R209" s="51">
        <v>28498</v>
      </c>
      <c r="S209" s="51"/>
      <c r="T209" s="51"/>
      <c r="U209" s="51"/>
      <c r="V209" s="51"/>
      <c r="W209" s="51">
        <v>98</v>
      </c>
      <c r="X209" s="59">
        <v>983214</v>
      </c>
      <c r="Y209" s="59">
        <v>27</v>
      </c>
      <c r="Z209" s="51">
        <v>120490</v>
      </c>
      <c r="AA209" s="59">
        <v>27</v>
      </c>
      <c r="AB209" s="51">
        <v>63396</v>
      </c>
      <c r="AC209" s="51"/>
      <c r="AD209" s="51"/>
      <c r="AE209" s="51">
        <v>27</v>
      </c>
      <c r="AF209" s="51">
        <v>94539</v>
      </c>
      <c r="AG209" s="51">
        <v>27</v>
      </c>
      <c r="AH209" s="51">
        <v>989</v>
      </c>
      <c r="AI209" s="51">
        <v>27</v>
      </c>
      <c r="AJ209" s="51">
        <v>1236</v>
      </c>
      <c r="AK209" s="51">
        <v>27</v>
      </c>
      <c r="AL209" s="51">
        <v>8377</v>
      </c>
      <c r="AM209" s="51"/>
      <c r="AN209" s="51"/>
      <c r="AO209" s="51"/>
      <c r="AP209" s="51"/>
      <c r="AQ209" s="51">
        <v>27</v>
      </c>
      <c r="AR209" s="59">
        <v>287791</v>
      </c>
    </row>
    <row r="210" spans="1:44" ht="11.25">
      <c r="A210" s="3" t="s">
        <v>137</v>
      </c>
      <c r="B210" s="31" t="s">
        <v>431</v>
      </c>
      <c r="C210" s="9">
        <v>176178</v>
      </c>
      <c r="D210" s="26">
        <v>7</v>
      </c>
      <c r="E210" s="58">
        <v>148</v>
      </c>
      <c r="F210" s="51">
        <v>607719</v>
      </c>
      <c r="G210" s="51">
        <v>148</v>
      </c>
      <c r="H210" s="51">
        <v>319753</v>
      </c>
      <c r="I210" s="51"/>
      <c r="J210" s="51"/>
      <c r="K210" s="51">
        <v>148</v>
      </c>
      <c r="L210" s="51">
        <v>476825</v>
      </c>
      <c r="M210" s="51">
        <v>148</v>
      </c>
      <c r="N210" s="51">
        <v>4986</v>
      </c>
      <c r="O210" s="51">
        <v>148</v>
      </c>
      <c r="P210" s="51">
        <v>6232</v>
      </c>
      <c r="Q210" s="51">
        <v>148</v>
      </c>
      <c r="R210" s="51">
        <v>42253</v>
      </c>
      <c r="S210" s="51"/>
      <c r="T210" s="51"/>
      <c r="U210" s="51"/>
      <c r="V210" s="51"/>
      <c r="W210" s="51">
        <v>148</v>
      </c>
      <c r="X210" s="59">
        <v>1457769</v>
      </c>
      <c r="Y210" s="59">
        <v>24</v>
      </c>
      <c r="Z210" s="51">
        <v>101873</v>
      </c>
      <c r="AA210" s="59">
        <v>24</v>
      </c>
      <c r="AB210" s="51">
        <v>53601</v>
      </c>
      <c r="AC210" s="51"/>
      <c r="AD210" s="51"/>
      <c r="AE210" s="51">
        <v>24</v>
      </c>
      <c r="AF210" s="51">
        <v>79931</v>
      </c>
      <c r="AG210" s="51">
        <v>24</v>
      </c>
      <c r="AH210" s="51">
        <v>836</v>
      </c>
      <c r="AI210" s="51">
        <v>24</v>
      </c>
      <c r="AJ210" s="51">
        <v>1045</v>
      </c>
      <c r="AK210" s="51">
        <v>24</v>
      </c>
      <c r="AL210" s="51">
        <v>7083</v>
      </c>
      <c r="AM210" s="51"/>
      <c r="AN210" s="51"/>
      <c r="AO210" s="51"/>
      <c r="AP210" s="51"/>
      <c r="AQ210" s="51">
        <v>24</v>
      </c>
      <c r="AR210" s="59">
        <v>244368</v>
      </c>
    </row>
    <row r="211" spans="1:44" ht="11.25">
      <c r="A211" s="3" t="s">
        <v>137</v>
      </c>
      <c r="B211" s="31" t="s">
        <v>432</v>
      </c>
      <c r="C211" s="9">
        <v>176239</v>
      </c>
      <c r="D211" s="26">
        <v>7</v>
      </c>
      <c r="E211" s="59">
        <v>133.6</v>
      </c>
      <c r="F211" s="51">
        <v>448732</v>
      </c>
      <c r="G211" s="51">
        <v>133.6</v>
      </c>
      <c r="H211" s="51">
        <v>236102</v>
      </c>
      <c r="I211" s="51"/>
      <c r="J211" s="51"/>
      <c r="K211" s="51">
        <v>133.6</v>
      </c>
      <c r="L211" s="51">
        <v>352082</v>
      </c>
      <c r="M211" s="51">
        <v>133.6</v>
      </c>
      <c r="N211" s="51">
        <v>3682</v>
      </c>
      <c r="O211" s="51">
        <v>133.6</v>
      </c>
      <c r="P211" s="51">
        <v>4602</v>
      </c>
      <c r="Q211" s="51">
        <v>133.6</v>
      </c>
      <c r="R211" s="51">
        <v>31199</v>
      </c>
      <c r="S211" s="51"/>
      <c r="T211" s="51"/>
      <c r="U211" s="51"/>
      <c r="V211" s="51"/>
      <c r="W211" s="51">
        <v>133.6</v>
      </c>
      <c r="X211" s="59">
        <v>1076398</v>
      </c>
      <c r="Y211" s="58">
        <v>22</v>
      </c>
      <c r="Z211" s="51">
        <v>93392</v>
      </c>
      <c r="AA211" s="59">
        <v>22</v>
      </c>
      <c r="AB211" s="51">
        <v>49139</v>
      </c>
      <c r="AC211" s="51"/>
      <c r="AD211" s="51"/>
      <c r="AE211" s="51">
        <v>22</v>
      </c>
      <c r="AF211" s="51">
        <v>73277</v>
      </c>
      <c r="AG211" s="51">
        <v>22</v>
      </c>
      <c r="AH211" s="51">
        <v>766</v>
      </c>
      <c r="AI211" s="51">
        <v>22</v>
      </c>
      <c r="AJ211" s="51">
        <v>958</v>
      </c>
      <c r="AK211" s="51">
        <v>22</v>
      </c>
      <c r="AL211" s="51">
        <v>6493</v>
      </c>
      <c r="AM211" s="51"/>
      <c r="AN211" s="51"/>
      <c r="AO211" s="51"/>
      <c r="AP211" s="51"/>
      <c r="AQ211" s="51">
        <v>22</v>
      </c>
      <c r="AR211" s="59">
        <v>224025</v>
      </c>
    </row>
    <row r="212" spans="1:44" ht="11.25">
      <c r="A212" s="3" t="s">
        <v>137</v>
      </c>
      <c r="B212" s="32" t="s">
        <v>433</v>
      </c>
      <c r="C212" s="15">
        <v>176354</v>
      </c>
      <c r="D212" s="22">
        <v>7</v>
      </c>
      <c r="E212" s="59">
        <v>55</v>
      </c>
      <c r="F212" s="51">
        <v>226478</v>
      </c>
      <c r="G212" s="51">
        <v>55</v>
      </c>
      <c r="H212" s="51">
        <v>119162</v>
      </c>
      <c r="I212" s="51"/>
      <c r="J212" s="51"/>
      <c r="K212" s="51">
        <v>55</v>
      </c>
      <c r="L212" s="51">
        <v>177698</v>
      </c>
      <c r="M212" s="51">
        <v>55</v>
      </c>
      <c r="N212" s="51">
        <v>1858</v>
      </c>
      <c r="O212" s="51">
        <v>55</v>
      </c>
      <c r="P212" s="51">
        <v>2323</v>
      </c>
      <c r="Q212" s="51">
        <v>55</v>
      </c>
      <c r="R212" s="51">
        <v>15746</v>
      </c>
      <c r="S212" s="51"/>
      <c r="T212" s="51"/>
      <c r="U212" s="51"/>
      <c r="V212" s="51"/>
      <c r="W212" s="51">
        <v>55</v>
      </c>
      <c r="X212" s="59">
        <v>543265</v>
      </c>
      <c r="Y212" s="59">
        <v>9</v>
      </c>
      <c r="Z212" s="51">
        <v>38098</v>
      </c>
      <c r="AA212" s="59">
        <v>9</v>
      </c>
      <c r="AB212" s="51">
        <v>20045</v>
      </c>
      <c r="AC212" s="51"/>
      <c r="AD212" s="51"/>
      <c r="AE212" s="51">
        <v>9</v>
      </c>
      <c r="AF212" s="51">
        <v>29892</v>
      </c>
      <c r="AG212" s="51">
        <v>9</v>
      </c>
      <c r="AH212" s="51">
        <v>313</v>
      </c>
      <c r="AI212" s="51">
        <v>9</v>
      </c>
      <c r="AJ212" s="51">
        <v>391</v>
      </c>
      <c r="AK212" s="51">
        <v>9</v>
      </c>
      <c r="AL212" s="51">
        <v>2649</v>
      </c>
      <c r="AM212" s="51"/>
      <c r="AN212" s="51"/>
      <c r="AO212" s="51"/>
      <c r="AP212" s="51"/>
      <c r="AQ212" s="51">
        <v>9</v>
      </c>
      <c r="AR212" s="59">
        <v>90997</v>
      </c>
    </row>
    <row r="213" spans="1:44" ht="11.25">
      <c r="A213" s="3" t="s">
        <v>138</v>
      </c>
      <c r="B213" s="32" t="s">
        <v>533</v>
      </c>
      <c r="C213" s="15">
        <v>199193</v>
      </c>
      <c r="D213" s="26">
        <v>1</v>
      </c>
      <c r="E213" s="62">
        <v>1158</v>
      </c>
      <c r="F213" s="57">
        <v>6609671</v>
      </c>
      <c r="G213" s="57">
        <v>1158</v>
      </c>
      <c r="H213" s="57">
        <v>2009130</v>
      </c>
      <c r="I213" s="57">
        <v>1158</v>
      </c>
      <c r="J213" s="57">
        <v>381202</v>
      </c>
      <c r="K213" s="57">
        <v>1171</v>
      </c>
      <c r="L213" s="57">
        <v>5195406</v>
      </c>
      <c r="M213" s="57">
        <v>1171</v>
      </c>
      <c r="N213" s="57">
        <v>51763</v>
      </c>
      <c r="O213" s="57">
        <v>363</v>
      </c>
      <c r="P213" s="57">
        <v>35597</v>
      </c>
      <c r="Q213" s="57">
        <v>1171</v>
      </c>
      <c r="R213" s="57">
        <v>184848</v>
      </c>
      <c r="W213" s="57">
        <v>1171</v>
      </c>
      <c r="X213" s="62">
        <f aca="true" t="shared" si="4" ref="X213:X227">SUM(F213+H213+J213+L213+N213+P213+R213)</f>
        <v>14467617</v>
      </c>
      <c r="Y213" s="62"/>
      <c r="AR213" s="62"/>
    </row>
    <row r="214" spans="1:44" ht="11.25">
      <c r="A214" s="3" t="s">
        <v>138</v>
      </c>
      <c r="B214" s="32" t="s">
        <v>534</v>
      </c>
      <c r="C214" s="15">
        <v>199120</v>
      </c>
      <c r="D214" s="26">
        <v>1</v>
      </c>
      <c r="E214" s="62">
        <v>1220</v>
      </c>
      <c r="F214" s="57">
        <v>7948525</v>
      </c>
      <c r="G214" s="57">
        <v>1220</v>
      </c>
      <c r="H214" s="57">
        <v>2116700</v>
      </c>
      <c r="I214" s="57">
        <v>1220</v>
      </c>
      <c r="J214" s="57">
        <v>459241</v>
      </c>
      <c r="K214" s="57">
        <v>1240</v>
      </c>
      <c r="L214" s="57">
        <v>5915793</v>
      </c>
      <c r="M214" s="57">
        <v>1240</v>
      </c>
      <c r="N214" s="57">
        <v>62551</v>
      </c>
      <c r="O214" s="57">
        <v>311</v>
      </c>
      <c r="P214" s="57">
        <v>38966</v>
      </c>
      <c r="Q214" s="57">
        <v>1240</v>
      </c>
      <c r="R214" s="57">
        <v>223439</v>
      </c>
      <c r="W214" s="57">
        <v>1240</v>
      </c>
      <c r="X214" s="62">
        <f t="shared" si="4"/>
        <v>16765215</v>
      </c>
      <c r="Y214" s="59"/>
      <c r="Z214" s="51"/>
      <c r="AA214" s="51"/>
      <c r="AB214" s="51"/>
      <c r="AC214" s="51"/>
      <c r="AD214" s="51"/>
      <c r="AE214" s="51"/>
      <c r="AF214" s="51"/>
      <c r="AG214" s="51"/>
      <c r="AH214" s="51"/>
      <c r="AI214" s="51"/>
      <c r="AJ214" s="51"/>
      <c r="AK214" s="51"/>
      <c r="AL214" s="51"/>
      <c r="AM214" s="51"/>
      <c r="AN214" s="51"/>
      <c r="AO214" s="51"/>
      <c r="AP214" s="51"/>
      <c r="AQ214" s="51"/>
      <c r="AR214" s="59"/>
    </row>
    <row r="215" spans="1:44" ht="11.25">
      <c r="A215" s="3" t="s">
        <v>138</v>
      </c>
      <c r="B215" s="31" t="s">
        <v>535</v>
      </c>
      <c r="C215" s="9">
        <v>199148</v>
      </c>
      <c r="D215" s="10">
        <v>2</v>
      </c>
      <c r="E215" s="62">
        <v>582</v>
      </c>
      <c r="F215" s="57">
        <v>2654538</v>
      </c>
      <c r="G215" s="57">
        <v>582</v>
      </c>
      <c r="H215" s="57">
        <v>1009770</v>
      </c>
      <c r="I215" s="57">
        <v>582</v>
      </c>
      <c r="J215" s="57">
        <v>153930</v>
      </c>
      <c r="K215" s="57">
        <v>587</v>
      </c>
      <c r="L215" s="57">
        <v>2197903</v>
      </c>
      <c r="M215" s="57">
        <v>587</v>
      </c>
      <c r="N215" s="57">
        <v>20802</v>
      </c>
      <c r="O215" s="57">
        <v>120</v>
      </c>
      <c r="P215" s="57">
        <v>10370</v>
      </c>
      <c r="Q215" s="57">
        <v>587</v>
      </c>
      <c r="R215" s="57">
        <v>74297</v>
      </c>
      <c r="W215" s="57">
        <v>587</v>
      </c>
      <c r="X215" s="62">
        <f t="shared" si="4"/>
        <v>6121610</v>
      </c>
      <c r="Y215" s="59"/>
      <c r="Z215" s="51"/>
      <c r="AA215" s="51"/>
      <c r="AB215" s="51"/>
      <c r="AC215" s="51"/>
      <c r="AD215" s="51"/>
      <c r="AE215" s="51"/>
      <c r="AF215" s="51"/>
      <c r="AG215" s="51"/>
      <c r="AH215" s="51"/>
      <c r="AI215" s="51"/>
      <c r="AJ215" s="51"/>
      <c r="AK215" s="51"/>
      <c r="AL215" s="51"/>
      <c r="AM215" s="51"/>
      <c r="AN215" s="51"/>
      <c r="AO215" s="51"/>
      <c r="AP215" s="51"/>
      <c r="AQ215" s="51"/>
      <c r="AR215" s="59"/>
    </row>
    <row r="216" spans="1:44" ht="11.25">
      <c r="A216" s="3" t="s">
        <v>138</v>
      </c>
      <c r="B216" s="31" t="s">
        <v>536</v>
      </c>
      <c r="C216" s="9">
        <v>197869</v>
      </c>
      <c r="D216" s="10">
        <v>3</v>
      </c>
      <c r="E216" s="62">
        <v>579</v>
      </c>
      <c r="F216" s="57">
        <v>2637654</v>
      </c>
      <c r="G216" s="57">
        <v>579</v>
      </c>
      <c r="H216" s="57">
        <v>1004565</v>
      </c>
      <c r="I216" s="57">
        <v>579</v>
      </c>
      <c r="J216" s="57">
        <v>152634</v>
      </c>
      <c r="K216" s="57">
        <v>581</v>
      </c>
      <c r="L216" s="57">
        <v>2224249</v>
      </c>
      <c r="M216" s="57">
        <v>581</v>
      </c>
      <c r="N216" s="57">
        <v>20606</v>
      </c>
      <c r="O216" s="57">
        <v>142</v>
      </c>
      <c r="P216" s="57">
        <v>11863</v>
      </c>
      <c r="Q216" s="57">
        <v>581</v>
      </c>
      <c r="R216" s="57">
        <v>73592</v>
      </c>
      <c r="W216" s="57">
        <v>581</v>
      </c>
      <c r="X216" s="62">
        <f t="shared" si="4"/>
        <v>6125163</v>
      </c>
      <c r="Y216" s="59"/>
      <c r="Z216" s="51"/>
      <c r="AA216" s="51"/>
      <c r="AB216" s="51"/>
      <c r="AC216" s="51"/>
      <c r="AD216" s="51"/>
      <c r="AE216" s="51"/>
      <c r="AF216" s="51"/>
      <c r="AG216" s="51"/>
      <c r="AH216" s="51"/>
      <c r="AI216" s="51"/>
      <c r="AJ216" s="51"/>
      <c r="AK216" s="51"/>
      <c r="AL216" s="51"/>
      <c r="AM216" s="51"/>
      <c r="AN216" s="51"/>
      <c r="AO216" s="51"/>
      <c r="AP216" s="51"/>
      <c r="AQ216" s="51"/>
      <c r="AR216" s="59"/>
    </row>
    <row r="217" spans="1:44" ht="11.25">
      <c r="A217" s="3" t="s">
        <v>138</v>
      </c>
      <c r="B217" s="31" t="s">
        <v>537</v>
      </c>
      <c r="C217" s="9">
        <v>198464</v>
      </c>
      <c r="D217" s="10">
        <v>3</v>
      </c>
      <c r="E217" s="62">
        <v>804</v>
      </c>
      <c r="F217" s="57">
        <v>3535032</v>
      </c>
      <c r="G217" s="57">
        <v>804</v>
      </c>
      <c r="H217" s="57">
        <v>1394940</v>
      </c>
      <c r="I217" s="57">
        <v>804</v>
      </c>
      <c r="J217" s="57">
        <v>204520</v>
      </c>
      <c r="K217" s="57">
        <v>808</v>
      </c>
      <c r="L217" s="57">
        <v>2979550</v>
      </c>
      <c r="M217" s="57">
        <v>808</v>
      </c>
      <c r="N217" s="57">
        <v>27657</v>
      </c>
      <c r="O217" s="57">
        <v>205</v>
      </c>
      <c r="P217" s="57">
        <v>16079</v>
      </c>
      <c r="Q217" s="57">
        <v>808</v>
      </c>
      <c r="R217" s="57">
        <v>98752</v>
      </c>
      <c r="W217" s="57">
        <v>808</v>
      </c>
      <c r="X217" s="62">
        <f t="shared" si="4"/>
        <v>8256530</v>
      </c>
      <c r="Y217" s="59"/>
      <c r="Z217" s="51"/>
      <c r="AA217" s="51"/>
      <c r="AB217" s="51"/>
      <c r="AC217" s="51"/>
      <c r="AD217" s="51"/>
      <c r="AE217" s="51"/>
      <c r="AF217" s="51"/>
      <c r="AG217" s="51"/>
      <c r="AH217" s="51"/>
      <c r="AI217" s="51"/>
      <c r="AJ217" s="51"/>
      <c r="AK217" s="51"/>
      <c r="AL217" s="51"/>
      <c r="AM217" s="51"/>
      <c r="AN217" s="51"/>
      <c r="AO217" s="51"/>
      <c r="AP217" s="51"/>
      <c r="AQ217" s="51"/>
      <c r="AR217" s="59"/>
    </row>
    <row r="218" spans="1:44" ht="11.25">
      <c r="A218" s="3" t="s">
        <v>138</v>
      </c>
      <c r="B218" s="31" t="s">
        <v>538</v>
      </c>
      <c r="C218" s="9">
        <v>199102</v>
      </c>
      <c r="D218" s="26">
        <v>3</v>
      </c>
      <c r="E218" s="62">
        <v>408</v>
      </c>
      <c r="F218" s="57">
        <v>1940976</v>
      </c>
      <c r="G218" s="57">
        <v>408</v>
      </c>
      <c r="H218" s="57">
        <v>707880</v>
      </c>
      <c r="I218" s="57">
        <v>408</v>
      </c>
      <c r="J218" s="57">
        <v>110538</v>
      </c>
      <c r="K218" s="57">
        <v>412</v>
      </c>
      <c r="L218" s="57">
        <v>1619355</v>
      </c>
      <c r="M218" s="57">
        <v>412</v>
      </c>
      <c r="N218" s="57">
        <v>15012</v>
      </c>
      <c r="O218" s="57">
        <v>207</v>
      </c>
      <c r="P218" s="57">
        <v>17033</v>
      </c>
      <c r="Q218" s="57">
        <v>412</v>
      </c>
      <c r="R218" s="57">
        <v>53589</v>
      </c>
      <c r="W218" s="57">
        <v>412</v>
      </c>
      <c r="X218" s="62">
        <f t="shared" si="4"/>
        <v>4464383</v>
      </c>
      <c r="Y218" s="59"/>
      <c r="Z218" s="51"/>
      <c r="AA218" s="51"/>
      <c r="AB218" s="51"/>
      <c r="AC218" s="51"/>
      <c r="AD218" s="51"/>
      <c r="AE218" s="51"/>
      <c r="AF218" s="51"/>
      <c r="AG218" s="51"/>
      <c r="AH218" s="51"/>
      <c r="AI218" s="51"/>
      <c r="AJ218" s="51"/>
      <c r="AK218" s="51"/>
      <c r="AL218" s="51"/>
      <c r="AM218" s="51"/>
      <c r="AN218" s="51"/>
      <c r="AO218" s="51"/>
      <c r="AP218" s="51"/>
      <c r="AQ218" s="51"/>
      <c r="AR218" s="59"/>
    </row>
    <row r="219" spans="1:44" ht="11.25">
      <c r="A219" s="3" t="s">
        <v>138</v>
      </c>
      <c r="B219" s="31" t="s">
        <v>539</v>
      </c>
      <c r="C219" s="9">
        <v>199157</v>
      </c>
      <c r="D219" s="26">
        <v>3</v>
      </c>
      <c r="E219" s="62">
        <v>262</v>
      </c>
      <c r="F219" s="57">
        <v>1258661</v>
      </c>
      <c r="G219" s="57">
        <v>262</v>
      </c>
      <c r="H219" s="57">
        <v>454570</v>
      </c>
      <c r="I219" s="57">
        <v>262</v>
      </c>
      <c r="J219" s="57">
        <v>70984</v>
      </c>
      <c r="K219" s="57">
        <v>264</v>
      </c>
      <c r="L219" s="57">
        <v>1020349</v>
      </c>
      <c r="M219" s="57">
        <v>264</v>
      </c>
      <c r="N219" s="57">
        <v>9606</v>
      </c>
      <c r="O219" s="57">
        <v>175</v>
      </c>
      <c r="P219" s="57">
        <v>14310</v>
      </c>
      <c r="Q219" s="57">
        <v>264</v>
      </c>
      <c r="R219" s="57">
        <v>34307</v>
      </c>
      <c r="W219" s="57">
        <v>264</v>
      </c>
      <c r="X219" s="62">
        <f t="shared" si="4"/>
        <v>2862787</v>
      </c>
      <c r="Y219" s="59"/>
      <c r="Z219" s="51"/>
      <c r="AA219" s="51"/>
      <c r="AB219" s="51"/>
      <c r="AC219" s="51"/>
      <c r="AD219" s="51"/>
      <c r="AE219" s="51"/>
      <c r="AF219" s="51"/>
      <c r="AG219" s="51"/>
      <c r="AH219" s="51"/>
      <c r="AI219" s="51"/>
      <c r="AJ219" s="51"/>
      <c r="AK219" s="51"/>
      <c r="AL219" s="51"/>
      <c r="AM219" s="51"/>
      <c r="AN219" s="51"/>
      <c r="AO219" s="51"/>
      <c r="AP219" s="51"/>
      <c r="AQ219" s="51"/>
      <c r="AR219" s="59"/>
    </row>
    <row r="220" spans="1:44" ht="11.25">
      <c r="A220" s="3" t="s">
        <v>138</v>
      </c>
      <c r="B220" s="31" t="s">
        <v>540</v>
      </c>
      <c r="C220" s="9">
        <v>199139</v>
      </c>
      <c r="D220" s="26">
        <v>3</v>
      </c>
      <c r="E220" s="62">
        <v>640</v>
      </c>
      <c r="F220" s="57">
        <v>3036750</v>
      </c>
      <c r="G220" s="57">
        <v>640</v>
      </c>
      <c r="H220" s="57">
        <v>1110400</v>
      </c>
      <c r="I220" s="57">
        <v>640</v>
      </c>
      <c r="J220" s="57">
        <v>176552</v>
      </c>
      <c r="K220" s="57">
        <v>644</v>
      </c>
      <c r="L220" s="57">
        <v>2521725</v>
      </c>
      <c r="M220" s="57">
        <v>644</v>
      </c>
      <c r="N220" s="57">
        <v>23868</v>
      </c>
      <c r="O220" s="57">
        <v>117</v>
      </c>
      <c r="P220" s="57">
        <v>9755</v>
      </c>
      <c r="Q220" s="57">
        <v>644</v>
      </c>
      <c r="R220" s="57">
        <v>85259</v>
      </c>
      <c r="W220" s="57">
        <v>644</v>
      </c>
      <c r="X220" s="62">
        <f t="shared" si="4"/>
        <v>6964309</v>
      </c>
      <c r="Y220" s="59"/>
      <c r="Z220" s="51"/>
      <c r="AA220" s="51"/>
      <c r="AB220" s="51"/>
      <c r="AC220" s="51"/>
      <c r="AD220" s="51"/>
      <c r="AE220" s="51"/>
      <c r="AF220" s="51"/>
      <c r="AG220" s="51"/>
      <c r="AH220" s="51"/>
      <c r="AI220" s="51"/>
      <c r="AJ220" s="51"/>
      <c r="AK220" s="51"/>
      <c r="AL220" s="51"/>
      <c r="AM220" s="51"/>
      <c r="AN220" s="51"/>
      <c r="AO220" s="51"/>
      <c r="AP220" s="51"/>
      <c r="AQ220" s="51"/>
      <c r="AR220" s="59"/>
    </row>
    <row r="221" spans="1:44" ht="11.25">
      <c r="A221" s="3" t="s">
        <v>138</v>
      </c>
      <c r="B221" s="31" t="s">
        <v>541</v>
      </c>
      <c r="C221" s="9">
        <v>200004</v>
      </c>
      <c r="D221" s="26">
        <v>3</v>
      </c>
      <c r="E221" s="62">
        <v>314</v>
      </c>
      <c r="F221" s="57">
        <v>1408626</v>
      </c>
      <c r="G221" s="57">
        <v>314</v>
      </c>
      <c r="H221" s="57">
        <v>544790</v>
      </c>
      <c r="I221" s="57">
        <v>314</v>
      </c>
      <c r="J221" s="57">
        <v>81007</v>
      </c>
      <c r="K221" s="57">
        <v>316</v>
      </c>
      <c r="L221" s="57">
        <v>1188420</v>
      </c>
      <c r="M221" s="57">
        <v>316</v>
      </c>
      <c r="N221" s="57">
        <v>10960</v>
      </c>
      <c r="O221" s="57">
        <v>106</v>
      </c>
      <c r="P221" s="57">
        <v>8659</v>
      </c>
      <c r="Q221" s="57">
        <v>316</v>
      </c>
      <c r="R221" s="57">
        <v>39139</v>
      </c>
      <c r="W221" s="57">
        <v>316</v>
      </c>
      <c r="X221" s="62">
        <f t="shared" si="4"/>
        <v>3281601</v>
      </c>
      <c r="Y221" s="59"/>
      <c r="Z221" s="51"/>
      <c r="AA221" s="51"/>
      <c r="AB221" s="51"/>
      <c r="AC221" s="51"/>
      <c r="AD221" s="51"/>
      <c r="AE221" s="51"/>
      <c r="AF221" s="51"/>
      <c r="AG221" s="51"/>
      <c r="AH221" s="51"/>
      <c r="AI221" s="51"/>
      <c r="AJ221" s="51"/>
      <c r="AK221" s="51"/>
      <c r="AL221" s="51"/>
      <c r="AM221" s="51"/>
      <c r="AN221" s="51"/>
      <c r="AO221" s="51"/>
      <c r="AP221" s="51"/>
      <c r="AQ221" s="51"/>
      <c r="AR221" s="59"/>
    </row>
    <row r="222" spans="1:44" ht="11.25">
      <c r="A222" s="3" t="s">
        <v>138</v>
      </c>
      <c r="B222" s="31" t="s">
        <v>542</v>
      </c>
      <c r="C222" s="9">
        <v>198543</v>
      </c>
      <c r="D222" s="26">
        <v>4</v>
      </c>
      <c r="E222" s="62">
        <v>204</v>
      </c>
      <c r="F222" s="57">
        <v>928055</v>
      </c>
      <c r="G222" s="57">
        <v>204</v>
      </c>
      <c r="H222" s="57">
        <v>353940</v>
      </c>
      <c r="I222" s="57">
        <v>204</v>
      </c>
      <c r="J222" s="57">
        <v>52122</v>
      </c>
      <c r="K222" s="57">
        <v>204</v>
      </c>
      <c r="L222" s="57">
        <v>762563</v>
      </c>
      <c r="M222" s="57">
        <v>204</v>
      </c>
      <c r="N222" s="57">
        <v>7019</v>
      </c>
      <c r="O222" s="57">
        <v>149</v>
      </c>
      <c r="P222" s="57">
        <v>11561</v>
      </c>
      <c r="Q222" s="57">
        <v>204</v>
      </c>
      <c r="R222" s="57">
        <v>25058</v>
      </c>
      <c r="W222" s="57">
        <v>204</v>
      </c>
      <c r="X222" s="62">
        <f t="shared" si="4"/>
        <v>2140318</v>
      </c>
      <c r="Y222" s="59"/>
      <c r="Z222" s="59"/>
      <c r="AA222" s="59"/>
      <c r="AB222" s="59"/>
      <c r="AC222" s="59"/>
      <c r="AD222" s="59"/>
      <c r="AE222" s="59"/>
      <c r="AF222" s="59"/>
      <c r="AG222" s="59"/>
      <c r="AH222" s="59"/>
      <c r="AI222" s="59"/>
      <c r="AJ222" s="59"/>
      <c r="AK222" s="59"/>
      <c r="AL222" s="59"/>
      <c r="AM222" s="59"/>
      <c r="AN222" s="59"/>
      <c r="AO222" s="59"/>
      <c r="AP222" s="59"/>
      <c r="AQ222" s="59"/>
      <c r="AR222" s="59"/>
    </row>
    <row r="223" spans="1:44" ht="11.25">
      <c r="A223" s="3" t="s">
        <v>138</v>
      </c>
      <c r="B223" s="31" t="s">
        <v>543</v>
      </c>
      <c r="C223" s="9">
        <v>199218</v>
      </c>
      <c r="D223" s="26">
        <v>4</v>
      </c>
      <c r="E223" s="62">
        <v>388</v>
      </c>
      <c r="F223" s="57">
        <v>1771894</v>
      </c>
      <c r="G223" s="57">
        <v>388</v>
      </c>
      <c r="H223" s="57">
        <v>673180</v>
      </c>
      <c r="I223" s="57">
        <v>388</v>
      </c>
      <c r="J223" s="57">
        <v>102275</v>
      </c>
      <c r="K223" s="57">
        <v>388</v>
      </c>
      <c r="L223" s="57">
        <v>1484624</v>
      </c>
      <c r="M223" s="57">
        <v>388</v>
      </c>
      <c r="N223" s="57">
        <v>13779</v>
      </c>
      <c r="O223" s="57">
        <v>112</v>
      </c>
      <c r="P223" s="57">
        <v>9188</v>
      </c>
      <c r="Q223" s="57">
        <v>388</v>
      </c>
      <c r="R223" s="57">
        <v>49191</v>
      </c>
      <c r="W223" s="57">
        <v>388</v>
      </c>
      <c r="X223" s="62">
        <f t="shared" si="4"/>
        <v>4104131</v>
      </c>
      <c r="Y223" s="59"/>
      <c r="Z223" s="59"/>
      <c r="AA223" s="59"/>
      <c r="AB223" s="59"/>
      <c r="AC223" s="59"/>
      <c r="AD223" s="59"/>
      <c r="AE223" s="59"/>
      <c r="AF223" s="59"/>
      <c r="AG223" s="59"/>
      <c r="AH223" s="59"/>
      <c r="AI223" s="59"/>
      <c r="AJ223" s="59"/>
      <c r="AK223" s="59"/>
      <c r="AL223" s="59"/>
      <c r="AM223" s="59"/>
      <c r="AN223" s="59"/>
      <c r="AO223" s="59"/>
      <c r="AP223" s="59"/>
      <c r="AQ223" s="59"/>
      <c r="AR223" s="59"/>
    </row>
    <row r="224" spans="1:44" ht="11.25">
      <c r="A224" s="3" t="s">
        <v>138</v>
      </c>
      <c r="B224" s="31" t="s">
        <v>544</v>
      </c>
      <c r="C224" s="9">
        <v>199281</v>
      </c>
      <c r="D224" s="26">
        <v>5</v>
      </c>
      <c r="E224" s="62">
        <v>144</v>
      </c>
      <c r="F224" s="57">
        <v>666961</v>
      </c>
      <c r="G224" s="57">
        <v>144</v>
      </c>
      <c r="H224" s="57">
        <v>249840</v>
      </c>
      <c r="I224" s="57">
        <v>144</v>
      </c>
      <c r="J224" s="57">
        <v>38230</v>
      </c>
      <c r="K224" s="57">
        <v>145</v>
      </c>
      <c r="L224" s="57">
        <v>555545</v>
      </c>
      <c r="M224" s="57">
        <v>145</v>
      </c>
      <c r="N224" s="57">
        <v>5168</v>
      </c>
      <c r="O224" s="57">
        <v>51</v>
      </c>
      <c r="P224" s="57">
        <v>4696</v>
      </c>
      <c r="Q224" s="57">
        <v>145</v>
      </c>
      <c r="R224" s="57">
        <v>18469</v>
      </c>
      <c r="W224" s="57">
        <v>145</v>
      </c>
      <c r="X224" s="62">
        <f t="shared" si="4"/>
        <v>1538909</v>
      </c>
      <c r="Y224" s="59"/>
      <c r="Z224" s="51"/>
      <c r="AA224" s="51"/>
      <c r="AB224" s="51"/>
      <c r="AC224" s="51"/>
      <c r="AD224" s="51"/>
      <c r="AE224" s="51"/>
      <c r="AF224" s="51"/>
      <c r="AG224" s="51"/>
      <c r="AH224" s="51"/>
      <c r="AI224" s="51"/>
      <c r="AJ224" s="51"/>
      <c r="AK224" s="51"/>
      <c r="AL224" s="51"/>
      <c r="AM224" s="51"/>
      <c r="AN224" s="51"/>
      <c r="AO224" s="51"/>
      <c r="AP224" s="51"/>
      <c r="AQ224" s="51"/>
      <c r="AR224" s="59"/>
    </row>
    <row r="225" spans="1:44" ht="11.25">
      <c r="A225" s="3" t="s">
        <v>138</v>
      </c>
      <c r="B225" s="31" t="s">
        <v>545</v>
      </c>
      <c r="C225" s="26">
        <v>198507</v>
      </c>
      <c r="D225" s="26">
        <v>6</v>
      </c>
      <c r="E225" s="62">
        <v>97</v>
      </c>
      <c r="F225" s="57">
        <v>431694</v>
      </c>
      <c r="G225" s="57">
        <v>97</v>
      </c>
      <c r="H225" s="57">
        <v>168295</v>
      </c>
      <c r="I225" s="57">
        <v>97</v>
      </c>
      <c r="J225" s="57">
        <v>24034</v>
      </c>
      <c r="K225" s="57">
        <v>98</v>
      </c>
      <c r="L225" s="57">
        <v>356192</v>
      </c>
      <c r="M225" s="57">
        <v>98</v>
      </c>
      <c r="N225" s="57">
        <v>3263</v>
      </c>
      <c r="O225" s="57">
        <v>83</v>
      </c>
      <c r="P225" s="57">
        <v>6379</v>
      </c>
      <c r="Q225" s="57">
        <v>98</v>
      </c>
      <c r="R225" s="57">
        <v>11650</v>
      </c>
      <c r="W225" s="57">
        <v>98</v>
      </c>
      <c r="X225" s="62">
        <f t="shared" si="4"/>
        <v>1001507</v>
      </c>
      <c r="Y225" s="59"/>
      <c r="Z225" s="59"/>
      <c r="AA225" s="59"/>
      <c r="AB225" s="59"/>
      <c r="AC225" s="59"/>
      <c r="AD225" s="59"/>
      <c r="AE225" s="59"/>
      <c r="AF225" s="59"/>
      <c r="AG225" s="59"/>
      <c r="AH225" s="59"/>
      <c r="AI225" s="59"/>
      <c r="AJ225" s="59"/>
      <c r="AK225" s="59"/>
      <c r="AL225" s="59"/>
      <c r="AM225" s="59"/>
      <c r="AN225" s="59"/>
      <c r="AO225" s="59"/>
      <c r="AP225" s="59"/>
      <c r="AQ225" s="59"/>
      <c r="AR225" s="59"/>
    </row>
    <row r="226" spans="1:44" ht="11.25">
      <c r="A226" s="3" t="s">
        <v>138</v>
      </c>
      <c r="B226" s="31" t="s">
        <v>546</v>
      </c>
      <c r="C226" s="9">
        <v>199111</v>
      </c>
      <c r="D226" s="26">
        <v>6</v>
      </c>
      <c r="E226" s="62">
        <v>161</v>
      </c>
      <c r="F226" s="57">
        <v>708119</v>
      </c>
      <c r="G226" s="57">
        <v>161</v>
      </c>
      <c r="H226" s="57">
        <v>279335</v>
      </c>
      <c r="I226" s="57">
        <v>161</v>
      </c>
      <c r="J226" s="57">
        <v>40925</v>
      </c>
      <c r="K226" s="57">
        <v>161</v>
      </c>
      <c r="L226" s="57">
        <v>596550</v>
      </c>
      <c r="M226" s="57">
        <v>161</v>
      </c>
      <c r="N226" s="57">
        <v>5509</v>
      </c>
      <c r="O226" s="57">
        <v>41</v>
      </c>
      <c r="P226" s="57">
        <v>3438</v>
      </c>
      <c r="Q226" s="57">
        <v>161</v>
      </c>
      <c r="R226" s="57">
        <v>19678</v>
      </c>
      <c r="W226" s="57">
        <v>161</v>
      </c>
      <c r="X226" s="62">
        <f t="shared" si="4"/>
        <v>1653554</v>
      </c>
      <c r="Y226" s="59"/>
      <c r="Z226" s="51"/>
      <c r="AA226" s="59"/>
      <c r="AB226" s="51"/>
      <c r="AC226" s="51"/>
      <c r="AD226" s="51"/>
      <c r="AE226" s="51"/>
      <c r="AF226" s="51"/>
      <c r="AG226" s="51"/>
      <c r="AH226" s="51"/>
      <c r="AI226" s="51"/>
      <c r="AJ226" s="51"/>
      <c r="AK226" s="51"/>
      <c r="AL226" s="51"/>
      <c r="AM226" s="51"/>
      <c r="AN226" s="51"/>
      <c r="AO226" s="51"/>
      <c r="AP226" s="51"/>
      <c r="AQ226" s="51"/>
      <c r="AR226" s="59"/>
    </row>
    <row r="227" spans="1:44" ht="11.25">
      <c r="A227" s="3" t="s">
        <v>138</v>
      </c>
      <c r="B227" s="31" t="s">
        <v>547</v>
      </c>
      <c r="C227" s="9">
        <v>199999</v>
      </c>
      <c r="D227" s="26">
        <v>6</v>
      </c>
      <c r="E227" s="62">
        <v>163</v>
      </c>
      <c r="F227" s="57">
        <v>732850</v>
      </c>
      <c r="G227" s="57">
        <v>163</v>
      </c>
      <c r="H227" s="57">
        <v>282805</v>
      </c>
      <c r="I227" s="57">
        <v>163</v>
      </c>
      <c r="J227" s="57">
        <v>41596</v>
      </c>
      <c r="K227" s="57">
        <v>163</v>
      </c>
      <c r="L227" s="57">
        <v>606262</v>
      </c>
      <c r="M227" s="57">
        <v>163</v>
      </c>
      <c r="N227" s="57">
        <v>5599</v>
      </c>
      <c r="O227" s="57">
        <v>88</v>
      </c>
      <c r="P227" s="57">
        <v>7071</v>
      </c>
      <c r="Q227" s="57">
        <v>163</v>
      </c>
      <c r="R227" s="57">
        <v>20000</v>
      </c>
      <c r="W227" s="57">
        <v>163</v>
      </c>
      <c r="X227" s="62">
        <f t="shared" si="4"/>
        <v>1696183</v>
      </c>
      <c r="Y227" s="59"/>
      <c r="Z227" s="51"/>
      <c r="AA227" s="59"/>
      <c r="AB227" s="51"/>
      <c r="AC227" s="51"/>
      <c r="AD227" s="51"/>
      <c r="AE227" s="51"/>
      <c r="AF227" s="51"/>
      <c r="AG227" s="51"/>
      <c r="AH227" s="51"/>
      <c r="AI227" s="51"/>
      <c r="AJ227" s="51"/>
      <c r="AK227" s="51"/>
      <c r="AL227" s="51"/>
      <c r="AM227" s="51"/>
      <c r="AN227" s="51"/>
      <c r="AO227" s="51"/>
      <c r="AP227" s="51"/>
      <c r="AQ227" s="51"/>
      <c r="AR227" s="59"/>
    </row>
    <row r="228" spans="1:44" ht="11.25">
      <c r="A228" s="3" t="s">
        <v>138</v>
      </c>
      <c r="B228" s="32" t="s">
        <v>434</v>
      </c>
      <c r="C228" s="15">
        <v>199786</v>
      </c>
      <c r="D228" s="22">
        <v>7</v>
      </c>
      <c r="E228" s="51">
        <v>9</v>
      </c>
      <c r="F228" s="51">
        <v>28291</v>
      </c>
      <c r="G228" s="51">
        <v>9</v>
      </c>
      <c r="H228" s="51">
        <v>15615</v>
      </c>
      <c r="I228" s="51"/>
      <c r="J228" s="51"/>
      <c r="K228" s="51">
        <v>9</v>
      </c>
      <c r="L228" s="51">
        <v>21428</v>
      </c>
      <c r="M228" s="51"/>
      <c r="N228" s="51"/>
      <c r="O228" s="51"/>
      <c r="P228" s="51"/>
      <c r="Q228" s="51"/>
      <c r="R228" s="51"/>
      <c r="S228" s="51"/>
      <c r="T228" s="51"/>
      <c r="U228" s="51"/>
      <c r="V228" s="51"/>
      <c r="W228" s="51">
        <v>9</v>
      </c>
      <c r="X228" s="59">
        <v>65334</v>
      </c>
      <c r="Y228" s="59">
        <v>28</v>
      </c>
      <c r="Z228" s="51">
        <v>258899</v>
      </c>
      <c r="AA228" s="51">
        <v>62</v>
      </c>
      <c r="AB228" s="51">
        <v>107570</v>
      </c>
      <c r="AC228" s="51"/>
      <c r="AD228" s="51"/>
      <c r="AE228" s="51">
        <v>62</v>
      </c>
      <c r="AF228" s="51">
        <v>196097</v>
      </c>
      <c r="AG228" s="51"/>
      <c r="AH228" s="51"/>
      <c r="AI228" s="51"/>
      <c r="AJ228" s="51"/>
      <c r="AK228" s="51"/>
      <c r="AL228" s="51"/>
      <c r="AM228" s="51"/>
      <c r="AN228" s="51"/>
      <c r="AO228" s="51"/>
      <c r="AP228" s="51"/>
      <c r="AQ228" s="51">
        <v>62</v>
      </c>
      <c r="AR228" s="59">
        <v>562566</v>
      </c>
    </row>
    <row r="229" spans="1:44" ht="11.25">
      <c r="A229" s="3" t="s">
        <v>138</v>
      </c>
      <c r="B229" s="32" t="s">
        <v>435</v>
      </c>
      <c r="C229" s="15">
        <v>197850</v>
      </c>
      <c r="D229" s="22">
        <v>7</v>
      </c>
      <c r="E229" s="51">
        <v>19</v>
      </c>
      <c r="F229" s="51">
        <v>72964</v>
      </c>
      <c r="G229" s="51">
        <v>18</v>
      </c>
      <c r="H229" s="51">
        <v>31234</v>
      </c>
      <c r="I229" s="51"/>
      <c r="J229" s="51"/>
      <c r="K229" s="51">
        <v>19</v>
      </c>
      <c r="L229" s="51">
        <v>55265</v>
      </c>
      <c r="M229" s="51"/>
      <c r="N229" s="51"/>
      <c r="O229" s="51"/>
      <c r="P229" s="51"/>
      <c r="Q229" s="51"/>
      <c r="R229" s="51"/>
      <c r="S229" s="51"/>
      <c r="T229" s="51"/>
      <c r="U229" s="51">
        <v>8</v>
      </c>
      <c r="V229" s="51">
        <v>9869</v>
      </c>
      <c r="W229" s="51">
        <v>19</v>
      </c>
      <c r="X229" s="59">
        <v>169332</v>
      </c>
      <c r="Y229" s="59">
        <v>18</v>
      </c>
      <c r="Z229" s="51">
        <v>69479</v>
      </c>
      <c r="AA229" s="51">
        <v>18</v>
      </c>
      <c r="AB229" s="51">
        <v>31234</v>
      </c>
      <c r="AC229" s="51"/>
      <c r="AD229" s="51"/>
      <c r="AE229" s="51">
        <v>18</v>
      </c>
      <c r="AF229" s="51">
        <v>52625</v>
      </c>
      <c r="AG229" s="51"/>
      <c r="AH229" s="51"/>
      <c r="AI229" s="51"/>
      <c r="AJ229" s="51"/>
      <c r="AK229" s="51"/>
      <c r="AL229" s="51"/>
      <c r="AM229" s="51"/>
      <c r="AN229" s="51"/>
      <c r="AO229" s="51">
        <v>7</v>
      </c>
      <c r="AP229" s="51">
        <v>5709</v>
      </c>
      <c r="AQ229" s="51">
        <v>18</v>
      </c>
      <c r="AR229" s="59">
        <v>159047</v>
      </c>
    </row>
    <row r="230" spans="1:44" ht="11.25">
      <c r="A230" s="3" t="s">
        <v>138</v>
      </c>
      <c r="B230" s="32" t="s">
        <v>436</v>
      </c>
      <c r="C230" s="15">
        <v>197887</v>
      </c>
      <c r="D230" s="22">
        <v>7</v>
      </c>
      <c r="E230" s="51">
        <v>24</v>
      </c>
      <c r="F230" s="51">
        <v>76411</v>
      </c>
      <c r="G230" s="51">
        <v>24</v>
      </c>
      <c r="H230" s="51">
        <v>45489</v>
      </c>
      <c r="I230" s="51"/>
      <c r="J230" s="51"/>
      <c r="K230" s="51">
        <v>24</v>
      </c>
      <c r="L230" s="51">
        <v>57876</v>
      </c>
      <c r="M230" s="51"/>
      <c r="N230" s="51"/>
      <c r="O230" s="51">
        <v>24</v>
      </c>
      <c r="P230" s="51">
        <v>7330</v>
      </c>
      <c r="Q230" s="51"/>
      <c r="R230" s="51"/>
      <c r="S230" s="51"/>
      <c r="T230" s="51"/>
      <c r="U230" s="51">
        <v>24</v>
      </c>
      <c r="V230" s="51">
        <v>6900</v>
      </c>
      <c r="W230" s="51">
        <v>24</v>
      </c>
      <c r="X230" s="59">
        <v>194006</v>
      </c>
      <c r="Y230" s="59">
        <v>70</v>
      </c>
      <c r="Z230" s="51">
        <v>327392</v>
      </c>
      <c r="AA230" s="51">
        <v>70</v>
      </c>
      <c r="AB230" s="51">
        <v>137735</v>
      </c>
      <c r="AC230" s="51"/>
      <c r="AD230" s="51"/>
      <c r="AE230" s="51">
        <v>70</v>
      </c>
      <c r="AF230" s="51">
        <v>247975</v>
      </c>
      <c r="AG230" s="51"/>
      <c r="AH230" s="51"/>
      <c r="AI230" s="51">
        <v>70</v>
      </c>
      <c r="AJ230" s="51">
        <v>31272</v>
      </c>
      <c r="AK230" s="51"/>
      <c r="AL230" s="51"/>
      <c r="AM230" s="51"/>
      <c r="AN230" s="51"/>
      <c r="AO230" s="51">
        <v>70</v>
      </c>
      <c r="AP230" s="51">
        <v>21000</v>
      </c>
      <c r="AQ230" s="51">
        <v>70</v>
      </c>
      <c r="AR230" s="59">
        <v>765374</v>
      </c>
    </row>
    <row r="231" spans="1:44" ht="11.25">
      <c r="A231" s="3" t="s">
        <v>138</v>
      </c>
      <c r="B231" s="32" t="s">
        <v>437</v>
      </c>
      <c r="C231" s="15">
        <v>197996</v>
      </c>
      <c r="D231" s="22">
        <v>7</v>
      </c>
      <c r="E231" s="51">
        <v>18</v>
      </c>
      <c r="F231" s="51">
        <v>55984</v>
      </c>
      <c r="G231" s="51">
        <v>18</v>
      </c>
      <c r="H231" s="51">
        <v>31234</v>
      </c>
      <c r="I231" s="51"/>
      <c r="J231" s="51"/>
      <c r="K231" s="51">
        <v>18</v>
      </c>
      <c r="L231" s="51">
        <v>42404</v>
      </c>
      <c r="M231" s="51">
        <v>18</v>
      </c>
      <c r="N231" s="51">
        <v>2722</v>
      </c>
      <c r="O231" s="51"/>
      <c r="P231" s="51"/>
      <c r="Q231" s="51">
        <v>18</v>
      </c>
      <c r="R231" s="51">
        <v>1940</v>
      </c>
      <c r="S231" s="51"/>
      <c r="T231" s="51"/>
      <c r="U231" s="51"/>
      <c r="V231" s="51"/>
      <c r="W231" s="51">
        <v>18</v>
      </c>
      <c r="X231" s="59">
        <v>134284</v>
      </c>
      <c r="Y231" s="59">
        <v>40</v>
      </c>
      <c r="Z231" s="51">
        <v>164165</v>
      </c>
      <c r="AA231" s="51">
        <v>40</v>
      </c>
      <c r="AB231" s="51">
        <v>69408</v>
      </c>
      <c r="AC231" s="51"/>
      <c r="AD231" s="51"/>
      <c r="AE231" s="51">
        <v>40</v>
      </c>
      <c r="AF231" s="51">
        <v>124343</v>
      </c>
      <c r="AG231" s="51">
        <v>40</v>
      </c>
      <c r="AH231" s="51">
        <v>6048</v>
      </c>
      <c r="AI231" s="51"/>
      <c r="AJ231" s="51"/>
      <c r="AK231" s="51">
        <v>40</v>
      </c>
      <c r="AL231" s="51">
        <v>5689</v>
      </c>
      <c r="AM231" s="51"/>
      <c r="AN231" s="51"/>
      <c r="AO231" s="51"/>
      <c r="AP231" s="51"/>
      <c r="AQ231" s="51">
        <v>40</v>
      </c>
      <c r="AR231" s="59">
        <v>369653</v>
      </c>
    </row>
    <row r="232" spans="1:44" ht="11.25">
      <c r="A232" s="3" t="s">
        <v>138</v>
      </c>
      <c r="B232" s="32" t="s">
        <v>438</v>
      </c>
      <c r="C232" s="15">
        <v>198011</v>
      </c>
      <c r="D232" s="22">
        <v>7</v>
      </c>
      <c r="E232" s="51">
        <v>5</v>
      </c>
      <c r="F232" s="51">
        <v>184693</v>
      </c>
      <c r="G232" s="51"/>
      <c r="H232" s="51"/>
      <c r="I232" s="51"/>
      <c r="J232" s="51"/>
      <c r="K232" s="51"/>
      <c r="L232" s="51"/>
      <c r="M232" s="51"/>
      <c r="N232" s="51"/>
      <c r="O232" s="51"/>
      <c r="P232" s="51"/>
      <c r="Q232" s="51"/>
      <c r="R232" s="51"/>
      <c r="S232" s="51"/>
      <c r="T232" s="51"/>
      <c r="U232" s="51"/>
      <c r="V232" s="51"/>
      <c r="W232" s="51">
        <v>5</v>
      </c>
      <c r="X232" s="59">
        <v>184693</v>
      </c>
      <c r="Y232" s="59">
        <v>21</v>
      </c>
      <c r="Z232" s="51">
        <v>841173</v>
      </c>
      <c r="AA232" s="51"/>
      <c r="AB232" s="51"/>
      <c r="AC232" s="51"/>
      <c r="AD232" s="51"/>
      <c r="AE232" s="51"/>
      <c r="AF232" s="51"/>
      <c r="AG232" s="51"/>
      <c r="AH232" s="51"/>
      <c r="AI232" s="51"/>
      <c r="AJ232" s="51"/>
      <c r="AK232" s="51"/>
      <c r="AL232" s="51"/>
      <c r="AM232" s="51"/>
      <c r="AN232" s="51"/>
      <c r="AO232" s="51"/>
      <c r="AP232" s="51"/>
      <c r="AQ232" s="51">
        <v>21</v>
      </c>
      <c r="AR232" s="59">
        <v>841173</v>
      </c>
    </row>
    <row r="233" spans="1:44" ht="11.25">
      <c r="A233" s="3" t="s">
        <v>138</v>
      </c>
      <c r="B233" s="32" t="s">
        <v>439</v>
      </c>
      <c r="C233" s="15">
        <v>198039</v>
      </c>
      <c r="D233" s="22">
        <v>7</v>
      </c>
      <c r="E233" s="51">
        <v>7</v>
      </c>
      <c r="F233" s="51">
        <v>22661</v>
      </c>
      <c r="G233" s="51">
        <v>7</v>
      </c>
      <c r="H233" s="51">
        <v>11423</v>
      </c>
      <c r="I233" s="51"/>
      <c r="J233" s="51"/>
      <c r="K233" s="51">
        <v>7</v>
      </c>
      <c r="L233" s="51">
        <v>17164</v>
      </c>
      <c r="M233" s="51"/>
      <c r="N233" s="51"/>
      <c r="O233" s="51"/>
      <c r="P233" s="51"/>
      <c r="Q233" s="51"/>
      <c r="R233" s="51"/>
      <c r="S233" s="51"/>
      <c r="T233" s="51"/>
      <c r="U233" s="51"/>
      <c r="V233" s="51"/>
      <c r="W233" s="51">
        <v>7</v>
      </c>
      <c r="X233" s="59">
        <v>51248</v>
      </c>
      <c r="Y233" s="59">
        <v>39</v>
      </c>
      <c r="Z233" s="51">
        <v>169279</v>
      </c>
      <c r="AA233" s="51">
        <v>38</v>
      </c>
      <c r="AB233" s="51">
        <v>65938</v>
      </c>
      <c r="AC233" s="51"/>
      <c r="AD233" s="51"/>
      <c r="AE233" s="51">
        <v>39</v>
      </c>
      <c r="AF233" s="51">
        <v>128216</v>
      </c>
      <c r="AG233" s="51"/>
      <c r="AH233" s="51"/>
      <c r="AI233" s="51"/>
      <c r="AJ233" s="51"/>
      <c r="AK233" s="51"/>
      <c r="AL233" s="51"/>
      <c r="AM233" s="51"/>
      <c r="AN233" s="51"/>
      <c r="AO233" s="51"/>
      <c r="AP233" s="51"/>
      <c r="AQ233" s="51">
        <v>39</v>
      </c>
      <c r="AR233" s="59">
        <v>363433</v>
      </c>
    </row>
    <row r="234" spans="1:44" ht="11.25">
      <c r="A234" s="3" t="s">
        <v>138</v>
      </c>
      <c r="B234" s="32" t="s">
        <v>440</v>
      </c>
      <c r="C234" s="15">
        <v>198084</v>
      </c>
      <c r="D234" s="22">
        <v>7</v>
      </c>
      <c r="E234" s="51">
        <v>3</v>
      </c>
      <c r="F234" s="51">
        <v>9595</v>
      </c>
      <c r="G234" s="51">
        <v>3</v>
      </c>
      <c r="H234" s="51">
        <v>5205</v>
      </c>
      <c r="I234" s="51"/>
      <c r="J234" s="51"/>
      <c r="K234" s="51">
        <v>3</v>
      </c>
      <c r="L234" s="51">
        <v>7268</v>
      </c>
      <c r="M234" s="51"/>
      <c r="N234" s="51"/>
      <c r="O234" s="51"/>
      <c r="P234" s="51"/>
      <c r="Q234" s="51"/>
      <c r="R234" s="51"/>
      <c r="S234" s="51"/>
      <c r="T234" s="51"/>
      <c r="U234" s="51"/>
      <c r="V234" s="51"/>
      <c r="W234" s="51">
        <v>3</v>
      </c>
      <c r="X234" s="59">
        <v>22068</v>
      </c>
      <c r="Y234" s="59">
        <v>25</v>
      </c>
      <c r="Z234" s="51">
        <v>92305</v>
      </c>
      <c r="AA234" s="51">
        <v>25</v>
      </c>
      <c r="AB234" s="51">
        <v>43380</v>
      </c>
      <c r="AC234" s="51"/>
      <c r="AD234" s="51"/>
      <c r="AE234" s="51">
        <v>25</v>
      </c>
      <c r="AF234" s="51">
        <v>69914</v>
      </c>
      <c r="AG234" s="51"/>
      <c r="AH234" s="51"/>
      <c r="AI234" s="51"/>
      <c r="AJ234" s="51"/>
      <c r="AK234" s="51"/>
      <c r="AL234" s="51"/>
      <c r="AM234" s="51"/>
      <c r="AN234" s="51"/>
      <c r="AO234" s="51"/>
      <c r="AP234" s="51"/>
      <c r="AQ234" s="51">
        <v>25</v>
      </c>
      <c r="AR234" s="59">
        <v>205599</v>
      </c>
    </row>
    <row r="235" spans="1:44" ht="11.25">
      <c r="A235" s="3" t="s">
        <v>138</v>
      </c>
      <c r="B235" s="32" t="s">
        <v>441</v>
      </c>
      <c r="C235" s="15">
        <v>198118</v>
      </c>
      <c r="D235" s="22">
        <v>7</v>
      </c>
      <c r="E235" s="51">
        <v>41</v>
      </c>
      <c r="F235" s="51">
        <v>127370</v>
      </c>
      <c r="G235" s="51">
        <v>41</v>
      </c>
      <c r="H235" s="51">
        <v>71144</v>
      </c>
      <c r="I235" s="51"/>
      <c r="J235" s="51"/>
      <c r="K235" s="51">
        <v>41</v>
      </c>
      <c r="L235" s="51">
        <v>96474</v>
      </c>
      <c r="M235" s="51"/>
      <c r="N235" s="51"/>
      <c r="O235" s="51"/>
      <c r="P235" s="51"/>
      <c r="Q235" s="51"/>
      <c r="R235" s="51"/>
      <c r="S235" s="51"/>
      <c r="T235" s="51"/>
      <c r="U235" s="51"/>
      <c r="V235" s="51"/>
      <c r="W235" s="51">
        <v>41</v>
      </c>
      <c r="X235" s="59">
        <v>294988</v>
      </c>
      <c r="Y235" s="59">
        <v>44</v>
      </c>
      <c r="Z235" s="51">
        <v>195318</v>
      </c>
      <c r="AA235" s="51">
        <v>44</v>
      </c>
      <c r="AB235" s="51">
        <v>76349</v>
      </c>
      <c r="AC235" s="51"/>
      <c r="AD235" s="51"/>
      <c r="AE235" s="51">
        <v>44</v>
      </c>
      <c r="AF235" s="51">
        <v>147939</v>
      </c>
      <c r="AG235" s="51"/>
      <c r="AH235" s="51"/>
      <c r="AI235" s="51"/>
      <c r="AJ235" s="51"/>
      <c r="AK235" s="51"/>
      <c r="AL235" s="51"/>
      <c r="AM235" s="51"/>
      <c r="AN235" s="51"/>
      <c r="AO235" s="51"/>
      <c r="AP235" s="51"/>
      <c r="AQ235" s="51">
        <v>44</v>
      </c>
      <c r="AR235" s="59">
        <v>419606</v>
      </c>
    </row>
    <row r="236" spans="1:44" ht="11.25">
      <c r="A236" s="3" t="s">
        <v>138</v>
      </c>
      <c r="B236" s="32" t="s">
        <v>480</v>
      </c>
      <c r="C236" s="15">
        <v>198154</v>
      </c>
      <c r="D236" s="22">
        <v>7</v>
      </c>
      <c r="E236" s="51">
        <v>59</v>
      </c>
      <c r="F236" s="51">
        <v>188448</v>
      </c>
      <c r="G236" s="51">
        <v>59</v>
      </c>
      <c r="H236" s="51">
        <v>102377</v>
      </c>
      <c r="I236" s="51"/>
      <c r="J236" s="51"/>
      <c r="K236" s="51">
        <v>59</v>
      </c>
      <c r="L236" s="51">
        <v>142736</v>
      </c>
      <c r="M236" s="51"/>
      <c r="N236" s="51"/>
      <c r="O236" s="51"/>
      <c r="P236" s="51"/>
      <c r="Q236" s="51"/>
      <c r="R236" s="51"/>
      <c r="S236" s="51"/>
      <c r="T236" s="51"/>
      <c r="U236" s="51"/>
      <c r="V236" s="51"/>
      <c r="W236" s="51">
        <v>59</v>
      </c>
      <c r="X236" s="59">
        <v>433561</v>
      </c>
      <c r="Y236" s="59">
        <v>55</v>
      </c>
      <c r="Z236" s="51">
        <v>254302</v>
      </c>
      <c r="AA236" s="51">
        <v>55</v>
      </c>
      <c r="AB236" s="51">
        <v>95436</v>
      </c>
      <c r="AC236" s="51"/>
      <c r="AD236" s="51"/>
      <c r="AE236" s="51">
        <v>55</v>
      </c>
      <c r="AF236" s="51">
        <v>192615</v>
      </c>
      <c r="AG236" s="51"/>
      <c r="AH236" s="51"/>
      <c r="AI236" s="51"/>
      <c r="AJ236" s="51"/>
      <c r="AK236" s="51"/>
      <c r="AL236" s="51"/>
      <c r="AM236" s="51"/>
      <c r="AN236" s="51"/>
      <c r="AO236" s="51"/>
      <c r="AP236" s="51"/>
      <c r="AQ236" s="51">
        <v>55</v>
      </c>
      <c r="AR236" s="59">
        <v>542353</v>
      </c>
    </row>
    <row r="237" spans="1:44" ht="11.25">
      <c r="A237" s="3" t="s">
        <v>138</v>
      </c>
      <c r="B237" s="32" t="s">
        <v>481</v>
      </c>
      <c r="C237" s="15">
        <v>198206</v>
      </c>
      <c r="D237" s="22">
        <v>7</v>
      </c>
      <c r="E237" s="51">
        <v>14</v>
      </c>
      <c r="F237" s="51">
        <v>49019</v>
      </c>
      <c r="G237" s="51">
        <v>14</v>
      </c>
      <c r="H237" s="51">
        <v>24293</v>
      </c>
      <c r="I237" s="51"/>
      <c r="J237" s="51"/>
      <c r="K237" s="51">
        <v>14</v>
      </c>
      <c r="L237" s="51">
        <v>37128</v>
      </c>
      <c r="M237" s="51"/>
      <c r="N237" s="51"/>
      <c r="O237" s="51"/>
      <c r="P237" s="51"/>
      <c r="Q237" s="51"/>
      <c r="R237" s="51"/>
      <c r="S237" s="51"/>
      <c r="T237" s="51"/>
      <c r="U237" s="51"/>
      <c r="V237" s="51"/>
      <c r="W237" s="51">
        <v>14</v>
      </c>
      <c r="X237" s="59">
        <v>110440</v>
      </c>
      <c r="Y237" s="59">
        <v>28</v>
      </c>
      <c r="Z237" s="51">
        <v>131891</v>
      </c>
      <c r="AA237" s="51">
        <v>27</v>
      </c>
      <c r="AB237" s="51">
        <v>46850</v>
      </c>
      <c r="AC237" s="51"/>
      <c r="AD237" s="51"/>
      <c r="AE237" s="51">
        <v>28</v>
      </c>
      <c r="AF237" s="51">
        <v>99898</v>
      </c>
      <c r="AG237" s="51"/>
      <c r="AH237" s="51"/>
      <c r="AI237" s="51"/>
      <c r="AJ237" s="51"/>
      <c r="AK237" s="51"/>
      <c r="AL237" s="51"/>
      <c r="AM237" s="51"/>
      <c r="AN237" s="51"/>
      <c r="AO237" s="51"/>
      <c r="AP237" s="51"/>
      <c r="AQ237" s="51">
        <v>28</v>
      </c>
      <c r="AR237" s="59">
        <v>278639</v>
      </c>
    </row>
    <row r="238" spans="1:44" ht="11.25">
      <c r="A238" s="3" t="s">
        <v>138</v>
      </c>
      <c r="B238" s="32" t="s">
        <v>482</v>
      </c>
      <c r="C238" s="15">
        <v>198233</v>
      </c>
      <c r="D238" s="22">
        <v>7</v>
      </c>
      <c r="E238" s="51">
        <v>12</v>
      </c>
      <c r="F238" s="51">
        <v>37713</v>
      </c>
      <c r="G238" s="51">
        <v>12</v>
      </c>
      <c r="H238" s="51">
        <v>22608</v>
      </c>
      <c r="I238" s="51"/>
      <c r="J238" s="51"/>
      <c r="K238" s="51">
        <v>12</v>
      </c>
      <c r="L238" s="51">
        <v>28565</v>
      </c>
      <c r="M238" s="51"/>
      <c r="N238" s="51"/>
      <c r="O238" s="51"/>
      <c r="P238" s="51"/>
      <c r="Q238" s="51"/>
      <c r="R238" s="51"/>
      <c r="S238" s="51"/>
      <c r="T238" s="51"/>
      <c r="U238" s="51"/>
      <c r="V238" s="51"/>
      <c r="W238" s="51">
        <v>12</v>
      </c>
      <c r="X238" s="59">
        <v>88886</v>
      </c>
      <c r="Y238" s="59">
        <v>86</v>
      </c>
      <c r="Z238" s="51">
        <v>385801</v>
      </c>
      <c r="AA238" s="51">
        <v>86</v>
      </c>
      <c r="AB238" s="51">
        <v>162024</v>
      </c>
      <c r="AC238" s="51"/>
      <c r="AD238" s="51"/>
      <c r="AE238" s="51">
        <v>86</v>
      </c>
      <c r="AF238" s="51">
        <v>292216</v>
      </c>
      <c r="AG238" s="51"/>
      <c r="AH238" s="51"/>
      <c r="AI238" s="51"/>
      <c r="AJ238" s="51"/>
      <c r="AK238" s="51"/>
      <c r="AL238" s="51"/>
      <c r="AM238" s="51"/>
      <c r="AN238" s="51"/>
      <c r="AO238" s="51"/>
      <c r="AP238" s="51"/>
      <c r="AQ238" s="51">
        <v>86</v>
      </c>
      <c r="AR238" s="59">
        <v>840041</v>
      </c>
    </row>
    <row r="239" spans="1:44" ht="11.25">
      <c r="A239" s="3" t="s">
        <v>138</v>
      </c>
      <c r="B239" s="32" t="s">
        <v>483</v>
      </c>
      <c r="C239" s="15">
        <v>198251</v>
      </c>
      <c r="D239" s="22">
        <v>7</v>
      </c>
      <c r="E239" s="51"/>
      <c r="F239" s="51"/>
      <c r="G239" s="51"/>
      <c r="H239" s="51"/>
      <c r="I239" s="51"/>
      <c r="J239" s="51"/>
      <c r="K239" s="51"/>
      <c r="L239" s="51"/>
      <c r="M239" s="51"/>
      <c r="N239" s="51"/>
      <c r="O239" s="51"/>
      <c r="P239" s="51"/>
      <c r="Q239" s="51"/>
      <c r="R239" s="51"/>
      <c r="S239" s="51"/>
      <c r="T239" s="51"/>
      <c r="U239" s="51"/>
      <c r="V239" s="51"/>
      <c r="W239" s="51"/>
      <c r="X239" s="59"/>
      <c r="Y239" s="59">
        <v>125</v>
      </c>
      <c r="Z239" s="51">
        <v>478032</v>
      </c>
      <c r="AA239" s="51">
        <v>125</v>
      </c>
      <c r="AB239" s="51">
        <v>217000</v>
      </c>
      <c r="AC239" s="51"/>
      <c r="AD239" s="51"/>
      <c r="AE239" s="51">
        <v>125</v>
      </c>
      <c r="AF239" s="51">
        <v>337668</v>
      </c>
      <c r="AG239" s="51"/>
      <c r="AH239" s="51"/>
      <c r="AI239" s="51">
        <v>125</v>
      </c>
      <c r="AJ239" s="51">
        <v>337668</v>
      </c>
      <c r="AK239" s="51"/>
      <c r="AL239" s="51"/>
      <c r="AM239" s="51"/>
      <c r="AN239" s="51"/>
      <c r="AO239" s="51"/>
      <c r="AP239" s="51"/>
      <c r="AQ239" s="51">
        <v>125</v>
      </c>
      <c r="AR239" s="59">
        <v>1042700</v>
      </c>
    </row>
    <row r="240" spans="1:44" ht="11.25">
      <c r="A240" s="3" t="s">
        <v>138</v>
      </c>
      <c r="B240" s="32" t="s">
        <v>484</v>
      </c>
      <c r="C240" s="15">
        <v>198260</v>
      </c>
      <c r="D240" s="22">
        <v>7</v>
      </c>
      <c r="E240" s="51"/>
      <c r="F240" s="51"/>
      <c r="G240" s="51">
        <v>77</v>
      </c>
      <c r="H240" s="51">
        <v>150742</v>
      </c>
      <c r="I240" s="51">
        <v>77</v>
      </c>
      <c r="J240" s="51">
        <v>1748</v>
      </c>
      <c r="K240" s="51">
        <v>77</v>
      </c>
      <c r="L240" s="51">
        <v>66826</v>
      </c>
      <c r="M240" s="51"/>
      <c r="N240" s="51"/>
      <c r="O240" s="51">
        <v>77</v>
      </c>
      <c r="P240" s="51">
        <v>1664</v>
      </c>
      <c r="Q240" s="51">
        <v>77</v>
      </c>
      <c r="R240" s="51">
        <v>1661</v>
      </c>
      <c r="S240" s="51"/>
      <c r="T240" s="51"/>
      <c r="U240" s="51"/>
      <c r="V240" s="51"/>
      <c r="W240" s="51">
        <v>77</v>
      </c>
      <c r="X240" s="59">
        <v>222641</v>
      </c>
      <c r="Y240" s="59"/>
      <c r="Z240" s="51"/>
      <c r="AA240" s="51">
        <v>189</v>
      </c>
      <c r="AB240" s="51">
        <v>42050</v>
      </c>
      <c r="AC240" s="51">
        <v>189</v>
      </c>
      <c r="AD240" s="51">
        <v>17074</v>
      </c>
      <c r="AE240" s="51">
        <v>189</v>
      </c>
      <c r="AF240" s="51">
        <v>653040</v>
      </c>
      <c r="AG240" s="51"/>
      <c r="AH240" s="51"/>
      <c r="AI240" s="51">
        <v>189</v>
      </c>
      <c r="AJ240" s="51">
        <v>4084</v>
      </c>
      <c r="AK240" s="51">
        <v>189</v>
      </c>
      <c r="AL240" s="51">
        <v>17074</v>
      </c>
      <c r="AM240" s="51"/>
      <c r="AN240" s="51"/>
      <c r="AO240" s="51"/>
      <c r="AP240" s="51"/>
      <c r="AQ240" s="51">
        <v>189</v>
      </c>
      <c r="AR240" s="59">
        <v>733322</v>
      </c>
    </row>
    <row r="241" spans="1:44" ht="11.25">
      <c r="A241" s="3" t="s">
        <v>138</v>
      </c>
      <c r="B241" s="32" t="s">
        <v>485</v>
      </c>
      <c r="C241" s="15">
        <v>198321</v>
      </c>
      <c r="D241" s="22">
        <v>7</v>
      </c>
      <c r="E241" s="59">
        <v>13</v>
      </c>
      <c r="F241" s="51">
        <v>39226</v>
      </c>
      <c r="G241" s="51">
        <v>13</v>
      </c>
      <c r="H241" s="51">
        <v>22558</v>
      </c>
      <c r="I241" s="51"/>
      <c r="J241" s="51"/>
      <c r="K241" s="51">
        <v>13</v>
      </c>
      <c r="L241" s="51">
        <v>29711</v>
      </c>
      <c r="M241" s="51"/>
      <c r="N241" s="51"/>
      <c r="O241" s="51"/>
      <c r="P241" s="51"/>
      <c r="Q241" s="51"/>
      <c r="R241" s="51"/>
      <c r="S241" s="51"/>
      <c r="T241" s="51"/>
      <c r="U241" s="51"/>
      <c r="V241" s="51"/>
      <c r="W241" s="51">
        <v>13</v>
      </c>
      <c r="X241" s="59">
        <v>91495</v>
      </c>
      <c r="Y241" s="59">
        <v>39</v>
      </c>
      <c r="Z241" s="51">
        <v>170865</v>
      </c>
      <c r="AA241" s="51">
        <v>39</v>
      </c>
      <c r="AB241" s="51">
        <v>67673</v>
      </c>
      <c r="AC241" s="51"/>
      <c r="AD241" s="51"/>
      <c r="AE241" s="51">
        <v>39</v>
      </c>
      <c r="AF241" s="51">
        <v>129418</v>
      </c>
      <c r="AG241" s="51"/>
      <c r="AH241" s="51"/>
      <c r="AI241" s="51"/>
      <c r="AJ241" s="51"/>
      <c r="AK241" s="51"/>
      <c r="AL241" s="51"/>
      <c r="AM241" s="51"/>
      <c r="AN241" s="51"/>
      <c r="AO241" s="51"/>
      <c r="AP241" s="51"/>
      <c r="AQ241" s="51">
        <v>39</v>
      </c>
      <c r="AR241" s="59">
        <v>367956</v>
      </c>
    </row>
    <row r="242" spans="1:44" ht="11.25">
      <c r="A242" s="3" t="s">
        <v>138</v>
      </c>
      <c r="B242" s="32" t="s">
        <v>486</v>
      </c>
      <c r="C242" s="15">
        <v>198330</v>
      </c>
      <c r="D242" s="22">
        <v>7</v>
      </c>
      <c r="E242" s="59">
        <v>37</v>
      </c>
      <c r="F242" s="51">
        <v>122496</v>
      </c>
      <c r="G242" s="51">
        <v>37</v>
      </c>
      <c r="H242" s="51">
        <v>53920</v>
      </c>
      <c r="I242" s="51"/>
      <c r="J242" s="51"/>
      <c r="K242" s="51">
        <v>37</v>
      </c>
      <c r="L242" s="51">
        <v>93616</v>
      </c>
      <c r="M242" s="51"/>
      <c r="N242" s="51"/>
      <c r="O242" s="51"/>
      <c r="P242" s="51"/>
      <c r="Q242" s="51"/>
      <c r="R242" s="51"/>
      <c r="S242" s="51"/>
      <c r="T242" s="51"/>
      <c r="U242" s="51"/>
      <c r="V242" s="51"/>
      <c r="W242" s="51">
        <v>37</v>
      </c>
      <c r="X242" s="59">
        <v>270032</v>
      </c>
      <c r="Y242" s="59">
        <v>64</v>
      </c>
      <c r="Z242" s="51">
        <v>293609</v>
      </c>
      <c r="AA242" s="51">
        <v>64</v>
      </c>
      <c r="AB242" s="51">
        <v>124355</v>
      </c>
      <c r="AC242" s="51"/>
      <c r="AD242" s="51"/>
      <c r="AE242" s="51">
        <v>64</v>
      </c>
      <c r="AF242" s="51">
        <v>224386</v>
      </c>
      <c r="AG242" s="51"/>
      <c r="AH242" s="51"/>
      <c r="AI242" s="51"/>
      <c r="AJ242" s="51"/>
      <c r="AK242" s="51"/>
      <c r="AL242" s="51"/>
      <c r="AM242" s="51"/>
      <c r="AN242" s="51"/>
      <c r="AO242" s="51"/>
      <c r="AP242" s="51"/>
      <c r="AQ242" s="51">
        <v>64</v>
      </c>
      <c r="AR242" s="59">
        <v>642350</v>
      </c>
    </row>
    <row r="243" spans="1:44" ht="11.25">
      <c r="A243" s="3" t="s">
        <v>138</v>
      </c>
      <c r="B243" s="32" t="s">
        <v>487</v>
      </c>
      <c r="C243" s="15">
        <v>197814</v>
      </c>
      <c r="D243" s="22">
        <v>7</v>
      </c>
      <c r="E243" s="59">
        <v>26</v>
      </c>
      <c r="F243" s="51">
        <v>75043</v>
      </c>
      <c r="G243" s="51">
        <v>26</v>
      </c>
      <c r="H243" s="51">
        <v>45115</v>
      </c>
      <c r="I243" s="51"/>
      <c r="J243" s="51"/>
      <c r="K243" s="51">
        <v>26</v>
      </c>
      <c r="L243" s="51">
        <v>56840</v>
      </c>
      <c r="M243" s="51"/>
      <c r="N243" s="51"/>
      <c r="O243" s="51"/>
      <c r="P243" s="51"/>
      <c r="Q243" s="51"/>
      <c r="R243" s="51"/>
      <c r="S243" s="51"/>
      <c r="T243" s="51"/>
      <c r="U243" s="51"/>
      <c r="V243" s="51"/>
      <c r="W243" s="51">
        <v>26</v>
      </c>
      <c r="X243" s="59">
        <v>176998</v>
      </c>
      <c r="Y243" s="59">
        <v>37</v>
      </c>
      <c r="Z243" s="51">
        <v>158247</v>
      </c>
      <c r="AA243" s="51">
        <v>37</v>
      </c>
      <c r="AB243" s="51">
        <v>64202</v>
      </c>
      <c r="AC243" s="51"/>
      <c r="AD243" s="51"/>
      <c r="AE243" s="51">
        <v>37</v>
      </c>
      <c r="AF243" s="51">
        <v>119860</v>
      </c>
      <c r="AG243" s="51"/>
      <c r="AH243" s="51"/>
      <c r="AI243" s="51"/>
      <c r="AJ243" s="51"/>
      <c r="AK243" s="51"/>
      <c r="AL243" s="51"/>
      <c r="AM243" s="51"/>
      <c r="AN243" s="51"/>
      <c r="AO243" s="51"/>
      <c r="AP243" s="51"/>
      <c r="AQ243" s="51">
        <v>37</v>
      </c>
      <c r="AR243" s="59">
        <v>342309</v>
      </c>
    </row>
    <row r="244" spans="1:44" ht="11.25">
      <c r="A244" s="3" t="s">
        <v>138</v>
      </c>
      <c r="B244" s="32" t="s">
        <v>488</v>
      </c>
      <c r="C244" s="15">
        <v>198367</v>
      </c>
      <c r="D244" s="22">
        <v>7</v>
      </c>
      <c r="E244" s="59">
        <v>17</v>
      </c>
      <c r="F244" s="51">
        <v>59738</v>
      </c>
      <c r="G244" s="51">
        <v>17</v>
      </c>
      <c r="H244" s="51">
        <v>29498</v>
      </c>
      <c r="I244" s="51"/>
      <c r="J244" s="51"/>
      <c r="K244" s="51">
        <v>17</v>
      </c>
      <c r="L244" s="51">
        <v>45247</v>
      </c>
      <c r="M244" s="51">
        <v>17</v>
      </c>
      <c r="N244" s="51">
        <v>5783</v>
      </c>
      <c r="O244" s="51"/>
      <c r="P244" s="51"/>
      <c r="Q244" s="51"/>
      <c r="R244" s="51"/>
      <c r="S244" s="51"/>
      <c r="T244" s="51"/>
      <c r="U244" s="51"/>
      <c r="V244" s="51"/>
      <c r="W244" s="51">
        <v>17</v>
      </c>
      <c r="X244" s="59">
        <v>140266</v>
      </c>
      <c r="Y244" s="59">
        <v>40</v>
      </c>
      <c r="Z244" s="51">
        <v>166596</v>
      </c>
      <c r="AA244" s="51">
        <v>40</v>
      </c>
      <c r="AB244" s="51">
        <v>69408</v>
      </c>
      <c r="AC244" s="51"/>
      <c r="AD244" s="51"/>
      <c r="AE244" s="51">
        <v>40</v>
      </c>
      <c r="AF244" s="51">
        <v>126184</v>
      </c>
      <c r="AG244" s="51">
        <v>40</v>
      </c>
      <c r="AH244" s="51">
        <v>13608</v>
      </c>
      <c r="AI244" s="51"/>
      <c r="AJ244" s="51"/>
      <c r="AK244" s="51"/>
      <c r="AL244" s="51"/>
      <c r="AM244" s="51"/>
      <c r="AN244" s="51"/>
      <c r="AO244" s="51"/>
      <c r="AP244" s="51"/>
      <c r="AQ244" s="51">
        <v>40</v>
      </c>
      <c r="AR244" s="59">
        <v>375796</v>
      </c>
    </row>
    <row r="245" spans="1:44" ht="11.25">
      <c r="A245" s="3" t="s">
        <v>138</v>
      </c>
      <c r="B245" s="32" t="s">
        <v>489</v>
      </c>
      <c r="C245" s="15">
        <v>198376</v>
      </c>
      <c r="D245" s="22">
        <v>7</v>
      </c>
      <c r="E245" s="59">
        <v>23</v>
      </c>
      <c r="F245" s="51">
        <v>88361</v>
      </c>
      <c r="G245" s="51">
        <v>38</v>
      </c>
      <c r="H245" s="51">
        <v>76644</v>
      </c>
      <c r="I245" s="51"/>
      <c r="J245" s="51"/>
      <c r="K245" s="51">
        <v>38</v>
      </c>
      <c r="L245" s="51">
        <v>106187</v>
      </c>
      <c r="M245" s="51"/>
      <c r="N245" s="51"/>
      <c r="O245" s="51">
        <v>38</v>
      </c>
      <c r="P245" s="51">
        <v>1664</v>
      </c>
      <c r="Q245" s="51"/>
      <c r="R245" s="51"/>
      <c r="S245" s="51"/>
      <c r="T245" s="51"/>
      <c r="U245" s="51"/>
      <c r="V245" s="51"/>
      <c r="W245" s="51">
        <v>38</v>
      </c>
      <c r="X245" s="59">
        <v>272856</v>
      </c>
      <c r="Y245" s="59">
        <v>21</v>
      </c>
      <c r="Z245" s="51">
        <v>108823</v>
      </c>
      <c r="AA245" s="51">
        <v>27</v>
      </c>
      <c r="AB245" s="51">
        <v>54458</v>
      </c>
      <c r="AC245" s="51"/>
      <c r="AD245" s="51"/>
      <c r="AE245" s="51">
        <v>27</v>
      </c>
      <c r="AF245" s="51">
        <v>102570</v>
      </c>
      <c r="AG245" s="51"/>
      <c r="AH245" s="51"/>
      <c r="AI245" s="51">
        <v>27</v>
      </c>
      <c r="AJ245" s="51">
        <v>1183</v>
      </c>
      <c r="AK245" s="51"/>
      <c r="AL245" s="51"/>
      <c r="AM245" s="51"/>
      <c r="AN245" s="51"/>
      <c r="AO245" s="51"/>
      <c r="AP245" s="51"/>
      <c r="AQ245" s="51">
        <v>27</v>
      </c>
      <c r="AR245" s="59">
        <v>267034</v>
      </c>
    </row>
    <row r="246" spans="1:44" ht="11.25">
      <c r="A246" s="3" t="s">
        <v>138</v>
      </c>
      <c r="B246" s="32" t="s">
        <v>490</v>
      </c>
      <c r="C246" s="15">
        <v>198455</v>
      </c>
      <c r="D246" s="22">
        <v>7</v>
      </c>
      <c r="E246" s="59">
        <v>57</v>
      </c>
      <c r="F246" s="51">
        <v>204840</v>
      </c>
      <c r="G246" s="51">
        <v>57</v>
      </c>
      <c r="H246" s="51">
        <v>113626</v>
      </c>
      <c r="I246" s="51"/>
      <c r="J246" s="51"/>
      <c r="K246" s="51">
        <v>57</v>
      </c>
      <c r="L246" s="51">
        <v>155151</v>
      </c>
      <c r="M246" s="51"/>
      <c r="N246" s="51"/>
      <c r="O246" s="51">
        <v>57</v>
      </c>
      <c r="P246" s="51">
        <v>9735</v>
      </c>
      <c r="Q246" s="51"/>
      <c r="R246" s="51"/>
      <c r="S246" s="51"/>
      <c r="T246" s="51"/>
      <c r="U246" s="51">
        <v>21</v>
      </c>
      <c r="V246" s="51">
        <v>1080</v>
      </c>
      <c r="W246" s="51">
        <v>57</v>
      </c>
      <c r="X246" s="59">
        <v>484432</v>
      </c>
      <c r="Y246" s="59">
        <v>45</v>
      </c>
      <c r="Z246" s="51">
        <v>207251</v>
      </c>
      <c r="AA246" s="51">
        <v>45</v>
      </c>
      <c r="AB246" s="51">
        <v>89705</v>
      </c>
      <c r="AC246" s="51"/>
      <c r="AD246" s="51"/>
      <c r="AE246" s="51">
        <v>45</v>
      </c>
      <c r="AF246" s="51">
        <v>156977</v>
      </c>
      <c r="AG246" s="51"/>
      <c r="AH246" s="51"/>
      <c r="AI246" s="51">
        <v>45</v>
      </c>
      <c r="AJ246" s="51">
        <v>9850</v>
      </c>
      <c r="AK246" s="51"/>
      <c r="AL246" s="51"/>
      <c r="AM246" s="51"/>
      <c r="AN246" s="51"/>
      <c r="AO246" s="51">
        <v>29</v>
      </c>
      <c r="AP246" s="51">
        <v>1476</v>
      </c>
      <c r="AQ246" s="51">
        <v>45</v>
      </c>
      <c r="AR246" s="59">
        <v>465259</v>
      </c>
    </row>
    <row r="247" spans="1:44" ht="11.25">
      <c r="A247" s="3" t="s">
        <v>138</v>
      </c>
      <c r="B247" s="32" t="s">
        <v>491</v>
      </c>
      <c r="C247" s="15">
        <v>198491</v>
      </c>
      <c r="D247" s="23">
        <v>7</v>
      </c>
      <c r="E247" s="59">
        <v>7</v>
      </c>
      <c r="F247" s="51">
        <v>22558</v>
      </c>
      <c r="G247" s="51">
        <v>7</v>
      </c>
      <c r="H247" s="51">
        <v>12145</v>
      </c>
      <c r="I247" s="51"/>
      <c r="J247" s="51"/>
      <c r="K247" s="51">
        <v>7</v>
      </c>
      <c r="L247" s="51">
        <v>17086</v>
      </c>
      <c r="M247" s="51"/>
      <c r="N247" s="51"/>
      <c r="O247" s="51"/>
      <c r="P247" s="51"/>
      <c r="Q247" s="51"/>
      <c r="R247" s="51"/>
      <c r="S247" s="51"/>
      <c r="T247" s="51"/>
      <c r="U247" s="51"/>
      <c r="V247" s="51"/>
      <c r="W247" s="51">
        <v>7</v>
      </c>
      <c r="X247" s="59">
        <v>51789</v>
      </c>
      <c r="Y247" s="59">
        <v>73</v>
      </c>
      <c r="Z247" s="51">
        <v>289463</v>
      </c>
      <c r="AA247" s="51">
        <v>73</v>
      </c>
      <c r="AB247" s="51">
        <v>126665</v>
      </c>
      <c r="AC247" s="51"/>
      <c r="AD247" s="51"/>
      <c r="AE247" s="51">
        <v>73</v>
      </c>
      <c r="AF247" s="51">
        <v>226479</v>
      </c>
      <c r="AG247" s="51"/>
      <c r="AH247" s="51"/>
      <c r="AI247" s="51"/>
      <c r="AJ247" s="51"/>
      <c r="AK247" s="51"/>
      <c r="AL247" s="51"/>
      <c r="AM247" s="51"/>
      <c r="AN247" s="51"/>
      <c r="AO247" s="51"/>
      <c r="AP247" s="51"/>
      <c r="AQ247" s="51">
        <v>73</v>
      </c>
      <c r="AR247" s="59">
        <v>642607</v>
      </c>
    </row>
    <row r="248" spans="1:44" ht="11.25">
      <c r="A248" s="3" t="s">
        <v>138</v>
      </c>
      <c r="B248" s="32" t="s">
        <v>495</v>
      </c>
      <c r="C248" s="15">
        <v>198534</v>
      </c>
      <c r="D248" s="23">
        <v>7</v>
      </c>
      <c r="E248" s="59">
        <v>15</v>
      </c>
      <c r="F248" s="51">
        <v>50536</v>
      </c>
      <c r="G248" s="51">
        <v>15</v>
      </c>
      <c r="H248" s="51">
        <v>50032</v>
      </c>
      <c r="I248" s="51"/>
      <c r="J248" s="51"/>
      <c r="K248" s="51">
        <v>36</v>
      </c>
      <c r="L248" s="51">
        <v>89775</v>
      </c>
      <c r="M248" s="51"/>
      <c r="N248" s="51"/>
      <c r="O248" s="51"/>
      <c r="P248" s="51"/>
      <c r="Q248" s="51"/>
      <c r="R248" s="51"/>
      <c r="S248" s="51"/>
      <c r="T248" s="51"/>
      <c r="U248" s="51"/>
      <c r="V248" s="51"/>
      <c r="W248" s="51">
        <v>36</v>
      </c>
      <c r="X248" s="59">
        <v>190343</v>
      </c>
      <c r="Y248" s="59">
        <v>156</v>
      </c>
      <c r="Z248" s="51">
        <v>751226</v>
      </c>
      <c r="AA248" s="51">
        <v>194</v>
      </c>
      <c r="AB248" s="51">
        <v>336629</v>
      </c>
      <c r="AC248" s="51"/>
      <c r="AD248" s="51"/>
      <c r="AE248" s="51">
        <v>194</v>
      </c>
      <c r="AF248" s="51">
        <v>746757</v>
      </c>
      <c r="AG248" s="51"/>
      <c r="AH248" s="51"/>
      <c r="AI248" s="51"/>
      <c r="AJ248" s="51"/>
      <c r="AK248" s="51"/>
      <c r="AL248" s="51"/>
      <c r="AM248" s="51"/>
      <c r="AN248" s="51"/>
      <c r="AO248" s="51"/>
      <c r="AP248" s="51"/>
      <c r="AQ248" s="51">
        <v>194</v>
      </c>
      <c r="AR248" s="59">
        <v>1834612</v>
      </c>
    </row>
    <row r="249" spans="1:44" ht="11.25">
      <c r="A249" s="3" t="s">
        <v>138</v>
      </c>
      <c r="B249" s="32" t="s">
        <v>496</v>
      </c>
      <c r="C249" s="15">
        <v>198552</v>
      </c>
      <c r="D249" s="23">
        <v>7</v>
      </c>
      <c r="E249" s="59">
        <v>29</v>
      </c>
      <c r="F249" s="51">
        <v>95342</v>
      </c>
      <c r="G249" s="51">
        <v>44</v>
      </c>
      <c r="H249" s="51">
        <v>86280</v>
      </c>
      <c r="I249" s="51"/>
      <c r="J249" s="51"/>
      <c r="K249" s="51">
        <v>44</v>
      </c>
      <c r="L249" s="51">
        <v>104031</v>
      </c>
      <c r="M249" s="51"/>
      <c r="N249" s="51"/>
      <c r="O249" s="51">
        <v>44</v>
      </c>
      <c r="P249" s="51">
        <v>4406</v>
      </c>
      <c r="Q249" s="51"/>
      <c r="R249" s="51"/>
      <c r="S249" s="51"/>
      <c r="T249" s="51"/>
      <c r="U249" s="51"/>
      <c r="V249" s="51"/>
      <c r="W249" s="51">
        <v>44</v>
      </c>
      <c r="X249" s="59">
        <v>290059</v>
      </c>
      <c r="Y249" s="59">
        <v>78</v>
      </c>
      <c r="Z249" s="51">
        <v>371611</v>
      </c>
      <c r="AA249" s="51">
        <v>100</v>
      </c>
      <c r="AB249" s="51">
        <v>196092</v>
      </c>
      <c r="AC249" s="51"/>
      <c r="AD249" s="51"/>
      <c r="AE249" s="51">
        <v>100</v>
      </c>
      <c r="AF249" s="51">
        <v>347200</v>
      </c>
      <c r="AG249" s="51"/>
      <c r="AH249" s="51"/>
      <c r="AI249" s="51">
        <v>100</v>
      </c>
      <c r="AJ249" s="51">
        <v>14705</v>
      </c>
      <c r="AK249" s="51"/>
      <c r="AL249" s="51"/>
      <c r="AM249" s="51"/>
      <c r="AN249" s="51"/>
      <c r="AO249" s="51"/>
      <c r="AP249" s="51"/>
      <c r="AQ249" s="51">
        <v>100</v>
      </c>
      <c r="AR249" s="59">
        <v>929608</v>
      </c>
    </row>
    <row r="250" spans="1:44" ht="11.25">
      <c r="A250" s="3" t="s">
        <v>138</v>
      </c>
      <c r="B250" s="32" t="s">
        <v>497</v>
      </c>
      <c r="C250" s="15">
        <v>198570</v>
      </c>
      <c r="D250" s="23">
        <v>7</v>
      </c>
      <c r="E250" s="51">
        <v>19</v>
      </c>
      <c r="F250" s="51">
        <v>64009</v>
      </c>
      <c r="G250" s="51">
        <v>19</v>
      </c>
      <c r="H250" s="51">
        <v>32968</v>
      </c>
      <c r="I250" s="51"/>
      <c r="J250" s="51"/>
      <c r="K250" s="51">
        <v>19</v>
      </c>
      <c r="L250" s="51">
        <v>45214</v>
      </c>
      <c r="M250" s="51"/>
      <c r="N250" s="51"/>
      <c r="O250" s="51">
        <v>19</v>
      </c>
      <c r="P250" s="51">
        <v>353</v>
      </c>
      <c r="Q250" s="51"/>
      <c r="R250" s="51"/>
      <c r="S250" s="51"/>
      <c r="T250" s="51"/>
      <c r="U250" s="51"/>
      <c r="V250" s="51"/>
      <c r="W250" s="51">
        <v>19</v>
      </c>
      <c r="X250" s="59">
        <v>142544</v>
      </c>
      <c r="Y250" s="59">
        <v>83</v>
      </c>
      <c r="Z250" s="51">
        <v>421913</v>
      </c>
      <c r="AA250" s="51">
        <v>83</v>
      </c>
      <c r="AB250" s="51">
        <v>144021</v>
      </c>
      <c r="AC250" s="51"/>
      <c r="AD250" s="51"/>
      <c r="AE250" s="51">
        <v>83</v>
      </c>
      <c r="AF250" s="51">
        <v>298027</v>
      </c>
      <c r="AG250" s="51"/>
      <c r="AH250" s="51"/>
      <c r="AI250" s="51">
        <v>83</v>
      </c>
      <c r="AJ250" s="51">
        <v>1544</v>
      </c>
      <c r="AK250" s="51"/>
      <c r="AL250" s="51"/>
      <c r="AM250" s="51"/>
      <c r="AN250" s="51"/>
      <c r="AO250" s="51"/>
      <c r="AP250" s="51"/>
      <c r="AQ250" s="51">
        <v>83</v>
      </c>
      <c r="AR250" s="59">
        <v>865505</v>
      </c>
    </row>
    <row r="251" spans="1:44" ht="11.25">
      <c r="A251" s="3" t="s">
        <v>138</v>
      </c>
      <c r="B251" s="32" t="s">
        <v>498</v>
      </c>
      <c r="C251" s="15">
        <v>198622</v>
      </c>
      <c r="D251" s="23">
        <v>7</v>
      </c>
      <c r="E251" s="51">
        <v>93</v>
      </c>
      <c r="F251" s="51">
        <v>259373</v>
      </c>
      <c r="G251" s="51">
        <v>93</v>
      </c>
      <c r="H251" s="51">
        <v>161374</v>
      </c>
      <c r="I251" s="51"/>
      <c r="J251" s="51"/>
      <c r="K251" s="51">
        <v>93</v>
      </c>
      <c r="L251" s="51">
        <v>196456</v>
      </c>
      <c r="M251" s="51"/>
      <c r="N251" s="51"/>
      <c r="O251" s="51"/>
      <c r="P251" s="51"/>
      <c r="Q251" s="51"/>
      <c r="R251" s="51"/>
      <c r="S251" s="51"/>
      <c r="T251" s="51"/>
      <c r="U251" s="51"/>
      <c r="V251" s="51"/>
      <c r="W251" s="51">
        <v>93</v>
      </c>
      <c r="X251" s="59">
        <v>617203</v>
      </c>
      <c r="Y251" s="59">
        <v>124</v>
      </c>
      <c r="Z251" s="51">
        <v>529800</v>
      </c>
      <c r="AA251" s="51">
        <v>124</v>
      </c>
      <c r="AB251" s="51">
        <v>215165</v>
      </c>
      <c r="AC251" s="51"/>
      <c r="AD251" s="51"/>
      <c r="AE251" s="51">
        <v>124</v>
      </c>
      <c r="AF251" s="51">
        <v>401284</v>
      </c>
      <c r="AG251" s="51"/>
      <c r="AH251" s="51"/>
      <c r="AI251" s="51"/>
      <c r="AJ251" s="51"/>
      <c r="AK251" s="51"/>
      <c r="AL251" s="51"/>
      <c r="AM251" s="51"/>
      <c r="AN251" s="51"/>
      <c r="AO251" s="51"/>
      <c r="AP251" s="51"/>
      <c r="AQ251" s="51">
        <v>124</v>
      </c>
      <c r="AR251" s="59">
        <v>1146249</v>
      </c>
    </row>
    <row r="252" spans="1:44" ht="11.25">
      <c r="A252" s="3" t="s">
        <v>138</v>
      </c>
      <c r="B252" s="32" t="s">
        <v>499</v>
      </c>
      <c r="C252" s="15">
        <v>198640</v>
      </c>
      <c r="D252" s="22">
        <v>7</v>
      </c>
      <c r="E252" s="51">
        <v>14</v>
      </c>
      <c r="F252" s="51">
        <v>49341</v>
      </c>
      <c r="G252" s="51">
        <v>14</v>
      </c>
      <c r="H252" s="51">
        <v>24293</v>
      </c>
      <c r="I252" s="51"/>
      <c r="J252" s="51"/>
      <c r="K252" s="51">
        <v>14</v>
      </c>
      <c r="L252" s="51">
        <v>37372</v>
      </c>
      <c r="M252" s="51"/>
      <c r="N252" s="51"/>
      <c r="O252" s="51"/>
      <c r="P252" s="51"/>
      <c r="Q252" s="51"/>
      <c r="R252" s="51"/>
      <c r="S252" s="51"/>
      <c r="T252" s="51"/>
      <c r="U252" s="51"/>
      <c r="V252" s="51"/>
      <c r="W252" s="51">
        <v>14</v>
      </c>
      <c r="X252" s="59">
        <v>111006</v>
      </c>
      <c r="Y252" s="59">
        <v>45</v>
      </c>
      <c r="Z252" s="51">
        <v>197613</v>
      </c>
      <c r="AA252" s="51">
        <v>45</v>
      </c>
      <c r="AB252" s="51">
        <v>78084</v>
      </c>
      <c r="AC252" s="51"/>
      <c r="AD252" s="51"/>
      <c r="AE252" s="51">
        <v>45</v>
      </c>
      <c r="AF252" s="51">
        <v>149677</v>
      </c>
      <c r="AG252" s="51"/>
      <c r="AH252" s="51"/>
      <c r="AI252" s="51"/>
      <c r="AJ252" s="51"/>
      <c r="AK252" s="51"/>
      <c r="AL252" s="51"/>
      <c r="AM252" s="51"/>
      <c r="AN252" s="51"/>
      <c r="AO252" s="51"/>
      <c r="AP252" s="51"/>
      <c r="AQ252" s="51">
        <v>45</v>
      </c>
      <c r="AR252" s="59">
        <v>425374</v>
      </c>
    </row>
    <row r="253" spans="1:44" ht="11.25">
      <c r="A253" s="3" t="s">
        <v>138</v>
      </c>
      <c r="B253" s="32" t="s">
        <v>500</v>
      </c>
      <c r="C253" s="22">
        <v>198668</v>
      </c>
      <c r="D253" s="22">
        <v>7</v>
      </c>
      <c r="E253" s="59">
        <v>8</v>
      </c>
      <c r="F253" s="59">
        <v>20187</v>
      </c>
      <c r="G253" s="59">
        <v>8</v>
      </c>
      <c r="H253" s="59">
        <v>13882</v>
      </c>
      <c r="I253" s="59"/>
      <c r="J253" s="59"/>
      <c r="K253" s="59">
        <v>8</v>
      </c>
      <c r="L253" s="59">
        <v>15290</v>
      </c>
      <c r="M253" s="59"/>
      <c r="N253" s="59"/>
      <c r="O253" s="59">
        <v>8</v>
      </c>
      <c r="P253" s="59">
        <v>1151</v>
      </c>
      <c r="Q253" s="59"/>
      <c r="R253" s="59"/>
      <c r="S253" s="59"/>
      <c r="T253" s="59"/>
      <c r="U253" s="59"/>
      <c r="V253" s="59"/>
      <c r="W253" s="59">
        <v>8</v>
      </c>
      <c r="X253" s="59">
        <v>50510</v>
      </c>
      <c r="Y253" s="59">
        <v>48</v>
      </c>
      <c r="Z253" s="59">
        <v>218787</v>
      </c>
      <c r="AA253" s="59">
        <v>48</v>
      </c>
      <c r="AB253" s="59">
        <v>83290</v>
      </c>
      <c r="AC253" s="59"/>
      <c r="AD253" s="59"/>
      <c r="AE253" s="59">
        <v>48</v>
      </c>
      <c r="AF253" s="59">
        <v>159331</v>
      </c>
      <c r="AG253" s="59"/>
      <c r="AH253" s="59"/>
      <c r="AI253" s="59">
        <v>48</v>
      </c>
      <c r="AJ253" s="59">
        <v>11997</v>
      </c>
      <c r="AK253" s="59"/>
      <c r="AL253" s="59"/>
      <c r="AM253" s="59"/>
      <c r="AN253" s="59"/>
      <c r="AO253" s="59"/>
      <c r="AP253" s="59"/>
      <c r="AQ253" s="59">
        <v>48</v>
      </c>
      <c r="AR253" s="59">
        <v>473405</v>
      </c>
    </row>
    <row r="254" spans="1:44" ht="11.25">
      <c r="A254" s="3" t="s">
        <v>138</v>
      </c>
      <c r="B254" s="32" t="s">
        <v>501</v>
      </c>
      <c r="C254" s="15">
        <v>198729</v>
      </c>
      <c r="D254" s="22">
        <v>7</v>
      </c>
      <c r="E254" s="51">
        <v>21</v>
      </c>
      <c r="F254" s="51">
        <v>58523</v>
      </c>
      <c r="G254" s="51">
        <v>21</v>
      </c>
      <c r="H254" s="51">
        <v>36439</v>
      </c>
      <c r="I254" s="51"/>
      <c r="J254" s="51"/>
      <c r="K254" s="51">
        <v>21</v>
      </c>
      <c r="L254" s="51">
        <v>44327</v>
      </c>
      <c r="M254" s="51"/>
      <c r="N254" s="51"/>
      <c r="O254" s="51"/>
      <c r="P254" s="51"/>
      <c r="Q254" s="51"/>
      <c r="R254" s="51"/>
      <c r="S254" s="51"/>
      <c r="T254" s="51"/>
      <c r="U254" s="51"/>
      <c r="V254" s="51"/>
      <c r="W254" s="51">
        <v>21</v>
      </c>
      <c r="X254" s="59">
        <v>139289</v>
      </c>
      <c r="Y254" s="59">
        <v>32</v>
      </c>
      <c r="Z254" s="51">
        <v>139847</v>
      </c>
      <c r="AA254" s="59">
        <v>32</v>
      </c>
      <c r="AB254" s="51">
        <v>55527</v>
      </c>
      <c r="AC254" s="51"/>
      <c r="AD254" s="51"/>
      <c r="AE254" s="51">
        <v>32</v>
      </c>
      <c r="AF254" s="51">
        <v>105924</v>
      </c>
      <c r="AG254" s="51"/>
      <c r="AH254" s="51"/>
      <c r="AI254" s="51"/>
      <c r="AJ254" s="51"/>
      <c r="AK254" s="51"/>
      <c r="AL254" s="51"/>
      <c r="AM254" s="51"/>
      <c r="AN254" s="51"/>
      <c r="AO254" s="51"/>
      <c r="AP254" s="51"/>
      <c r="AQ254" s="51">
        <v>32</v>
      </c>
      <c r="AR254" s="59">
        <v>301298</v>
      </c>
    </row>
    <row r="255" spans="1:44" ht="11.25">
      <c r="A255" s="3" t="s">
        <v>138</v>
      </c>
      <c r="B255" s="32" t="s">
        <v>502</v>
      </c>
      <c r="C255" s="15">
        <v>198710</v>
      </c>
      <c r="D255" s="22">
        <v>7</v>
      </c>
      <c r="E255" s="51">
        <v>2</v>
      </c>
      <c r="F255" s="51">
        <v>7437</v>
      </c>
      <c r="G255" s="51">
        <v>2</v>
      </c>
      <c r="H255" s="51">
        <v>3470</v>
      </c>
      <c r="I255" s="51"/>
      <c r="J255" s="51"/>
      <c r="K255" s="51">
        <v>2</v>
      </c>
      <c r="L255" s="51">
        <v>5633</v>
      </c>
      <c r="M255" s="51">
        <v>2</v>
      </c>
      <c r="N255" s="51">
        <v>884</v>
      </c>
      <c r="O255" s="51"/>
      <c r="P255" s="51"/>
      <c r="Q255" s="51"/>
      <c r="R255" s="51"/>
      <c r="S255" s="51"/>
      <c r="T255" s="51"/>
      <c r="U255" s="51"/>
      <c r="V255" s="51"/>
      <c r="W255" s="51">
        <v>2</v>
      </c>
      <c r="X255" s="59">
        <v>17424</v>
      </c>
      <c r="Y255" s="59">
        <v>46</v>
      </c>
      <c r="Z255" s="51">
        <v>168065</v>
      </c>
      <c r="AA255" s="59">
        <v>46</v>
      </c>
      <c r="AB255" s="51">
        <v>78084</v>
      </c>
      <c r="AC255" s="51"/>
      <c r="AD255" s="51"/>
      <c r="AE255" s="51">
        <v>46</v>
      </c>
      <c r="AF255" s="51">
        <v>127297</v>
      </c>
      <c r="AG255" s="51">
        <v>46</v>
      </c>
      <c r="AH255" s="51">
        <v>19968</v>
      </c>
      <c r="AI255" s="51"/>
      <c r="AJ255" s="51"/>
      <c r="AK255" s="51"/>
      <c r="AL255" s="51"/>
      <c r="AM255" s="51"/>
      <c r="AN255" s="51"/>
      <c r="AO255" s="51"/>
      <c r="AP255" s="51"/>
      <c r="AQ255" s="51">
        <v>46</v>
      </c>
      <c r="AR255" s="59">
        <v>393414</v>
      </c>
    </row>
    <row r="256" spans="1:44" ht="11.25">
      <c r="A256" s="3" t="s">
        <v>138</v>
      </c>
      <c r="B256" s="32" t="s">
        <v>503</v>
      </c>
      <c r="C256" s="15">
        <v>198774</v>
      </c>
      <c r="D256" s="22">
        <v>7</v>
      </c>
      <c r="E256" s="51">
        <v>8</v>
      </c>
      <c r="F256" s="51">
        <v>24277</v>
      </c>
      <c r="G256" s="51">
        <v>8</v>
      </c>
      <c r="H256" s="51">
        <v>13882</v>
      </c>
      <c r="I256" s="51"/>
      <c r="J256" s="51"/>
      <c r="K256" s="51">
        <v>8</v>
      </c>
      <c r="L256" s="51">
        <v>18388</v>
      </c>
      <c r="M256" s="51"/>
      <c r="N256" s="51"/>
      <c r="O256" s="51"/>
      <c r="P256" s="51"/>
      <c r="Q256" s="51"/>
      <c r="R256" s="51"/>
      <c r="S256" s="51"/>
      <c r="T256" s="51"/>
      <c r="U256" s="51"/>
      <c r="V256" s="51"/>
      <c r="W256" s="51">
        <v>8</v>
      </c>
      <c r="X256" s="59">
        <v>56547</v>
      </c>
      <c r="Y256" s="59">
        <v>106</v>
      </c>
      <c r="Z256" s="51">
        <v>433653</v>
      </c>
      <c r="AA256" s="51">
        <v>106</v>
      </c>
      <c r="AB256" s="51">
        <v>183932</v>
      </c>
      <c r="AC256" s="51"/>
      <c r="AD256" s="51"/>
      <c r="AE256" s="51">
        <v>106</v>
      </c>
      <c r="AF256" s="51">
        <v>328460</v>
      </c>
      <c r="AG256" s="51"/>
      <c r="AH256" s="51"/>
      <c r="AI256" s="51"/>
      <c r="AJ256" s="51"/>
      <c r="AK256" s="51"/>
      <c r="AL256" s="51"/>
      <c r="AM256" s="51"/>
      <c r="AN256" s="51"/>
      <c r="AO256" s="51"/>
      <c r="AP256" s="51"/>
      <c r="AQ256" s="51">
        <v>106</v>
      </c>
      <c r="AR256" s="59">
        <v>946045</v>
      </c>
    </row>
    <row r="257" spans="1:44" ht="11.25">
      <c r="A257" s="3" t="s">
        <v>138</v>
      </c>
      <c r="B257" s="32" t="s">
        <v>504</v>
      </c>
      <c r="C257" s="15">
        <v>198817</v>
      </c>
      <c r="D257" s="22">
        <v>7</v>
      </c>
      <c r="E257" s="51">
        <v>34</v>
      </c>
      <c r="F257" s="51">
        <v>114662</v>
      </c>
      <c r="G257" s="51">
        <v>34</v>
      </c>
      <c r="H257" s="51">
        <v>58997</v>
      </c>
      <c r="I257" s="51"/>
      <c r="J257" s="51"/>
      <c r="K257" s="51">
        <v>34</v>
      </c>
      <c r="L257" s="51">
        <v>86848</v>
      </c>
      <c r="M257" s="51"/>
      <c r="N257" s="51"/>
      <c r="O257" s="51"/>
      <c r="P257" s="51"/>
      <c r="Q257" s="51"/>
      <c r="R257" s="51"/>
      <c r="S257" s="51"/>
      <c r="T257" s="51"/>
      <c r="U257" s="51"/>
      <c r="V257" s="51"/>
      <c r="W257" s="51">
        <v>34</v>
      </c>
      <c r="X257" s="59">
        <v>260507</v>
      </c>
      <c r="Y257" s="59">
        <v>42</v>
      </c>
      <c r="Z257" s="51">
        <v>180001</v>
      </c>
      <c r="AA257" s="51">
        <v>42</v>
      </c>
      <c r="AB257" s="51">
        <v>72870</v>
      </c>
      <c r="AC257" s="51"/>
      <c r="AD257" s="51"/>
      <c r="AE257" s="51">
        <v>42</v>
      </c>
      <c r="AF257" s="51">
        <v>136338</v>
      </c>
      <c r="AG257" s="51"/>
      <c r="AH257" s="51"/>
      <c r="AI257" s="51"/>
      <c r="AJ257" s="51"/>
      <c r="AK257" s="51"/>
      <c r="AL257" s="51"/>
      <c r="AM257" s="51"/>
      <c r="AN257" s="51"/>
      <c r="AO257" s="51"/>
      <c r="AP257" s="51"/>
      <c r="AQ257" s="51">
        <v>42</v>
      </c>
      <c r="AR257" s="59">
        <v>389209</v>
      </c>
    </row>
    <row r="258" spans="1:44" ht="11.25">
      <c r="A258" s="3" t="s">
        <v>138</v>
      </c>
      <c r="B258" s="32" t="s">
        <v>505</v>
      </c>
      <c r="C258" s="15">
        <v>198905</v>
      </c>
      <c r="D258" s="22">
        <v>7</v>
      </c>
      <c r="E258" s="51"/>
      <c r="F258" s="51"/>
      <c r="G258" s="51"/>
      <c r="H258" s="51"/>
      <c r="I258" s="51"/>
      <c r="J258" s="51"/>
      <c r="K258" s="51"/>
      <c r="L258" s="51"/>
      <c r="M258" s="51"/>
      <c r="N258" s="51"/>
      <c r="O258" s="51"/>
      <c r="P258" s="51"/>
      <c r="Q258" s="51"/>
      <c r="R258" s="51"/>
      <c r="S258" s="51"/>
      <c r="T258" s="51"/>
      <c r="U258" s="51"/>
      <c r="V258" s="51"/>
      <c r="W258" s="51"/>
      <c r="X258" s="59"/>
      <c r="Y258" s="59">
        <v>28</v>
      </c>
      <c r="Z258" s="51">
        <v>95085</v>
      </c>
      <c r="AA258" s="51">
        <v>28</v>
      </c>
      <c r="AB258" s="51">
        <v>48586</v>
      </c>
      <c r="AC258" s="51"/>
      <c r="AD258" s="51"/>
      <c r="AE258" s="51">
        <v>31</v>
      </c>
      <c r="AF258" s="51">
        <v>88607</v>
      </c>
      <c r="AG258" s="51"/>
      <c r="AH258" s="51"/>
      <c r="AI258" s="51"/>
      <c r="AJ258" s="51"/>
      <c r="AK258" s="51"/>
      <c r="AL258" s="51"/>
      <c r="AM258" s="51"/>
      <c r="AN258" s="51"/>
      <c r="AO258" s="51"/>
      <c r="AP258" s="51"/>
      <c r="AQ258" s="51">
        <v>31</v>
      </c>
      <c r="AR258" s="59">
        <v>232278</v>
      </c>
    </row>
    <row r="259" spans="1:44" ht="11.25">
      <c r="A259" s="3" t="s">
        <v>138</v>
      </c>
      <c r="B259" s="32" t="s">
        <v>506</v>
      </c>
      <c r="C259" s="15">
        <v>198914</v>
      </c>
      <c r="D259" s="22">
        <v>7</v>
      </c>
      <c r="E259" s="51">
        <v>8</v>
      </c>
      <c r="F259" s="51">
        <v>21031</v>
      </c>
      <c r="G259" s="51">
        <v>8</v>
      </c>
      <c r="H259" s="51">
        <v>13882</v>
      </c>
      <c r="I259" s="51"/>
      <c r="J259" s="51"/>
      <c r="K259" s="51">
        <v>8</v>
      </c>
      <c r="L259" s="51">
        <v>15929</v>
      </c>
      <c r="M259" s="51"/>
      <c r="N259" s="51"/>
      <c r="O259" s="51"/>
      <c r="P259" s="51"/>
      <c r="Q259" s="51"/>
      <c r="R259" s="51"/>
      <c r="S259" s="51"/>
      <c r="T259" s="51"/>
      <c r="U259" s="51"/>
      <c r="V259" s="51"/>
      <c r="W259" s="51">
        <v>8</v>
      </c>
      <c r="X259" s="59">
        <v>50842</v>
      </c>
      <c r="Y259" s="59">
        <v>19</v>
      </c>
      <c r="Z259" s="51">
        <v>72586</v>
      </c>
      <c r="AA259" s="51">
        <v>19</v>
      </c>
      <c r="AB259" s="51">
        <v>32969</v>
      </c>
      <c r="AC259" s="51"/>
      <c r="AD259" s="51"/>
      <c r="AE259" s="51">
        <v>19</v>
      </c>
      <c r="AF259" s="51">
        <v>54978</v>
      </c>
      <c r="AG259" s="51"/>
      <c r="AH259" s="51"/>
      <c r="AI259" s="51"/>
      <c r="AJ259" s="51"/>
      <c r="AK259" s="51"/>
      <c r="AL259" s="51"/>
      <c r="AM259" s="51"/>
      <c r="AN259" s="51"/>
      <c r="AO259" s="51"/>
      <c r="AP259" s="51"/>
      <c r="AQ259" s="51">
        <v>19</v>
      </c>
      <c r="AR259" s="59">
        <v>160533</v>
      </c>
    </row>
    <row r="260" spans="1:44" ht="11.25">
      <c r="A260" s="3" t="s">
        <v>138</v>
      </c>
      <c r="B260" s="32" t="s">
        <v>507</v>
      </c>
      <c r="C260" s="15">
        <v>198923</v>
      </c>
      <c r="D260" s="22">
        <v>7</v>
      </c>
      <c r="E260" s="51">
        <v>1</v>
      </c>
      <c r="F260" s="51">
        <v>2647</v>
      </c>
      <c r="G260" s="51">
        <v>1</v>
      </c>
      <c r="H260" s="51">
        <v>1735</v>
      </c>
      <c r="I260" s="51"/>
      <c r="J260" s="51"/>
      <c r="K260" s="51">
        <v>1</v>
      </c>
      <c r="L260" s="51">
        <v>2006</v>
      </c>
      <c r="M260" s="51"/>
      <c r="N260" s="51"/>
      <c r="O260" s="51"/>
      <c r="P260" s="51"/>
      <c r="Q260" s="51"/>
      <c r="R260" s="51"/>
      <c r="S260" s="51"/>
      <c r="T260" s="51"/>
      <c r="U260" s="51"/>
      <c r="V260" s="51"/>
      <c r="W260" s="51">
        <v>1</v>
      </c>
      <c r="X260" s="59">
        <v>6388</v>
      </c>
      <c r="Y260" s="59">
        <v>43</v>
      </c>
      <c r="Z260" s="51">
        <v>152651</v>
      </c>
      <c r="AA260" s="51">
        <v>43</v>
      </c>
      <c r="AB260" s="51">
        <v>74614</v>
      </c>
      <c r="AC260" s="51"/>
      <c r="AD260" s="51"/>
      <c r="AE260" s="51">
        <v>43</v>
      </c>
      <c r="AF260" s="51">
        <v>115622</v>
      </c>
      <c r="AG260" s="51"/>
      <c r="AH260" s="51"/>
      <c r="AI260" s="51"/>
      <c r="AJ260" s="51"/>
      <c r="AK260" s="51"/>
      <c r="AL260" s="51"/>
      <c r="AM260" s="51"/>
      <c r="AN260" s="51"/>
      <c r="AO260" s="51"/>
      <c r="AP260" s="51"/>
      <c r="AQ260" s="51">
        <v>43</v>
      </c>
      <c r="AR260" s="59">
        <v>342887</v>
      </c>
    </row>
    <row r="261" spans="1:44" ht="11.25">
      <c r="A261" s="3" t="s">
        <v>138</v>
      </c>
      <c r="B261" s="32" t="s">
        <v>508</v>
      </c>
      <c r="C261" s="22">
        <v>198987</v>
      </c>
      <c r="D261" s="22">
        <v>7</v>
      </c>
      <c r="E261" s="59">
        <v>6</v>
      </c>
      <c r="F261" s="59">
        <v>18421</v>
      </c>
      <c r="G261" s="59">
        <v>6</v>
      </c>
      <c r="H261" s="59">
        <v>10411</v>
      </c>
      <c r="I261" s="59"/>
      <c r="J261" s="59"/>
      <c r="K261" s="59">
        <v>6</v>
      </c>
      <c r="L261" s="59">
        <v>13816</v>
      </c>
      <c r="M261" s="59"/>
      <c r="N261" s="59"/>
      <c r="O261" s="59"/>
      <c r="P261" s="59"/>
      <c r="Q261" s="59"/>
      <c r="R261" s="59"/>
      <c r="S261" s="59"/>
      <c r="T261" s="59"/>
      <c r="U261" s="59"/>
      <c r="V261" s="59"/>
      <c r="W261" s="59">
        <v>6</v>
      </c>
      <c r="X261" s="59">
        <v>42648</v>
      </c>
      <c r="Y261" s="59">
        <v>43</v>
      </c>
      <c r="Z261" s="59">
        <v>180325</v>
      </c>
      <c r="AA261" s="59">
        <v>43</v>
      </c>
      <c r="AB261" s="59">
        <v>74614</v>
      </c>
      <c r="AC261" s="59"/>
      <c r="AD261" s="59"/>
      <c r="AE261" s="59">
        <v>43</v>
      </c>
      <c r="AF261" s="59">
        <v>136583</v>
      </c>
      <c r="AG261" s="59"/>
      <c r="AH261" s="59"/>
      <c r="AI261" s="59"/>
      <c r="AJ261" s="59"/>
      <c r="AK261" s="59"/>
      <c r="AL261" s="59"/>
      <c r="AM261" s="59"/>
      <c r="AN261" s="59"/>
      <c r="AO261" s="59"/>
      <c r="AP261" s="59"/>
      <c r="AQ261" s="59">
        <v>43</v>
      </c>
      <c r="AR261" s="59">
        <v>391522</v>
      </c>
    </row>
    <row r="262" spans="1:44" ht="11.25">
      <c r="A262" s="3" t="s">
        <v>138</v>
      </c>
      <c r="B262" s="32" t="s">
        <v>509</v>
      </c>
      <c r="C262" s="15">
        <v>199023</v>
      </c>
      <c r="D262" s="22">
        <v>7</v>
      </c>
      <c r="E262" s="51">
        <v>1</v>
      </c>
      <c r="F262" s="51">
        <v>2720</v>
      </c>
      <c r="G262" s="51">
        <v>1</v>
      </c>
      <c r="H262" s="51">
        <v>1735</v>
      </c>
      <c r="I262" s="51"/>
      <c r="J262" s="51"/>
      <c r="K262" s="51">
        <v>1</v>
      </c>
      <c r="L262" s="51">
        <v>2060</v>
      </c>
      <c r="M262" s="51"/>
      <c r="N262" s="51"/>
      <c r="O262" s="51"/>
      <c r="P262" s="51"/>
      <c r="Q262" s="51"/>
      <c r="R262" s="51"/>
      <c r="S262" s="51"/>
      <c r="T262" s="51"/>
      <c r="U262" s="51"/>
      <c r="V262" s="51"/>
      <c r="W262" s="51">
        <v>1</v>
      </c>
      <c r="X262" s="59">
        <v>6515</v>
      </c>
      <c r="Y262" s="59">
        <v>28</v>
      </c>
      <c r="Z262" s="51">
        <v>114278</v>
      </c>
      <c r="AA262" s="59">
        <v>28</v>
      </c>
      <c r="AB262" s="51">
        <v>48586</v>
      </c>
      <c r="AC262" s="51"/>
      <c r="AD262" s="51"/>
      <c r="AE262" s="51">
        <v>28</v>
      </c>
      <c r="AF262" s="51">
        <v>86557</v>
      </c>
      <c r="AG262" s="51"/>
      <c r="AH262" s="51"/>
      <c r="AI262" s="51"/>
      <c r="AJ262" s="51"/>
      <c r="AK262" s="51"/>
      <c r="AL262" s="51"/>
      <c r="AM262" s="51"/>
      <c r="AN262" s="51"/>
      <c r="AO262" s="51"/>
      <c r="AP262" s="51"/>
      <c r="AQ262" s="51">
        <v>28</v>
      </c>
      <c r="AR262" s="59">
        <v>249421</v>
      </c>
    </row>
    <row r="263" spans="1:44" ht="11.25">
      <c r="A263" s="3" t="s">
        <v>138</v>
      </c>
      <c r="B263" s="32" t="s">
        <v>510</v>
      </c>
      <c r="C263" s="15">
        <v>199087</v>
      </c>
      <c r="D263" s="22">
        <v>7</v>
      </c>
      <c r="E263" s="51">
        <v>13</v>
      </c>
      <c r="F263" s="51">
        <v>38744</v>
      </c>
      <c r="G263" s="51">
        <v>13</v>
      </c>
      <c r="H263" s="51">
        <v>24437</v>
      </c>
      <c r="I263" s="51">
        <v>13</v>
      </c>
      <c r="J263" s="51">
        <v>1995</v>
      </c>
      <c r="K263" s="51">
        <v>13</v>
      </c>
      <c r="L263" s="51">
        <v>29344</v>
      </c>
      <c r="M263" s="51">
        <v>13</v>
      </c>
      <c r="N263" s="51">
        <v>4247</v>
      </c>
      <c r="O263" s="51"/>
      <c r="P263" s="51"/>
      <c r="Q263" s="51">
        <v>13</v>
      </c>
      <c r="R263" s="51">
        <v>1227</v>
      </c>
      <c r="S263" s="51"/>
      <c r="T263" s="51"/>
      <c r="U263" s="51"/>
      <c r="V263" s="51"/>
      <c r="W263" s="51">
        <v>13</v>
      </c>
      <c r="X263" s="59">
        <v>99994</v>
      </c>
      <c r="Y263" s="59">
        <v>41</v>
      </c>
      <c r="Z263" s="51">
        <v>187462</v>
      </c>
      <c r="AA263" s="59">
        <v>41</v>
      </c>
      <c r="AB263" s="51">
        <v>71143</v>
      </c>
      <c r="AC263" s="51">
        <v>41</v>
      </c>
      <c r="AD263" s="51">
        <v>9652</v>
      </c>
      <c r="AE263" s="51">
        <v>41</v>
      </c>
      <c r="AF263" s="51">
        <v>141989</v>
      </c>
      <c r="AG263" s="51">
        <v>41</v>
      </c>
      <c r="AH263" s="51">
        <v>13395</v>
      </c>
      <c r="AI263" s="51"/>
      <c r="AJ263" s="51"/>
      <c r="AK263" s="51">
        <v>41</v>
      </c>
      <c r="AL263" s="51">
        <v>5939</v>
      </c>
      <c r="AM263" s="51"/>
      <c r="AN263" s="51"/>
      <c r="AO263" s="51"/>
      <c r="AP263" s="51"/>
      <c r="AQ263" s="51">
        <v>41</v>
      </c>
      <c r="AR263" s="59">
        <v>429580</v>
      </c>
    </row>
    <row r="264" spans="1:44" ht="11.25">
      <c r="A264" s="3" t="s">
        <v>138</v>
      </c>
      <c r="B264" s="32" t="s">
        <v>511</v>
      </c>
      <c r="C264" s="15">
        <v>199263</v>
      </c>
      <c r="D264" s="22">
        <v>7</v>
      </c>
      <c r="E264" s="59">
        <v>8</v>
      </c>
      <c r="F264" s="51">
        <v>20864</v>
      </c>
      <c r="G264" s="51">
        <v>8</v>
      </c>
      <c r="H264" s="51">
        <v>13888</v>
      </c>
      <c r="I264" s="51">
        <v>8</v>
      </c>
      <c r="J264" s="51">
        <v>1462</v>
      </c>
      <c r="K264" s="51">
        <v>8</v>
      </c>
      <c r="L264" s="51">
        <v>21510</v>
      </c>
      <c r="M264" s="51">
        <v>8</v>
      </c>
      <c r="N264" s="51">
        <v>1162</v>
      </c>
      <c r="O264" s="51">
        <v>8</v>
      </c>
      <c r="P264" s="51">
        <v>450</v>
      </c>
      <c r="Q264" s="51">
        <v>8</v>
      </c>
      <c r="R264" s="51">
        <v>1518</v>
      </c>
      <c r="S264" s="51"/>
      <c r="T264" s="51"/>
      <c r="U264" s="51"/>
      <c r="V264" s="51"/>
      <c r="W264" s="51">
        <v>8</v>
      </c>
      <c r="X264" s="59">
        <v>60854</v>
      </c>
      <c r="Y264" s="59">
        <v>14</v>
      </c>
      <c r="Z264" s="51">
        <v>37221</v>
      </c>
      <c r="AA264" s="51">
        <v>14</v>
      </c>
      <c r="AB264" s="51">
        <v>24304</v>
      </c>
      <c r="AC264" s="51">
        <v>14</v>
      </c>
      <c r="AD264" s="51">
        <v>2608</v>
      </c>
      <c r="AE264" s="51">
        <v>14</v>
      </c>
      <c r="AF264" s="51">
        <v>38374</v>
      </c>
      <c r="AG264" s="51">
        <v>14</v>
      </c>
      <c r="AH264" s="51">
        <v>2033</v>
      </c>
      <c r="AI264" s="51">
        <v>14</v>
      </c>
      <c r="AJ264" s="51">
        <v>803</v>
      </c>
      <c r="AK264" s="51">
        <v>14</v>
      </c>
      <c r="AL264" s="51">
        <v>2709</v>
      </c>
      <c r="AM264" s="51"/>
      <c r="AN264" s="51"/>
      <c r="AO264" s="51"/>
      <c r="AP264" s="51"/>
      <c r="AQ264" s="51">
        <v>14</v>
      </c>
      <c r="AR264" s="59">
        <v>108052</v>
      </c>
    </row>
    <row r="265" spans="1:44" ht="11.25">
      <c r="A265" s="3" t="s">
        <v>138</v>
      </c>
      <c r="B265" s="32" t="s">
        <v>512</v>
      </c>
      <c r="C265" s="15">
        <v>199324</v>
      </c>
      <c r="D265" s="22">
        <v>7</v>
      </c>
      <c r="E265" s="59">
        <v>22</v>
      </c>
      <c r="F265" s="51">
        <v>71282</v>
      </c>
      <c r="G265" s="51">
        <v>22</v>
      </c>
      <c r="H265" s="51">
        <v>38175</v>
      </c>
      <c r="I265" s="51"/>
      <c r="J265" s="51"/>
      <c r="K265" s="51">
        <v>22</v>
      </c>
      <c r="L265" s="51">
        <v>53991</v>
      </c>
      <c r="M265" s="51">
        <v>22</v>
      </c>
      <c r="N265" s="51">
        <v>3327</v>
      </c>
      <c r="O265" s="51"/>
      <c r="P265" s="51"/>
      <c r="Q265" s="51"/>
      <c r="R265" s="51"/>
      <c r="S265" s="51"/>
      <c r="T265" s="51"/>
      <c r="U265" s="51"/>
      <c r="V265" s="51"/>
      <c r="W265" s="51">
        <v>22</v>
      </c>
      <c r="X265" s="59">
        <v>166775</v>
      </c>
      <c r="Y265" s="59">
        <v>33</v>
      </c>
      <c r="Z265" s="51">
        <v>122280</v>
      </c>
      <c r="AA265" s="51">
        <v>33</v>
      </c>
      <c r="AB265" s="51">
        <v>57262</v>
      </c>
      <c r="AC265" s="51"/>
      <c r="AD265" s="51"/>
      <c r="AE265" s="51">
        <v>33</v>
      </c>
      <c r="AF265" s="51">
        <v>92619</v>
      </c>
      <c r="AG265" s="51">
        <v>33</v>
      </c>
      <c r="AH265" s="51">
        <v>4990</v>
      </c>
      <c r="AI265" s="51"/>
      <c r="AJ265" s="51"/>
      <c r="AK265" s="51"/>
      <c r="AL265" s="51"/>
      <c r="AM265" s="51"/>
      <c r="AN265" s="51"/>
      <c r="AO265" s="51"/>
      <c r="AP265" s="51"/>
      <c r="AQ265" s="51">
        <v>33</v>
      </c>
      <c r="AR265" s="59">
        <v>277151</v>
      </c>
    </row>
    <row r="266" spans="1:44" ht="11.25">
      <c r="A266" s="3" t="s">
        <v>138</v>
      </c>
      <c r="B266" s="32" t="s">
        <v>513</v>
      </c>
      <c r="C266" s="15">
        <v>199333</v>
      </c>
      <c r="D266" s="22">
        <v>7</v>
      </c>
      <c r="E266" s="59">
        <v>35</v>
      </c>
      <c r="F266" s="51">
        <v>107595</v>
      </c>
      <c r="G266" s="51">
        <v>35</v>
      </c>
      <c r="H266" s="51">
        <v>45139</v>
      </c>
      <c r="I266" s="51"/>
      <c r="J266" s="51"/>
      <c r="K266" s="51">
        <v>35</v>
      </c>
      <c r="L266" s="51">
        <v>81499</v>
      </c>
      <c r="M266" s="51"/>
      <c r="N266" s="51"/>
      <c r="O266" s="51"/>
      <c r="P266" s="51"/>
      <c r="Q266" s="51"/>
      <c r="R266" s="51"/>
      <c r="S266" s="51"/>
      <c r="T266" s="51"/>
      <c r="U266" s="51"/>
      <c r="V266" s="51"/>
      <c r="W266" s="51">
        <v>35</v>
      </c>
      <c r="X266" s="59">
        <v>234233</v>
      </c>
      <c r="Y266" s="59">
        <v>95</v>
      </c>
      <c r="Z266" s="51">
        <v>428490</v>
      </c>
      <c r="AA266" s="51">
        <v>95</v>
      </c>
      <c r="AB266" s="51">
        <v>164785</v>
      </c>
      <c r="AC266" s="51"/>
      <c r="AD266" s="51"/>
      <c r="AE266" s="51">
        <v>95</v>
      </c>
      <c r="AF266" s="51">
        <v>324560</v>
      </c>
      <c r="AG266" s="51"/>
      <c r="AH266" s="51"/>
      <c r="AI266" s="51"/>
      <c r="AJ266" s="51"/>
      <c r="AK266" s="51"/>
      <c r="AL266" s="51"/>
      <c r="AM266" s="51"/>
      <c r="AN266" s="51"/>
      <c r="AO266" s="51"/>
      <c r="AP266" s="51"/>
      <c r="AQ266" s="51">
        <v>95</v>
      </c>
      <c r="AR266" s="59">
        <v>917835</v>
      </c>
    </row>
    <row r="267" spans="1:44" ht="11.25">
      <c r="A267" s="3" t="s">
        <v>138</v>
      </c>
      <c r="B267" s="32" t="s">
        <v>514</v>
      </c>
      <c r="C267" s="15">
        <v>199421</v>
      </c>
      <c r="D267" s="22">
        <v>7</v>
      </c>
      <c r="E267" s="59">
        <v>10</v>
      </c>
      <c r="F267" s="51">
        <v>36944</v>
      </c>
      <c r="G267" s="51">
        <v>10</v>
      </c>
      <c r="H267" s="51">
        <v>19581</v>
      </c>
      <c r="I267" s="51"/>
      <c r="J267" s="51"/>
      <c r="K267" s="51">
        <v>10</v>
      </c>
      <c r="L267" s="51">
        <v>27983</v>
      </c>
      <c r="M267" s="51"/>
      <c r="N267" s="51"/>
      <c r="O267" s="51"/>
      <c r="P267" s="51"/>
      <c r="Q267" s="51"/>
      <c r="R267" s="51"/>
      <c r="S267" s="51"/>
      <c r="T267" s="51"/>
      <c r="U267" s="51"/>
      <c r="V267" s="51"/>
      <c r="W267" s="51">
        <v>10</v>
      </c>
      <c r="X267" s="59">
        <v>84508</v>
      </c>
      <c r="Y267" s="59">
        <v>36</v>
      </c>
      <c r="Z267" s="51">
        <v>154282</v>
      </c>
      <c r="AA267" s="51">
        <v>36</v>
      </c>
      <c r="AB267" s="51">
        <v>70494</v>
      </c>
      <c r="AC267" s="51"/>
      <c r="AD267" s="51"/>
      <c r="AE267" s="51">
        <v>36</v>
      </c>
      <c r="AF267" s="51">
        <v>116858</v>
      </c>
      <c r="AG267" s="51"/>
      <c r="AH267" s="51"/>
      <c r="AI267" s="51"/>
      <c r="AJ267" s="51"/>
      <c r="AK267" s="51"/>
      <c r="AL267" s="51"/>
      <c r="AM267" s="51"/>
      <c r="AN267" s="51"/>
      <c r="AO267" s="51"/>
      <c r="AP267" s="51"/>
      <c r="AQ267" s="51">
        <v>36</v>
      </c>
      <c r="AR267" s="59">
        <v>341634</v>
      </c>
    </row>
    <row r="268" spans="1:44" ht="11.25">
      <c r="A268" s="3" t="s">
        <v>138</v>
      </c>
      <c r="B268" s="32" t="s">
        <v>515</v>
      </c>
      <c r="C268" s="15">
        <v>199449</v>
      </c>
      <c r="D268" s="22">
        <v>7</v>
      </c>
      <c r="E268" s="59">
        <v>26</v>
      </c>
      <c r="F268" s="51">
        <v>99397</v>
      </c>
      <c r="G268" s="51">
        <v>26</v>
      </c>
      <c r="H268" s="51">
        <v>45115</v>
      </c>
      <c r="I268" s="51"/>
      <c r="J268" s="51"/>
      <c r="K268" s="51">
        <v>26</v>
      </c>
      <c r="L268" s="51">
        <v>75286</v>
      </c>
      <c r="M268" s="51"/>
      <c r="N268" s="51"/>
      <c r="O268" s="51"/>
      <c r="P268" s="51"/>
      <c r="Q268" s="51"/>
      <c r="R268" s="51"/>
      <c r="S268" s="51"/>
      <c r="T268" s="51"/>
      <c r="U268" s="51"/>
      <c r="V268" s="51"/>
      <c r="W268" s="51">
        <v>26</v>
      </c>
      <c r="X268" s="59">
        <v>219798</v>
      </c>
      <c r="Y268" s="59">
        <v>12</v>
      </c>
      <c r="Z268" s="51">
        <v>60230</v>
      </c>
      <c r="AA268" s="51">
        <v>12</v>
      </c>
      <c r="AB268" s="51">
        <v>20822</v>
      </c>
      <c r="AC268" s="51"/>
      <c r="AD268" s="51"/>
      <c r="AE268" s="51">
        <v>12</v>
      </c>
      <c r="AF268" s="51">
        <v>45620</v>
      </c>
      <c r="AG268" s="51"/>
      <c r="AH268" s="51"/>
      <c r="AI268" s="51"/>
      <c r="AJ268" s="51"/>
      <c r="AK268" s="51"/>
      <c r="AL268" s="51"/>
      <c r="AM268" s="51"/>
      <c r="AN268" s="51"/>
      <c r="AO268" s="51"/>
      <c r="AP268" s="51"/>
      <c r="AQ268" s="51">
        <v>12</v>
      </c>
      <c r="AR268" s="59">
        <v>126672</v>
      </c>
    </row>
    <row r="269" spans="1:44" ht="11.25">
      <c r="A269" s="3" t="s">
        <v>138</v>
      </c>
      <c r="B269" s="32" t="s">
        <v>516</v>
      </c>
      <c r="C269" s="15">
        <v>199467</v>
      </c>
      <c r="D269" s="22">
        <v>7</v>
      </c>
      <c r="E269" s="59">
        <v>3</v>
      </c>
      <c r="F269" s="51">
        <v>9545</v>
      </c>
      <c r="G269" s="51">
        <v>3</v>
      </c>
      <c r="H269" s="51">
        <v>5205</v>
      </c>
      <c r="I269" s="51"/>
      <c r="J269" s="51"/>
      <c r="K269" s="51">
        <v>3</v>
      </c>
      <c r="L269" s="51">
        <v>7230</v>
      </c>
      <c r="M269" s="51"/>
      <c r="N269" s="51"/>
      <c r="O269" s="51"/>
      <c r="P269" s="51"/>
      <c r="Q269" s="51"/>
      <c r="R269" s="51"/>
      <c r="S269" s="51"/>
      <c r="T269" s="51"/>
      <c r="U269" s="51"/>
      <c r="V269" s="51"/>
      <c r="W269" s="51">
        <v>3</v>
      </c>
      <c r="X269" s="59">
        <v>21980</v>
      </c>
      <c r="Y269" s="59">
        <v>31</v>
      </c>
      <c r="Z269" s="51">
        <v>125843</v>
      </c>
      <c r="AA269" s="51">
        <v>31</v>
      </c>
      <c r="AB269" s="51">
        <v>53791</v>
      </c>
      <c r="AC269" s="51"/>
      <c r="AD269" s="51"/>
      <c r="AE269" s="51">
        <v>31</v>
      </c>
      <c r="AF269" s="51">
        <v>95316</v>
      </c>
      <c r="AG269" s="51"/>
      <c r="AH269" s="51"/>
      <c r="AI269" s="51"/>
      <c r="AJ269" s="51"/>
      <c r="AK269" s="51"/>
      <c r="AL269" s="51"/>
      <c r="AM269" s="51"/>
      <c r="AN269" s="51"/>
      <c r="AO269" s="51"/>
      <c r="AP269" s="51"/>
      <c r="AQ269" s="51">
        <v>31</v>
      </c>
      <c r="AR269" s="59">
        <v>274950</v>
      </c>
    </row>
    <row r="270" spans="1:44" ht="11.25">
      <c r="A270" s="3" t="s">
        <v>138</v>
      </c>
      <c r="B270" s="32" t="s">
        <v>517</v>
      </c>
      <c r="C270" s="15">
        <v>199476</v>
      </c>
      <c r="D270" s="22">
        <v>7</v>
      </c>
      <c r="E270" s="59">
        <v>16</v>
      </c>
      <c r="F270" s="51">
        <v>62750</v>
      </c>
      <c r="G270" s="51">
        <v>22</v>
      </c>
      <c r="H270" s="51">
        <v>38174</v>
      </c>
      <c r="I270" s="51"/>
      <c r="J270" s="51"/>
      <c r="K270" s="51">
        <v>22</v>
      </c>
      <c r="L270" s="51">
        <v>62856</v>
      </c>
      <c r="M270" s="51"/>
      <c r="N270" s="51"/>
      <c r="O270" s="51"/>
      <c r="P270" s="51"/>
      <c r="Q270" s="51"/>
      <c r="R270" s="51"/>
      <c r="S270" s="51"/>
      <c r="T270" s="51"/>
      <c r="U270" s="51"/>
      <c r="V270" s="51"/>
      <c r="W270" s="51">
        <v>22</v>
      </c>
      <c r="X270" s="59">
        <v>163780</v>
      </c>
      <c r="Y270" s="59">
        <v>19</v>
      </c>
      <c r="Z270" s="51">
        <v>85521</v>
      </c>
      <c r="AA270" s="51">
        <v>23</v>
      </c>
      <c r="AB270" s="51">
        <v>39910</v>
      </c>
      <c r="AC270" s="51"/>
      <c r="AD270" s="51"/>
      <c r="AE270" s="51">
        <v>23</v>
      </c>
      <c r="AF270" s="51">
        <v>77329</v>
      </c>
      <c r="AG270" s="51"/>
      <c r="AH270" s="51"/>
      <c r="AI270" s="51"/>
      <c r="AJ270" s="51"/>
      <c r="AK270" s="51"/>
      <c r="AL270" s="51"/>
      <c r="AM270" s="51"/>
      <c r="AN270" s="51"/>
      <c r="AO270" s="51"/>
      <c r="AP270" s="51"/>
      <c r="AQ270" s="51">
        <v>23</v>
      </c>
      <c r="AR270" s="59">
        <v>202760</v>
      </c>
    </row>
    <row r="271" spans="1:44" ht="11.25">
      <c r="A271" s="3" t="s">
        <v>138</v>
      </c>
      <c r="B271" s="32" t="s">
        <v>518</v>
      </c>
      <c r="C271" s="15">
        <v>199485</v>
      </c>
      <c r="D271" s="22">
        <v>7</v>
      </c>
      <c r="E271" s="59">
        <v>19</v>
      </c>
      <c r="F271" s="51">
        <v>61155</v>
      </c>
      <c r="G271" s="51">
        <v>19</v>
      </c>
      <c r="H271" s="51">
        <v>37481</v>
      </c>
      <c r="I271" s="51"/>
      <c r="J271" s="51"/>
      <c r="K271" s="51">
        <v>19</v>
      </c>
      <c r="L271" s="51">
        <v>46320</v>
      </c>
      <c r="M271" s="51"/>
      <c r="N271" s="51"/>
      <c r="O271" s="51">
        <v>19</v>
      </c>
      <c r="P271" s="51">
        <v>160</v>
      </c>
      <c r="Q271" s="51">
        <v>19</v>
      </c>
      <c r="R271" s="51">
        <v>1574</v>
      </c>
      <c r="S271" s="51"/>
      <c r="T271" s="51"/>
      <c r="U271" s="51"/>
      <c r="V271" s="51"/>
      <c r="W271" s="51">
        <v>19</v>
      </c>
      <c r="X271" s="59">
        <v>146690</v>
      </c>
      <c r="Y271" s="59">
        <v>39</v>
      </c>
      <c r="Z271" s="51">
        <v>186721</v>
      </c>
      <c r="AA271" s="51">
        <v>39</v>
      </c>
      <c r="AB271" s="51">
        <v>76935</v>
      </c>
      <c r="AC271" s="51"/>
      <c r="AD271" s="51"/>
      <c r="AE271" s="51">
        <v>39</v>
      </c>
      <c r="AF271" s="51">
        <v>141427</v>
      </c>
      <c r="AG271" s="51"/>
      <c r="AH271" s="51"/>
      <c r="AI271" s="51">
        <v>39</v>
      </c>
      <c r="AJ271" s="51">
        <v>328</v>
      </c>
      <c r="AK271" s="51">
        <v>39</v>
      </c>
      <c r="AL271" s="51">
        <v>4807</v>
      </c>
      <c r="AM271" s="51"/>
      <c r="AN271" s="51"/>
      <c r="AO271" s="51"/>
      <c r="AP271" s="51"/>
      <c r="AQ271" s="51">
        <v>39</v>
      </c>
      <c r="AR271" s="59">
        <v>410218</v>
      </c>
    </row>
    <row r="272" spans="1:44" ht="11.25">
      <c r="A272" s="3" t="s">
        <v>138</v>
      </c>
      <c r="B272" s="32" t="s">
        <v>519</v>
      </c>
      <c r="C272" s="15">
        <v>199494</v>
      </c>
      <c r="D272" s="22">
        <v>7</v>
      </c>
      <c r="E272" s="59">
        <v>49</v>
      </c>
      <c r="F272" s="51">
        <v>186436</v>
      </c>
      <c r="G272" s="51">
        <v>49</v>
      </c>
      <c r="H272" s="51">
        <v>71001</v>
      </c>
      <c r="I272" s="51"/>
      <c r="J272" s="51"/>
      <c r="K272" s="51">
        <v>49</v>
      </c>
      <c r="L272" s="51">
        <v>141211</v>
      </c>
      <c r="M272" s="51"/>
      <c r="N272" s="51"/>
      <c r="O272" s="51"/>
      <c r="P272" s="51"/>
      <c r="Q272" s="51"/>
      <c r="R272" s="51"/>
      <c r="S272" s="51"/>
      <c r="T272" s="51"/>
      <c r="U272" s="51"/>
      <c r="V272" s="51"/>
      <c r="W272" s="51">
        <v>49</v>
      </c>
      <c r="X272" s="59">
        <v>398648</v>
      </c>
      <c r="Y272" s="59">
        <v>29</v>
      </c>
      <c r="Z272" s="51">
        <v>143260</v>
      </c>
      <c r="AA272" s="51">
        <v>29</v>
      </c>
      <c r="AB272" s="51">
        <v>50321</v>
      </c>
      <c r="AC272" s="51"/>
      <c r="AD272" s="51"/>
      <c r="AE272" s="51">
        <v>29</v>
      </c>
      <c r="AF272" s="51">
        <v>108509</v>
      </c>
      <c r="AG272" s="51"/>
      <c r="AH272" s="51"/>
      <c r="AI272" s="51"/>
      <c r="AJ272" s="51"/>
      <c r="AK272" s="51"/>
      <c r="AL272" s="51"/>
      <c r="AM272" s="51"/>
      <c r="AN272" s="51"/>
      <c r="AO272" s="51"/>
      <c r="AP272" s="51"/>
      <c r="AQ272" s="51">
        <v>29</v>
      </c>
      <c r="AR272" s="59">
        <v>302090</v>
      </c>
    </row>
    <row r="273" spans="1:44" ht="11.25">
      <c r="A273" s="3" t="s">
        <v>138</v>
      </c>
      <c r="B273" s="25" t="s">
        <v>520</v>
      </c>
      <c r="C273" s="24">
        <v>199625</v>
      </c>
      <c r="D273" s="28">
        <v>7</v>
      </c>
      <c r="E273" s="59">
        <v>8</v>
      </c>
      <c r="F273" s="51">
        <v>24520</v>
      </c>
      <c r="G273" s="51">
        <v>8</v>
      </c>
      <c r="H273" s="51">
        <v>13882</v>
      </c>
      <c r="I273" s="51"/>
      <c r="J273" s="51"/>
      <c r="K273" s="51">
        <v>8</v>
      </c>
      <c r="L273" s="51">
        <v>18572</v>
      </c>
      <c r="M273" s="51"/>
      <c r="N273" s="51"/>
      <c r="O273" s="51"/>
      <c r="P273" s="51"/>
      <c r="Q273" s="51"/>
      <c r="R273" s="51"/>
      <c r="S273" s="51"/>
      <c r="T273" s="51"/>
      <c r="U273" s="51"/>
      <c r="V273" s="51"/>
      <c r="W273" s="51">
        <v>8</v>
      </c>
      <c r="X273" s="59">
        <v>56974</v>
      </c>
      <c r="Y273" s="59">
        <v>40</v>
      </c>
      <c r="Z273" s="51">
        <v>172726</v>
      </c>
      <c r="AA273" s="51">
        <v>40</v>
      </c>
      <c r="AB273" s="51">
        <v>69408</v>
      </c>
      <c r="AC273" s="51"/>
      <c r="AD273" s="51"/>
      <c r="AE273" s="51">
        <v>40</v>
      </c>
      <c r="AF273" s="51">
        <v>130827</v>
      </c>
      <c r="AG273" s="51"/>
      <c r="AH273" s="51"/>
      <c r="AI273" s="51"/>
      <c r="AJ273" s="51"/>
      <c r="AK273" s="51"/>
      <c r="AL273" s="51"/>
      <c r="AM273" s="51"/>
      <c r="AN273" s="51"/>
      <c r="AO273" s="51"/>
      <c r="AP273" s="51"/>
      <c r="AQ273" s="51">
        <v>40</v>
      </c>
      <c r="AR273" s="59">
        <v>372961</v>
      </c>
    </row>
    <row r="274" spans="1:44" ht="11.25">
      <c r="A274" s="3" t="s">
        <v>138</v>
      </c>
      <c r="B274" s="25" t="s">
        <v>521</v>
      </c>
      <c r="C274" s="24">
        <v>199634</v>
      </c>
      <c r="D274" s="28">
        <v>7</v>
      </c>
      <c r="E274" s="59">
        <v>13</v>
      </c>
      <c r="F274" s="51">
        <v>47122</v>
      </c>
      <c r="G274" s="51">
        <v>13</v>
      </c>
      <c r="H274" s="51">
        <v>22558</v>
      </c>
      <c r="I274" s="51"/>
      <c r="J274" s="51"/>
      <c r="K274" s="51">
        <v>13</v>
      </c>
      <c r="L274" s="51">
        <v>35691</v>
      </c>
      <c r="M274" s="51"/>
      <c r="N274" s="51"/>
      <c r="O274" s="51"/>
      <c r="P274" s="51"/>
      <c r="Q274" s="51"/>
      <c r="R274" s="51"/>
      <c r="S274" s="51"/>
      <c r="T274" s="51"/>
      <c r="U274" s="51"/>
      <c r="V274" s="51"/>
      <c r="W274" s="51">
        <v>13</v>
      </c>
      <c r="X274" s="59">
        <v>105371</v>
      </c>
      <c r="Y274" s="59">
        <v>80</v>
      </c>
      <c r="Z274" s="51">
        <v>385314</v>
      </c>
      <c r="AA274" s="51">
        <v>80</v>
      </c>
      <c r="AB274" s="51">
        <v>138816</v>
      </c>
      <c r="AC274" s="51"/>
      <c r="AD274" s="51"/>
      <c r="AE274" s="51">
        <v>80</v>
      </c>
      <c r="AF274" s="51">
        <v>291847</v>
      </c>
      <c r="AG274" s="51"/>
      <c r="AH274" s="51"/>
      <c r="AI274" s="51"/>
      <c r="AJ274" s="51"/>
      <c r="AK274" s="51"/>
      <c r="AL274" s="51"/>
      <c r="AM274" s="51"/>
      <c r="AN274" s="51"/>
      <c r="AO274" s="51"/>
      <c r="AP274" s="51"/>
      <c r="AQ274" s="51">
        <v>80</v>
      </c>
      <c r="AR274" s="59">
        <v>815977</v>
      </c>
    </row>
    <row r="275" spans="1:44" ht="11.25">
      <c r="A275" s="3" t="s">
        <v>138</v>
      </c>
      <c r="B275" s="25" t="s">
        <v>522</v>
      </c>
      <c r="C275" s="24">
        <v>199722</v>
      </c>
      <c r="D275" s="28">
        <v>7</v>
      </c>
      <c r="E275" s="59">
        <v>6</v>
      </c>
      <c r="F275" s="51">
        <v>19354</v>
      </c>
      <c r="G275" s="51">
        <v>6</v>
      </c>
      <c r="H275" s="51">
        <v>9544</v>
      </c>
      <c r="I275" s="51"/>
      <c r="J275" s="51"/>
      <c r="K275" s="51">
        <v>6</v>
      </c>
      <c r="L275" s="51">
        <v>14659</v>
      </c>
      <c r="M275" s="51"/>
      <c r="N275" s="51"/>
      <c r="O275" s="51"/>
      <c r="P275" s="51"/>
      <c r="Q275" s="51"/>
      <c r="R275" s="51"/>
      <c r="S275" s="51"/>
      <c r="T275" s="51"/>
      <c r="U275" s="51"/>
      <c r="V275" s="51"/>
      <c r="W275" s="51">
        <v>6</v>
      </c>
      <c r="X275" s="59">
        <v>43557</v>
      </c>
      <c r="Y275" s="59">
        <v>67</v>
      </c>
      <c r="Z275" s="51">
        <v>253203</v>
      </c>
      <c r="AA275" s="51">
        <v>67</v>
      </c>
      <c r="AB275" s="51">
        <v>116259</v>
      </c>
      <c r="AC275" s="51"/>
      <c r="AD275" s="51"/>
      <c r="AE275" s="51">
        <v>67</v>
      </c>
      <c r="AF275" s="51">
        <v>191684</v>
      </c>
      <c r="AG275" s="51"/>
      <c r="AH275" s="51"/>
      <c r="AI275" s="51"/>
      <c r="AJ275" s="51"/>
      <c r="AK275" s="51"/>
      <c r="AL275" s="51"/>
      <c r="AM275" s="51"/>
      <c r="AN275" s="51"/>
      <c r="AO275" s="51"/>
      <c r="AP275" s="51"/>
      <c r="AQ275" s="51">
        <v>67</v>
      </c>
      <c r="AR275" s="59">
        <v>561146</v>
      </c>
    </row>
    <row r="276" spans="1:44" ht="11.25">
      <c r="A276" s="3" t="s">
        <v>138</v>
      </c>
      <c r="B276" s="25" t="s">
        <v>523</v>
      </c>
      <c r="C276" s="24">
        <v>199731</v>
      </c>
      <c r="D276" s="28">
        <v>7</v>
      </c>
      <c r="E276" s="59">
        <v>42</v>
      </c>
      <c r="F276" s="51">
        <v>160548</v>
      </c>
      <c r="G276" s="51"/>
      <c r="H276" s="51"/>
      <c r="I276" s="51"/>
      <c r="J276" s="51"/>
      <c r="K276" s="51">
        <v>42</v>
      </c>
      <c r="L276" s="51">
        <v>121603</v>
      </c>
      <c r="M276" s="51"/>
      <c r="N276" s="51"/>
      <c r="O276" s="51">
        <v>42</v>
      </c>
      <c r="P276" s="51">
        <v>7056</v>
      </c>
      <c r="Q276" s="51"/>
      <c r="R276" s="51"/>
      <c r="S276" s="51"/>
      <c r="T276" s="51"/>
      <c r="U276" s="51"/>
      <c r="V276" s="51"/>
      <c r="W276" s="51">
        <v>42</v>
      </c>
      <c r="X276" s="59">
        <v>289207</v>
      </c>
      <c r="Y276" s="59">
        <v>16</v>
      </c>
      <c r="Z276" s="51">
        <v>64351</v>
      </c>
      <c r="AA276" s="51"/>
      <c r="AB276" s="51"/>
      <c r="AC276" s="51"/>
      <c r="AD276" s="51"/>
      <c r="AE276" s="51">
        <v>16</v>
      </c>
      <c r="AF276" s="51">
        <v>48741</v>
      </c>
      <c r="AG276" s="51"/>
      <c r="AH276" s="51"/>
      <c r="AI276" s="51">
        <v>16</v>
      </c>
      <c r="AJ276" s="51">
        <v>2688</v>
      </c>
      <c r="AK276" s="51"/>
      <c r="AL276" s="51"/>
      <c r="AM276" s="51"/>
      <c r="AN276" s="51"/>
      <c r="AO276" s="51"/>
      <c r="AP276" s="51"/>
      <c r="AQ276" s="51">
        <v>16</v>
      </c>
      <c r="AR276" s="59">
        <v>115780</v>
      </c>
    </row>
    <row r="277" spans="1:44" ht="11.25">
      <c r="A277" s="3" t="s">
        <v>138</v>
      </c>
      <c r="B277" s="25" t="s">
        <v>524</v>
      </c>
      <c r="C277" s="24">
        <v>199740</v>
      </c>
      <c r="D277" s="28">
        <v>7</v>
      </c>
      <c r="E277" s="51">
        <v>18</v>
      </c>
      <c r="F277" s="51">
        <v>59971</v>
      </c>
      <c r="G277" s="51">
        <v>18</v>
      </c>
      <c r="H277" s="51">
        <v>35027</v>
      </c>
      <c r="I277" s="51"/>
      <c r="J277" s="51"/>
      <c r="K277" s="51">
        <v>18</v>
      </c>
      <c r="L277" s="51">
        <v>45424</v>
      </c>
      <c r="M277" s="51"/>
      <c r="N277" s="51"/>
      <c r="O277" s="51"/>
      <c r="P277" s="51"/>
      <c r="Q277" s="51"/>
      <c r="R277" s="51"/>
      <c r="S277" s="51"/>
      <c r="T277" s="51"/>
      <c r="U277" s="51"/>
      <c r="V277" s="51"/>
      <c r="W277" s="51">
        <v>18</v>
      </c>
      <c r="X277" s="59">
        <v>140422</v>
      </c>
      <c r="Y277" s="59">
        <v>38</v>
      </c>
      <c r="Z277" s="51">
        <v>147792</v>
      </c>
      <c r="AA277" s="51">
        <v>38</v>
      </c>
      <c r="AB277" s="51">
        <v>73945</v>
      </c>
      <c r="AC277" s="51"/>
      <c r="AD277" s="51"/>
      <c r="AE277" s="51">
        <v>38</v>
      </c>
      <c r="AF277" s="51">
        <v>111941</v>
      </c>
      <c r="AG277" s="51"/>
      <c r="AH277" s="51"/>
      <c r="AI277" s="51"/>
      <c r="AJ277" s="51"/>
      <c r="AK277" s="51"/>
      <c r="AL277" s="51"/>
      <c r="AM277" s="51"/>
      <c r="AN277" s="51"/>
      <c r="AO277" s="51"/>
      <c r="AP277" s="51"/>
      <c r="AQ277" s="51">
        <v>38</v>
      </c>
      <c r="AR277" s="59">
        <v>333678</v>
      </c>
    </row>
    <row r="278" spans="1:44" ht="11.25">
      <c r="A278" s="3" t="s">
        <v>138</v>
      </c>
      <c r="B278" s="25" t="s">
        <v>525</v>
      </c>
      <c r="C278" s="24">
        <v>199768</v>
      </c>
      <c r="D278" s="28">
        <v>7</v>
      </c>
      <c r="E278" s="51">
        <v>17</v>
      </c>
      <c r="F278" s="51">
        <v>56335</v>
      </c>
      <c r="G278" s="51">
        <v>17</v>
      </c>
      <c r="H278" s="51">
        <v>33203</v>
      </c>
      <c r="I278" s="51"/>
      <c r="J278" s="51"/>
      <c r="K278" s="51">
        <v>17</v>
      </c>
      <c r="L278" s="51">
        <v>42670</v>
      </c>
      <c r="M278" s="51">
        <v>17</v>
      </c>
      <c r="N278" s="51">
        <v>5783</v>
      </c>
      <c r="O278" s="51">
        <v>17</v>
      </c>
      <c r="P278" s="51">
        <v>2693</v>
      </c>
      <c r="Q278" s="51">
        <v>17</v>
      </c>
      <c r="R278" s="51">
        <v>3235</v>
      </c>
      <c r="S278" s="51"/>
      <c r="T278" s="51"/>
      <c r="U278" s="51"/>
      <c r="V278" s="51"/>
      <c r="W278" s="51">
        <v>17</v>
      </c>
      <c r="X278" s="59">
        <v>143919</v>
      </c>
      <c r="Y278" s="59">
        <v>67</v>
      </c>
      <c r="Z278" s="51">
        <v>300569</v>
      </c>
      <c r="AA278" s="51">
        <v>67</v>
      </c>
      <c r="AB278" s="51">
        <v>130859</v>
      </c>
      <c r="AC278" s="51"/>
      <c r="AD278" s="51"/>
      <c r="AE278" s="51">
        <v>67</v>
      </c>
      <c r="AF278" s="51">
        <v>227659</v>
      </c>
      <c r="AG278" s="51">
        <v>67</v>
      </c>
      <c r="AH278" s="51">
        <v>22793</v>
      </c>
      <c r="AI278" s="51">
        <v>67</v>
      </c>
      <c r="AJ278" s="51">
        <v>10613</v>
      </c>
      <c r="AK278" s="51">
        <v>67</v>
      </c>
      <c r="AL278" s="51">
        <v>17260</v>
      </c>
      <c r="AM278" s="51"/>
      <c r="AN278" s="51"/>
      <c r="AO278" s="51"/>
      <c r="AP278" s="51"/>
      <c r="AQ278" s="51">
        <v>67</v>
      </c>
      <c r="AR278" s="59">
        <v>709753</v>
      </c>
    </row>
    <row r="279" spans="1:44" ht="11.25">
      <c r="A279" s="3" t="s">
        <v>138</v>
      </c>
      <c r="B279" s="25" t="s">
        <v>526</v>
      </c>
      <c r="C279" s="24">
        <v>199795</v>
      </c>
      <c r="D279" s="28">
        <v>7</v>
      </c>
      <c r="E279" s="51">
        <v>5</v>
      </c>
      <c r="F279" s="51">
        <v>16870</v>
      </c>
      <c r="G279" s="51">
        <v>5</v>
      </c>
      <c r="H279" s="51">
        <v>8676</v>
      </c>
      <c r="I279" s="51"/>
      <c r="J279" s="51"/>
      <c r="K279" s="51">
        <v>5</v>
      </c>
      <c r="L279" s="51">
        <v>12579</v>
      </c>
      <c r="M279" s="51"/>
      <c r="N279" s="51"/>
      <c r="O279" s="51"/>
      <c r="P279" s="51"/>
      <c r="Q279" s="51"/>
      <c r="R279" s="51"/>
      <c r="S279" s="51"/>
      <c r="T279" s="51"/>
      <c r="U279" s="51"/>
      <c r="V279" s="51"/>
      <c r="W279" s="51">
        <v>5</v>
      </c>
      <c r="X279" s="59">
        <v>38125</v>
      </c>
      <c r="Y279" s="59">
        <v>21</v>
      </c>
      <c r="Z279" s="51">
        <v>86385</v>
      </c>
      <c r="AA279" s="51">
        <v>21</v>
      </c>
      <c r="AB279" s="51">
        <v>36440</v>
      </c>
      <c r="AC279" s="51"/>
      <c r="AD279" s="51"/>
      <c r="AE279" s="51">
        <v>21</v>
      </c>
      <c r="AF279" s="51">
        <v>64340</v>
      </c>
      <c r="AG279" s="51"/>
      <c r="AH279" s="51"/>
      <c r="AI279" s="51"/>
      <c r="AJ279" s="51"/>
      <c r="AK279" s="51"/>
      <c r="AL279" s="51"/>
      <c r="AM279" s="51"/>
      <c r="AN279" s="51"/>
      <c r="AO279" s="51"/>
      <c r="AP279" s="51"/>
      <c r="AQ279" s="51">
        <v>21</v>
      </c>
      <c r="AR279" s="59">
        <v>187165</v>
      </c>
    </row>
    <row r="280" spans="1:44" ht="11.25">
      <c r="A280" s="3" t="s">
        <v>138</v>
      </c>
      <c r="B280" s="25" t="s">
        <v>527</v>
      </c>
      <c r="C280" s="28">
        <v>199838</v>
      </c>
      <c r="D280" s="28">
        <v>7</v>
      </c>
      <c r="E280" s="59">
        <v>19</v>
      </c>
      <c r="F280" s="59">
        <v>59892</v>
      </c>
      <c r="G280" s="59">
        <v>19</v>
      </c>
      <c r="H280" s="59">
        <v>24727</v>
      </c>
      <c r="I280" s="59"/>
      <c r="J280" s="59"/>
      <c r="K280" s="59">
        <v>19</v>
      </c>
      <c r="L280" s="59">
        <v>45364</v>
      </c>
      <c r="M280" s="59"/>
      <c r="N280" s="59"/>
      <c r="O280" s="59"/>
      <c r="P280" s="59"/>
      <c r="Q280" s="59"/>
      <c r="R280" s="59"/>
      <c r="S280" s="59"/>
      <c r="T280" s="59"/>
      <c r="U280" s="59"/>
      <c r="V280" s="59"/>
      <c r="W280" s="59">
        <v>19</v>
      </c>
      <c r="X280" s="59">
        <v>129983</v>
      </c>
      <c r="Y280" s="59">
        <v>67</v>
      </c>
      <c r="Z280" s="59">
        <v>287163</v>
      </c>
      <c r="AA280" s="59">
        <v>67</v>
      </c>
      <c r="AB280" s="59">
        <v>116258</v>
      </c>
      <c r="AC280" s="59"/>
      <c r="AD280" s="59"/>
      <c r="AE280" s="59">
        <v>67</v>
      </c>
      <c r="AF280" s="59">
        <v>217504</v>
      </c>
      <c r="AG280" s="59"/>
      <c r="AH280" s="59"/>
      <c r="AI280" s="59"/>
      <c r="AJ280" s="59"/>
      <c r="AK280" s="59"/>
      <c r="AL280" s="59"/>
      <c r="AM280" s="59"/>
      <c r="AN280" s="59"/>
      <c r="AO280" s="59"/>
      <c r="AP280" s="59"/>
      <c r="AQ280" s="59">
        <v>67</v>
      </c>
      <c r="AR280" s="59">
        <v>623833</v>
      </c>
    </row>
    <row r="281" spans="1:44" ht="11.25">
      <c r="A281" s="3" t="s">
        <v>138</v>
      </c>
      <c r="B281" s="25" t="s">
        <v>528</v>
      </c>
      <c r="C281" s="24">
        <v>199856</v>
      </c>
      <c r="D281" s="28">
        <v>7</v>
      </c>
      <c r="E281" s="51">
        <v>60</v>
      </c>
      <c r="F281" s="51">
        <v>161199</v>
      </c>
      <c r="G281" s="51">
        <v>60</v>
      </c>
      <c r="H281" s="51">
        <v>78084</v>
      </c>
      <c r="I281" s="51"/>
      <c r="J281" s="51"/>
      <c r="K281" s="51">
        <v>60</v>
      </c>
      <c r="L281" s="51">
        <v>122096</v>
      </c>
      <c r="M281" s="51"/>
      <c r="N281" s="51"/>
      <c r="O281" s="51"/>
      <c r="P281" s="51"/>
      <c r="Q281" s="51"/>
      <c r="R281" s="51"/>
      <c r="S281" s="51"/>
      <c r="T281" s="51"/>
      <c r="U281" s="51"/>
      <c r="V281" s="51"/>
      <c r="W281" s="51">
        <v>60</v>
      </c>
      <c r="X281" s="59">
        <v>361379</v>
      </c>
      <c r="Y281" s="59">
        <v>167</v>
      </c>
      <c r="Z281" s="51">
        <v>697530</v>
      </c>
      <c r="AA281" s="59">
        <v>167</v>
      </c>
      <c r="AB281" s="51">
        <v>289779</v>
      </c>
      <c r="AC281" s="51"/>
      <c r="AD281" s="51"/>
      <c r="AE281" s="51">
        <v>167</v>
      </c>
      <c r="AF281" s="51">
        <v>528328</v>
      </c>
      <c r="AG281" s="51"/>
      <c r="AH281" s="51"/>
      <c r="AI281" s="51"/>
      <c r="AJ281" s="51"/>
      <c r="AK281" s="51"/>
      <c r="AL281" s="51"/>
      <c r="AM281" s="51"/>
      <c r="AN281" s="51"/>
      <c r="AO281" s="51"/>
      <c r="AP281" s="51"/>
      <c r="AQ281" s="51">
        <v>167</v>
      </c>
      <c r="AR281" s="59">
        <v>1515637</v>
      </c>
    </row>
    <row r="282" spans="1:44" ht="11.25">
      <c r="A282" s="3" t="s">
        <v>138</v>
      </c>
      <c r="B282" s="25" t="s">
        <v>529</v>
      </c>
      <c r="C282" s="24">
        <v>199892</v>
      </c>
      <c r="D282" s="28">
        <v>7</v>
      </c>
      <c r="E282" s="51">
        <v>26</v>
      </c>
      <c r="F282" s="51">
        <v>90283</v>
      </c>
      <c r="G282" s="51">
        <v>26</v>
      </c>
      <c r="H282" s="51">
        <v>45115</v>
      </c>
      <c r="I282" s="51"/>
      <c r="J282" s="51"/>
      <c r="K282" s="51">
        <v>26</v>
      </c>
      <c r="L282" s="51">
        <v>68383</v>
      </c>
      <c r="M282" s="51">
        <v>26</v>
      </c>
      <c r="N282" s="51">
        <v>3931</v>
      </c>
      <c r="O282" s="51"/>
      <c r="P282" s="51"/>
      <c r="Q282" s="51">
        <v>26</v>
      </c>
      <c r="R282" s="51">
        <v>4291</v>
      </c>
      <c r="S282" s="51"/>
      <c r="T282" s="51"/>
      <c r="U282" s="51"/>
      <c r="V282" s="51"/>
      <c r="W282" s="51">
        <v>26</v>
      </c>
      <c r="X282" s="59">
        <v>212003</v>
      </c>
      <c r="Y282" s="59">
        <v>64</v>
      </c>
      <c r="Z282" s="51">
        <v>304146</v>
      </c>
      <c r="AA282" s="59">
        <v>64</v>
      </c>
      <c r="AB282" s="51">
        <v>111053</v>
      </c>
      <c r="AC282" s="51"/>
      <c r="AD282" s="51"/>
      <c r="AE282" s="51">
        <v>64</v>
      </c>
      <c r="AF282" s="51">
        <v>230368</v>
      </c>
      <c r="AG282" s="51">
        <v>64</v>
      </c>
      <c r="AH282" s="51">
        <v>9677</v>
      </c>
      <c r="AI282" s="51"/>
      <c r="AJ282" s="51"/>
      <c r="AK282" s="51">
        <v>64</v>
      </c>
      <c r="AL282" s="51">
        <v>14454</v>
      </c>
      <c r="AM282" s="51"/>
      <c r="AN282" s="51"/>
      <c r="AO282" s="51"/>
      <c r="AP282" s="51"/>
      <c r="AQ282" s="51">
        <v>64</v>
      </c>
      <c r="AR282" s="59">
        <v>669698</v>
      </c>
    </row>
    <row r="283" spans="1:44" ht="11.25">
      <c r="A283" s="3" t="s">
        <v>138</v>
      </c>
      <c r="B283" s="25" t="s">
        <v>530</v>
      </c>
      <c r="C283" s="24">
        <v>199908</v>
      </c>
      <c r="D283" s="28">
        <v>7</v>
      </c>
      <c r="E283" s="51"/>
      <c r="F283" s="51"/>
      <c r="G283" s="51"/>
      <c r="H283" s="51"/>
      <c r="I283" s="51"/>
      <c r="J283" s="51"/>
      <c r="K283" s="51"/>
      <c r="L283" s="51"/>
      <c r="M283" s="51"/>
      <c r="N283" s="51"/>
      <c r="O283" s="51"/>
      <c r="P283" s="51"/>
      <c r="Q283" s="51"/>
      <c r="R283" s="51"/>
      <c r="S283" s="51"/>
      <c r="T283" s="51"/>
      <c r="U283" s="51"/>
      <c r="V283" s="51"/>
      <c r="W283" s="51"/>
      <c r="X283" s="59"/>
      <c r="Y283" s="59">
        <v>66</v>
      </c>
      <c r="Z283" s="51">
        <v>275425</v>
      </c>
      <c r="AA283" s="51">
        <v>66</v>
      </c>
      <c r="AB283" s="51">
        <v>114523</v>
      </c>
      <c r="AC283" s="51"/>
      <c r="AD283" s="51"/>
      <c r="AE283" s="51">
        <v>66</v>
      </c>
      <c r="AF283" s="51">
        <v>208614</v>
      </c>
      <c r="AG283" s="51"/>
      <c r="AH283" s="51"/>
      <c r="AI283" s="51"/>
      <c r="AJ283" s="51"/>
      <c r="AK283" s="51"/>
      <c r="AL283" s="51"/>
      <c r="AM283" s="51"/>
      <c r="AN283" s="51"/>
      <c r="AO283" s="51">
        <v>44</v>
      </c>
      <c r="AP283" s="51">
        <v>32320</v>
      </c>
      <c r="AQ283" s="51">
        <v>66</v>
      </c>
      <c r="AR283" s="59">
        <v>630882</v>
      </c>
    </row>
    <row r="284" spans="1:44" ht="11.25">
      <c r="A284" s="3" t="s">
        <v>138</v>
      </c>
      <c r="B284" s="25" t="s">
        <v>531</v>
      </c>
      <c r="C284" s="24">
        <v>199926</v>
      </c>
      <c r="D284" s="28">
        <v>7</v>
      </c>
      <c r="E284" s="51">
        <v>18</v>
      </c>
      <c r="F284" s="51">
        <v>56574</v>
      </c>
      <c r="G284" s="51">
        <v>18</v>
      </c>
      <c r="H284" s="51">
        <v>34758</v>
      </c>
      <c r="I284" s="51"/>
      <c r="J284" s="51"/>
      <c r="K284" s="51">
        <v>18</v>
      </c>
      <c r="L284" s="51">
        <v>42850</v>
      </c>
      <c r="M284" s="51"/>
      <c r="N284" s="51"/>
      <c r="O284" s="51"/>
      <c r="P284" s="51"/>
      <c r="Q284" s="51"/>
      <c r="R284" s="51"/>
      <c r="S284" s="51"/>
      <c r="T284" s="51"/>
      <c r="U284" s="51"/>
      <c r="V284" s="51"/>
      <c r="W284" s="51">
        <v>18</v>
      </c>
      <c r="X284" s="59">
        <v>134182</v>
      </c>
      <c r="Y284" s="59">
        <v>41</v>
      </c>
      <c r="Z284" s="51">
        <v>185926</v>
      </c>
      <c r="AA284" s="51">
        <v>41</v>
      </c>
      <c r="AB284" s="51">
        <v>79171</v>
      </c>
      <c r="AC284" s="51"/>
      <c r="AD284" s="51"/>
      <c r="AE284" s="51">
        <v>41</v>
      </c>
      <c r="AF284" s="51">
        <v>140825</v>
      </c>
      <c r="AG284" s="51"/>
      <c r="AH284" s="51"/>
      <c r="AI284" s="51"/>
      <c r="AJ284" s="51"/>
      <c r="AK284" s="51"/>
      <c r="AL284" s="51"/>
      <c r="AM284" s="51"/>
      <c r="AN284" s="51"/>
      <c r="AO284" s="51"/>
      <c r="AP284" s="51"/>
      <c r="AQ284" s="51">
        <v>41</v>
      </c>
      <c r="AR284" s="59">
        <v>405922</v>
      </c>
    </row>
    <row r="285" spans="1:44" ht="11.25">
      <c r="A285" s="3" t="s">
        <v>138</v>
      </c>
      <c r="B285" s="25" t="s">
        <v>532</v>
      </c>
      <c r="C285" s="24">
        <v>199953</v>
      </c>
      <c r="D285" s="28">
        <v>7</v>
      </c>
      <c r="E285" s="57">
        <v>6</v>
      </c>
      <c r="F285" s="57">
        <v>19965</v>
      </c>
      <c r="G285" s="57">
        <v>6</v>
      </c>
      <c r="H285" s="57">
        <v>10771</v>
      </c>
      <c r="K285" s="57">
        <v>6</v>
      </c>
      <c r="L285" s="57">
        <v>15122</v>
      </c>
      <c r="W285" s="57">
        <v>6</v>
      </c>
      <c r="X285" s="62">
        <v>45858</v>
      </c>
      <c r="Y285" s="74">
        <v>46</v>
      </c>
      <c r="Z285" s="57">
        <v>189111</v>
      </c>
      <c r="AA285" s="57">
        <v>46</v>
      </c>
      <c r="AB285" s="57">
        <v>82579</v>
      </c>
      <c r="AE285" s="57">
        <v>46</v>
      </c>
      <c r="AF285" s="57">
        <v>143689</v>
      </c>
      <c r="AQ285" s="57">
        <v>46</v>
      </c>
      <c r="AR285" s="62">
        <v>415379</v>
      </c>
    </row>
    <row r="286" spans="1:44" ht="12.75">
      <c r="A286" s="3" t="s">
        <v>139</v>
      </c>
      <c r="B286" s="38" t="s">
        <v>123</v>
      </c>
      <c r="C286" s="1" t="s">
        <v>629</v>
      </c>
      <c r="D286" s="44">
        <v>1</v>
      </c>
      <c r="E286" s="75">
        <v>600</v>
      </c>
      <c r="F286" s="75">
        <v>5229000</v>
      </c>
      <c r="G286" s="75">
        <v>600</v>
      </c>
      <c r="H286" s="75">
        <v>1222200</v>
      </c>
      <c r="I286" s="75"/>
      <c r="J286" s="75"/>
      <c r="K286" s="75">
        <v>600</v>
      </c>
      <c r="L286" s="75">
        <v>2436000</v>
      </c>
      <c r="M286" s="75">
        <v>600</v>
      </c>
      <c r="N286" s="75">
        <v>13800</v>
      </c>
      <c r="O286" s="75">
        <v>600</v>
      </c>
      <c r="P286" s="75">
        <v>163800</v>
      </c>
      <c r="Q286" s="75">
        <v>600</v>
      </c>
      <c r="R286" s="75">
        <v>196800</v>
      </c>
      <c r="S286" s="75"/>
      <c r="T286" s="75"/>
      <c r="U286" s="75"/>
      <c r="V286" s="75"/>
      <c r="W286" s="75">
        <v>600</v>
      </c>
      <c r="X286" s="76">
        <v>9261600</v>
      </c>
      <c r="Y286" s="75">
        <v>97</v>
      </c>
      <c r="Z286" s="75">
        <v>1167007</v>
      </c>
      <c r="AA286" s="75">
        <v>97</v>
      </c>
      <c r="AB286" s="75">
        <v>182554</v>
      </c>
      <c r="AC286" s="75"/>
      <c r="AD286" s="75"/>
      <c r="AE286" s="75">
        <v>97</v>
      </c>
      <c r="AF286" s="75">
        <v>473554</v>
      </c>
      <c r="AG286" s="75">
        <v>97</v>
      </c>
      <c r="AH286" s="75">
        <v>2134</v>
      </c>
      <c r="AI286" s="75">
        <v>97</v>
      </c>
      <c r="AJ286" s="75">
        <v>28227</v>
      </c>
      <c r="AK286" s="75">
        <v>97</v>
      </c>
      <c r="AL286" s="75">
        <v>35017</v>
      </c>
      <c r="AM286" s="75"/>
      <c r="AN286" s="75"/>
      <c r="AO286" s="75"/>
      <c r="AP286" s="75"/>
      <c r="AQ286" s="75">
        <v>97</v>
      </c>
      <c r="AR286" s="76">
        <v>1888396</v>
      </c>
    </row>
    <row r="287" spans="1:44" ht="12.75">
      <c r="A287" s="3" t="s">
        <v>139</v>
      </c>
      <c r="B287" s="38" t="s">
        <v>630</v>
      </c>
      <c r="C287" s="1" t="s">
        <v>631</v>
      </c>
      <c r="D287" s="44">
        <v>1</v>
      </c>
      <c r="E287" s="75">
        <v>727</v>
      </c>
      <c r="F287" s="75">
        <v>6008655</v>
      </c>
      <c r="G287" s="75">
        <v>727</v>
      </c>
      <c r="H287" s="75">
        <v>1398748</v>
      </c>
      <c r="I287" s="75"/>
      <c r="J287" s="75"/>
      <c r="K287" s="75">
        <v>727</v>
      </c>
      <c r="L287" s="75">
        <v>2817125</v>
      </c>
      <c r="M287" s="75">
        <v>727</v>
      </c>
      <c r="N287" s="75">
        <v>82878</v>
      </c>
      <c r="O287" s="75">
        <v>727</v>
      </c>
      <c r="P287" s="75">
        <v>157759</v>
      </c>
      <c r="Q287" s="75">
        <v>727</v>
      </c>
      <c r="R287" s="75">
        <v>205014</v>
      </c>
      <c r="S287" s="75"/>
      <c r="T287" s="75"/>
      <c r="U287" s="75">
        <v>727</v>
      </c>
      <c r="V287" s="75">
        <v>2181</v>
      </c>
      <c r="W287" s="75">
        <v>727</v>
      </c>
      <c r="X287" s="76">
        <v>10672360</v>
      </c>
      <c r="Y287" s="75">
        <v>113</v>
      </c>
      <c r="Z287" s="75">
        <v>1367413</v>
      </c>
      <c r="AA287" s="75">
        <v>113</v>
      </c>
      <c r="AB287" s="75">
        <v>217412</v>
      </c>
      <c r="AC287" s="75"/>
      <c r="AD287" s="75"/>
      <c r="AE287" s="75">
        <v>113</v>
      </c>
      <c r="AF287" s="75">
        <v>556864</v>
      </c>
      <c r="AG287" s="75">
        <v>113</v>
      </c>
      <c r="AH287" s="75">
        <v>12882</v>
      </c>
      <c r="AI287" s="75">
        <v>113</v>
      </c>
      <c r="AJ287" s="75">
        <v>35821</v>
      </c>
      <c r="AK287" s="75">
        <v>113</v>
      </c>
      <c r="AL287" s="75">
        <v>46669</v>
      </c>
      <c r="AM287" s="75"/>
      <c r="AN287" s="75"/>
      <c r="AO287" s="75">
        <v>113</v>
      </c>
      <c r="AP287" s="75">
        <v>339</v>
      </c>
      <c r="AQ287" s="75">
        <v>113</v>
      </c>
      <c r="AR287" s="76">
        <v>2237287</v>
      </c>
    </row>
    <row r="288" spans="1:44" ht="12.75">
      <c r="A288" s="3" t="s">
        <v>139</v>
      </c>
      <c r="B288" s="38" t="s">
        <v>632</v>
      </c>
      <c r="C288" s="1" t="s">
        <v>633</v>
      </c>
      <c r="D288" s="2">
        <v>3</v>
      </c>
      <c r="E288" s="75">
        <v>385</v>
      </c>
      <c r="F288" s="75">
        <v>1460305</v>
      </c>
      <c r="G288" s="75">
        <v>385</v>
      </c>
      <c r="H288" s="75">
        <v>801185</v>
      </c>
      <c r="I288" s="75"/>
      <c r="J288" s="75"/>
      <c r="K288" s="75">
        <v>385</v>
      </c>
      <c r="L288" s="75">
        <v>1408330</v>
      </c>
      <c r="M288" s="75">
        <v>385</v>
      </c>
      <c r="N288" s="75">
        <v>43890</v>
      </c>
      <c r="O288" s="75">
        <v>385</v>
      </c>
      <c r="P288" s="75">
        <v>143990</v>
      </c>
      <c r="Q288" s="75">
        <v>385</v>
      </c>
      <c r="R288" s="75">
        <v>108570</v>
      </c>
      <c r="S288" s="75"/>
      <c r="T288" s="75"/>
      <c r="U288" s="75">
        <v>385</v>
      </c>
      <c r="V288" s="75">
        <v>62755</v>
      </c>
      <c r="W288" s="75">
        <v>385</v>
      </c>
      <c r="X288" s="76">
        <v>4029025</v>
      </c>
      <c r="Y288" s="75"/>
      <c r="Z288" s="75"/>
      <c r="AA288" s="75"/>
      <c r="AB288" s="75"/>
      <c r="AC288" s="75"/>
      <c r="AD288" s="75"/>
      <c r="AE288" s="75"/>
      <c r="AF288" s="75"/>
      <c r="AG288" s="75"/>
      <c r="AH288" s="75"/>
      <c r="AI288" s="75"/>
      <c r="AJ288" s="75"/>
      <c r="AK288" s="75"/>
      <c r="AL288" s="75"/>
      <c r="AM288" s="75"/>
      <c r="AN288" s="75"/>
      <c r="AO288" s="75"/>
      <c r="AP288" s="75"/>
      <c r="AQ288" s="75"/>
      <c r="AR288" s="76"/>
    </row>
    <row r="289" spans="1:44" ht="12.75">
      <c r="A289" s="3" t="s">
        <v>139</v>
      </c>
      <c r="B289" s="38" t="s">
        <v>634</v>
      </c>
      <c r="C289" s="1" t="s">
        <v>635</v>
      </c>
      <c r="D289" s="2">
        <v>4</v>
      </c>
      <c r="E289" s="75">
        <v>245</v>
      </c>
      <c r="F289" s="75">
        <v>1456035</v>
      </c>
      <c r="G289" s="75">
        <v>245</v>
      </c>
      <c r="H289" s="75">
        <v>520135</v>
      </c>
      <c r="I289" s="75"/>
      <c r="J289" s="75"/>
      <c r="K289" s="75">
        <v>245</v>
      </c>
      <c r="L289" s="75">
        <v>808500</v>
      </c>
      <c r="M289" s="75">
        <v>245</v>
      </c>
      <c r="N289" s="75">
        <v>8820</v>
      </c>
      <c r="O289" s="75">
        <v>245</v>
      </c>
      <c r="P289" s="75">
        <v>81585</v>
      </c>
      <c r="Q289" s="75">
        <v>245</v>
      </c>
      <c r="R289" s="75">
        <v>104125</v>
      </c>
      <c r="S289" s="75"/>
      <c r="T289" s="75"/>
      <c r="U289" s="75">
        <v>245</v>
      </c>
      <c r="V289" s="75">
        <v>36260</v>
      </c>
      <c r="W289" s="75">
        <v>245</v>
      </c>
      <c r="X289" s="76">
        <v>3022810</v>
      </c>
      <c r="Y289" s="75">
        <v>23</v>
      </c>
      <c r="Z289" s="75">
        <v>210335</v>
      </c>
      <c r="AA289" s="75">
        <v>23</v>
      </c>
      <c r="AB289" s="75">
        <v>48829</v>
      </c>
      <c r="AC289" s="75"/>
      <c r="AD289" s="75"/>
      <c r="AE289" s="75">
        <v>23</v>
      </c>
      <c r="AF289" s="75">
        <v>107456</v>
      </c>
      <c r="AG289" s="75">
        <v>23</v>
      </c>
      <c r="AH289" s="75">
        <v>828</v>
      </c>
      <c r="AI289" s="75">
        <v>23</v>
      </c>
      <c r="AJ289" s="75">
        <v>10856</v>
      </c>
      <c r="AK289" s="75">
        <v>23</v>
      </c>
      <c r="AL289" s="75">
        <v>9775</v>
      </c>
      <c r="AM289" s="75"/>
      <c r="AN289" s="75"/>
      <c r="AO289" s="75">
        <v>23</v>
      </c>
      <c r="AP289" s="75">
        <v>4876</v>
      </c>
      <c r="AQ289" s="75">
        <v>23</v>
      </c>
      <c r="AR289" s="76">
        <v>392932</v>
      </c>
    </row>
    <row r="290" spans="1:44" ht="12.75">
      <c r="A290" s="3" t="s">
        <v>139</v>
      </c>
      <c r="B290" s="38" t="s">
        <v>636</v>
      </c>
      <c r="C290" s="1" t="s">
        <v>637</v>
      </c>
      <c r="D290" s="44">
        <v>4</v>
      </c>
      <c r="E290" s="75">
        <v>198</v>
      </c>
      <c r="F290" s="75">
        <v>1506780</v>
      </c>
      <c r="G290" s="75">
        <v>198</v>
      </c>
      <c r="H290" s="75">
        <v>430056</v>
      </c>
      <c r="I290" s="75"/>
      <c r="J290" s="75"/>
      <c r="K290" s="75">
        <v>198</v>
      </c>
      <c r="L290" s="75">
        <v>650430</v>
      </c>
      <c r="M290" s="75">
        <v>198</v>
      </c>
      <c r="N290" s="75">
        <v>22572</v>
      </c>
      <c r="O290" s="75">
        <v>198</v>
      </c>
      <c r="P290" s="75">
        <v>68508</v>
      </c>
      <c r="Q290" s="75">
        <v>198</v>
      </c>
      <c r="R290" s="75">
        <v>39204</v>
      </c>
      <c r="S290" s="75"/>
      <c r="T290" s="75"/>
      <c r="U290" s="75">
        <v>198</v>
      </c>
      <c r="V290" s="75">
        <v>23562</v>
      </c>
      <c r="W290" s="75">
        <v>198</v>
      </c>
      <c r="X290" s="76">
        <v>2741310</v>
      </c>
      <c r="Y290" s="75">
        <v>13</v>
      </c>
      <c r="Z290" s="75">
        <v>129571</v>
      </c>
      <c r="AA290" s="75">
        <v>13</v>
      </c>
      <c r="AB290" s="75">
        <v>28236</v>
      </c>
      <c r="AC290" s="75"/>
      <c r="AD290" s="75"/>
      <c r="AE290" s="75">
        <v>13</v>
      </c>
      <c r="AF290" s="75">
        <v>56953</v>
      </c>
      <c r="AG290" s="75">
        <v>13</v>
      </c>
      <c r="AH290" s="75">
        <v>1482</v>
      </c>
      <c r="AI290" s="75">
        <v>13</v>
      </c>
      <c r="AJ290" s="75">
        <v>6058</v>
      </c>
      <c r="AK290" s="75">
        <v>13</v>
      </c>
      <c r="AL290" s="75">
        <v>3471</v>
      </c>
      <c r="AM290" s="75"/>
      <c r="AN290" s="75"/>
      <c r="AO290" s="75">
        <v>13</v>
      </c>
      <c r="AP290" s="75">
        <v>2561</v>
      </c>
      <c r="AQ290" s="75">
        <v>13</v>
      </c>
      <c r="AR290" s="76">
        <v>228345</v>
      </c>
    </row>
    <row r="291" spans="1:44" ht="12.75">
      <c r="A291" s="3" t="s">
        <v>139</v>
      </c>
      <c r="B291" s="38" t="s">
        <v>638</v>
      </c>
      <c r="C291" s="1" t="s">
        <v>639</v>
      </c>
      <c r="D291" s="44">
        <v>5</v>
      </c>
      <c r="E291" s="75">
        <v>163</v>
      </c>
      <c r="F291" s="75">
        <v>917364</v>
      </c>
      <c r="G291" s="75">
        <v>163</v>
      </c>
      <c r="H291" s="75">
        <v>334150</v>
      </c>
      <c r="I291" s="75"/>
      <c r="J291" s="75"/>
      <c r="K291" s="75">
        <v>163</v>
      </c>
      <c r="L291" s="75">
        <v>529913</v>
      </c>
      <c r="M291" s="75">
        <v>163</v>
      </c>
      <c r="N291" s="75">
        <v>17767</v>
      </c>
      <c r="O291" s="75">
        <v>163</v>
      </c>
      <c r="P291" s="75">
        <v>82478</v>
      </c>
      <c r="Q291" s="75">
        <v>163</v>
      </c>
      <c r="R291" s="75">
        <v>37816</v>
      </c>
      <c r="S291" s="75"/>
      <c r="T291" s="75"/>
      <c r="U291" s="75">
        <v>163</v>
      </c>
      <c r="V291" s="75">
        <v>29014</v>
      </c>
      <c r="W291" s="75">
        <v>163</v>
      </c>
      <c r="X291" s="76">
        <v>1948665</v>
      </c>
      <c r="Y291" s="75">
        <v>11</v>
      </c>
      <c r="Z291" s="75">
        <v>71555</v>
      </c>
      <c r="AA291" s="75">
        <v>11</v>
      </c>
      <c r="AB291" s="75">
        <v>22550</v>
      </c>
      <c r="AC291" s="75"/>
      <c r="AD291" s="75"/>
      <c r="AE291" s="75">
        <v>11</v>
      </c>
      <c r="AF291" s="75">
        <v>42658</v>
      </c>
      <c r="AG291" s="75">
        <v>11</v>
      </c>
      <c r="AH291" s="75">
        <v>1199</v>
      </c>
      <c r="AI291" s="75">
        <v>11</v>
      </c>
      <c r="AJ291" s="75">
        <v>5940</v>
      </c>
      <c r="AK291" s="75">
        <v>11</v>
      </c>
      <c r="AL291" s="75">
        <v>2827</v>
      </c>
      <c r="AM291" s="75"/>
      <c r="AN291" s="75"/>
      <c r="AO291" s="75">
        <v>11</v>
      </c>
      <c r="AP291" s="75">
        <v>2354</v>
      </c>
      <c r="AQ291" s="75">
        <v>11</v>
      </c>
      <c r="AR291" s="76">
        <v>149083</v>
      </c>
    </row>
    <row r="292" spans="1:44" ht="12.75">
      <c r="A292" s="3" t="s">
        <v>139</v>
      </c>
      <c r="B292" s="38" t="s">
        <v>640</v>
      </c>
      <c r="C292" s="1" t="s">
        <v>641</v>
      </c>
      <c r="D292" s="2">
        <v>5</v>
      </c>
      <c r="E292" s="75">
        <v>153</v>
      </c>
      <c r="F292" s="75">
        <v>807687</v>
      </c>
      <c r="G292" s="75">
        <v>153</v>
      </c>
      <c r="H292" s="75">
        <v>278766</v>
      </c>
      <c r="I292" s="75"/>
      <c r="J292" s="75"/>
      <c r="K292" s="75">
        <v>153</v>
      </c>
      <c r="L292" s="75">
        <v>480114</v>
      </c>
      <c r="M292" s="75">
        <v>153</v>
      </c>
      <c r="N292" s="75">
        <v>16983</v>
      </c>
      <c r="O292" s="75">
        <v>153</v>
      </c>
      <c r="P292" s="75">
        <v>46971</v>
      </c>
      <c r="Q292" s="75">
        <v>153</v>
      </c>
      <c r="R292" s="75">
        <v>31977</v>
      </c>
      <c r="S292" s="75"/>
      <c r="T292" s="75"/>
      <c r="U292" s="75">
        <v>153</v>
      </c>
      <c r="V292" s="75">
        <v>21267</v>
      </c>
      <c r="W292" s="75">
        <v>153</v>
      </c>
      <c r="X292" s="76">
        <v>1683918</v>
      </c>
      <c r="Y292" s="75">
        <v>2</v>
      </c>
      <c r="Z292" s="75">
        <v>14490</v>
      </c>
      <c r="AA292" s="75">
        <v>2</v>
      </c>
      <c r="AB292" s="75">
        <v>3644</v>
      </c>
      <c r="AC292" s="75"/>
      <c r="AD292" s="75"/>
      <c r="AE292" s="75">
        <v>2</v>
      </c>
      <c r="AF292" s="75">
        <v>8082</v>
      </c>
      <c r="AG292" s="75">
        <v>2</v>
      </c>
      <c r="AH292" s="75">
        <v>222</v>
      </c>
      <c r="AI292" s="75">
        <v>2</v>
      </c>
      <c r="AJ292" s="75">
        <v>770</v>
      </c>
      <c r="AK292" s="75">
        <v>2</v>
      </c>
      <c r="AL292" s="75">
        <v>536</v>
      </c>
      <c r="AM292" s="75"/>
      <c r="AN292" s="75"/>
      <c r="AO292" s="75">
        <v>2</v>
      </c>
      <c r="AP292" s="75">
        <v>358</v>
      </c>
      <c r="AQ292" s="75">
        <v>2</v>
      </c>
      <c r="AR292" s="76">
        <v>28100</v>
      </c>
    </row>
    <row r="293" spans="1:44" ht="12.75">
      <c r="A293" s="3" t="s">
        <v>139</v>
      </c>
      <c r="B293" s="38" t="s">
        <v>642</v>
      </c>
      <c r="C293" s="1" t="s">
        <v>643</v>
      </c>
      <c r="D293" s="2">
        <v>5</v>
      </c>
      <c r="E293" s="75">
        <v>70</v>
      </c>
      <c r="F293" s="75">
        <v>373590</v>
      </c>
      <c r="G293" s="75">
        <v>70</v>
      </c>
      <c r="H293" s="75">
        <v>148610</v>
      </c>
      <c r="I293" s="75"/>
      <c r="J293" s="75"/>
      <c r="K293" s="75">
        <v>70</v>
      </c>
      <c r="L293" s="75">
        <v>204190</v>
      </c>
      <c r="M293" s="75">
        <v>70</v>
      </c>
      <c r="N293" s="75">
        <v>8400</v>
      </c>
      <c r="O293" s="75">
        <v>70</v>
      </c>
      <c r="P293" s="75">
        <v>19320</v>
      </c>
      <c r="Q293" s="75">
        <v>70</v>
      </c>
      <c r="R293" s="75">
        <v>10570</v>
      </c>
      <c r="S293" s="75"/>
      <c r="T293" s="75"/>
      <c r="U293" s="75">
        <v>70</v>
      </c>
      <c r="V293" s="75">
        <v>10010</v>
      </c>
      <c r="W293" s="75">
        <v>70</v>
      </c>
      <c r="X293" s="76">
        <v>774620</v>
      </c>
      <c r="Y293" s="75">
        <v>4</v>
      </c>
      <c r="Z293" s="75">
        <v>27864</v>
      </c>
      <c r="AA293" s="75">
        <v>4</v>
      </c>
      <c r="AB293" s="75">
        <v>8492</v>
      </c>
      <c r="AC293" s="75"/>
      <c r="AD293" s="75"/>
      <c r="AE293" s="75">
        <v>4</v>
      </c>
      <c r="AF293" s="75">
        <v>14368</v>
      </c>
      <c r="AG293" s="75">
        <v>4</v>
      </c>
      <c r="AH293" s="75">
        <v>480</v>
      </c>
      <c r="AI293" s="75">
        <v>4</v>
      </c>
      <c r="AJ293" s="75">
        <v>1356</v>
      </c>
      <c r="AK293" s="75">
        <v>4</v>
      </c>
      <c r="AL293" s="75">
        <v>744</v>
      </c>
      <c r="AM293" s="75"/>
      <c r="AN293" s="75"/>
      <c r="AO293" s="75">
        <v>4</v>
      </c>
      <c r="AP293" s="75">
        <v>704</v>
      </c>
      <c r="AQ293" s="75">
        <v>4</v>
      </c>
      <c r="AR293" s="76">
        <v>54004</v>
      </c>
    </row>
    <row r="294" spans="1:44" ht="12.75">
      <c r="A294" s="3" t="s">
        <v>139</v>
      </c>
      <c r="B294" s="38" t="s">
        <v>644</v>
      </c>
      <c r="C294" s="1" t="s">
        <v>645</v>
      </c>
      <c r="D294" s="44">
        <v>5</v>
      </c>
      <c r="E294" s="75">
        <v>148</v>
      </c>
      <c r="F294" s="75">
        <v>822436</v>
      </c>
      <c r="G294" s="75">
        <v>148</v>
      </c>
      <c r="H294" s="75">
        <v>314204</v>
      </c>
      <c r="I294" s="75"/>
      <c r="J294" s="75"/>
      <c r="K294" s="75">
        <v>148</v>
      </c>
      <c r="L294" s="75">
        <v>383320</v>
      </c>
      <c r="M294" s="75">
        <v>148</v>
      </c>
      <c r="N294" s="75">
        <v>16132</v>
      </c>
      <c r="O294" s="75">
        <v>148</v>
      </c>
      <c r="P294" s="75">
        <v>49136</v>
      </c>
      <c r="Q294" s="75">
        <v>148</v>
      </c>
      <c r="R294" s="75">
        <v>29008</v>
      </c>
      <c r="S294" s="75"/>
      <c r="T294" s="75"/>
      <c r="U294" s="75">
        <v>148</v>
      </c>
      <c r="V294" s="75">
        <v>23088</v>
      </c>
      <c r="W294" s="75">
        <v>148</v>
      </c>
      <c r="X294" s="76">
        <v>1637472</v>
      </c>
      <c r="Y294" s="75">
        <v>7</v>
      </c>
      <c r="Z294" s="75">
        <v>25599</v>
      </c>
      <c r="AA294" s="75">
        <v>7</v>
      </c>
      <c r="AB294" s="75">
        <v>14861</v>
      </c>
      <c r="AC294" s="75"/>
      <c r="AD294" s="75"/>
      <c r="AE294" s="75">
        <v>7</v>
      </c>
      <c r="AF294" s="75">
        <v>18613</v>
      </c>
      <c r="AG294" s="75">
        <v>7</v>
      </c>
      <c r="AH294" s="75">
        <v>763</v>
      </c>
      <c r="AI294" s="75">
        <v>7</v>
      </c>
      <c r="AJ294" s="75">
        <v>2387</v>
      </c>
      <c r="AK294" s="75">
        <v>7</v>
      </c>
      <c r="AL294" s="75">
        <v>1883</v>
      </c>
      <c r="AM294" s="75"/>
      <c r="AN294" s="75"/>
      <c r="AO294" s="75">
        <v>7</v>
      </c>
      <c r="AP294" s="75">
        <v>1099</v>
      </c>
      <c r="AQ294" s="75">
        <v>7</v>
      </c>
      <c r="AR294" s="76">
        <v>65205</v>
      </c>
    </row>
    <row r="295" spans="1:44" ht="12.75">
      <c r="A295" s="3" t="s">
        <v>139</v>
      </c>
      <c r="B295" s="38" t="s">
        <v>646</v>
      </c>
      <c r="C295" s="1" t="s">
        <v>647</v>
      </c>
      <c r="D295" s="44">
        <v>6</v>
      </c>
      <c r="E295" s="75">
        <v>81</v>
      </c>
      <c r="F295" s="75">
        <v>406296</v>
      </c>
      <c r="G295" s="75">
        <v>81</v>
      </c>
      <c r="H295" s="75">
        <v>166131</v>
      </c>
      <c r="I295" s="75"/>
      <c r="J295" s="75"/>
      <c r="K295" s="75">
        <v>81</v>
      </c>
      <c r="L295" s="75">
        <v>234576</v>
      </c>
      <c r="M295" s="75">
        <v>81</v>
      </c>
      <c r="N295" s="75">
        <v>9720</v>
      </c>
      <c r="O295" s="75">
        <v>81</v>
      </c>
      <c r="P295" s="75">
        <v>12069</v>
      </c>
      <c r="Q295" s="75">
        <v>81</v>
      </c>
      <c r="R295" s="75">
        <v>13932</v>
      </c>
      <c r="S295" s="75"/>
      <c r="T295" s="75"/>
      <c r="U295" s="75">
        <v>81</v>
      </c>
      <c r="V295" s="75">
        <v>4212</v>
      </c>
      <c r="W295" s="75">
        <v>81</v>
      </c>
      <c r="X295" s="76">
        <v>846855</v>
      </c>
      <c r="Y295" s="75">
        <v>54</v>
      </c>
      <c r="Z295" s="75">
        <v>321732</v>
      </c>
      <c r="AA295" s="75">
        <v>54</v>
      </c>
      <c r="AB295" s="75">
        <v>110754</v>
      </c>
      <c r="AC295" s="75"/>
      <c r="AD295" s="75"/>
      <c r="AE295" s="75">
        <v>54</v>
      </c>
      <c r="AF295" s="75">
        <v>179550</v>
      </c>
      <c r="AG295" s="75">
        <v>54</v>
      </c>
      <c r="AH295" s="75">
        <v>6480</v>
      </c>
      <c r="AI295" s="75">
        <v>54</v>
      </c>
      <c r="AJ295" s="75">
        <v>9072</v>
      </c>
      <c r="AK295" s="75">
        <v>54</v>
      </c>
      <c r="AL295" s="75">
        <v>5886</v>
      </c>
      <c r="AM295" s="75"/>
      <c r="AN295" s="75"/>
      <c r="AO295" s="75"/>
      <c r="AP295" s="75"/>
      <c r="AQ295" s="75">
        <v>54</v>
      </c>
      <c r="AR295" s="76">
        <v>633420</v>
      </c>
    </row>
    <row r="296" spans="1:44" ht="12.75">
      <c r="A296" s="3" t="s">
        <v>139</v>
      </c>
      <c r="B296" s="38" t="s">
        <v>648</v>
      </c>
      <c r="C296" s="1" t="s">
        <v>649</v>
      </c>
      <c r="D296" s="44">
        <v>6</v>
      </c>
      <c r="E296" s="75">
        <v>45</v>
      </c>
      <c r="F296" s="75">
        <v>128970</v>
      </c>
      <c r="G296" s="75">
        <v>45</v>
      </c>
      <c r="H296" s="75">
        <v>86400</v>
      </c>
      <c r="I296" s="75"/>
      <c r="J296" s="75"/>
      <c r="K296" s="75">
        <v>45</v>
      </c>
      <c r="L296" s="75">
        <v>118530</v>
      </c>
      <c r="M296" s="75">
        <v>45</v>
      </c>
      <c r="N296" s="75">
        <v>16065</v>
      </c>
      <c r="O296" s="75">
        <v>45</v>
      </c>
      <c r="P296" s="75">
        <v>11295</v>
      </c>
      <c r="Q296" s="75">
        <v>45</v>
      </c>
      <c r="R296" s="75">
        <v>10800</v>
      </c>
      <c r="S296" s="75"/>
      <c r="T296" s="75"/>
      <c r="U296" s="75">
        <v>45</v>
      </c>
      <c r="V296" s="75">
        <v>2610</v>
      </c>
      <c r="W296" s="75">
        <v>45</v>
      </c>
      <c r="X296" s="76">
        <v>374715</v>
      </c>
      <c r="Y296" s="75">
        <v>3</v>
      </c>
      <c r="Z296" s="75">
        <v>11268</v>
      </c>
      <c r="AA296" s="75">
        <v>3</v>
      </c>
      <c r="AB296" s="75">
        <v>5760</v>
      </c>
      <c r="AC296" s="75"/>
      <c r="AD296" s="75"/>
      <c r="AE296" s="75">
        <v>3</v>
      </c>
      <c r="AF296" s="75">
        <v>10878</v>
      </c>
      <c r="AG296" s="75">
        <v>3</v>
      </c>
      <c r="AH296" s="75">
        <v>1422</v>
      </c>
      <c r="AI296" s="75">
        <v>3</v>
      </c>
      <c r="AJ296" s="75">
        <v>1098</v>
      </c>
      <c r="AK296" s="75">
        <v>3</v>
      </c>
      <c r="AL296" s="75">
        <v>720</v>
      </c>
      <c r="AM296" s="75"/>
      <c r="AN296" s="75"/>
      <c r="AO296" s="75"/>
      <c r="AP296" s="75"/>
      <c r="AQ296" s="75">
        <v>3</v>
      </c>
      <c r="AR296" s="76">
        <v>31143</v>
      </c>
    </row>
    <row r="297" spans="1:44" ht="12.75">
      <c r="A297" s="3" t="s">
        <v>139</v>
      </c>
      <c r="B297" s="38" t="s">
        <v>652</v>
      </c>
      <c r="C297" s="1" t="s">
        <v>653</v>
      </c>
      <c r="D297" s="2">
        <v>6</v>
      </c>
      <c r="E297" s="75">
        <v>47</v>
      </c>
      <c r="F297" s="75">
        <v>158249</v>
      </c>
      <c r="G297" s="75">
        <v>47</v>
      </c>
      <c r="H297" s="75">
        <v>110403</v>
      </c>
      <c r="I297" s="75"/>
      <c r="J297" s="75"/>
      <c r="K297" s="75">
        <v>47</v>
      </c>
      <c r="L297" s="75">
        <v>146828</v>
      </c>
      <c r="M297" s="75">
        <v>47</v>
      </c>
      <c r="N297" s="75">
        <v>3290</v>
      </c>
      <c r="O297" s="75">
        <v>47</v>
      </c>
      <c r="P297" s="75">
        <v>14194</v>
      </c>
      <c r="Q297" s="75">
        <v>47</v>
      </c>
      <c r="R297" s="75">
        <v>9024</v>
      </c>
      <c r="S297" s="75"/>
      <c r="T297" s="75"/>
      <c r="U297" s="75">
        <v>47</v>
      </c>
      <c r="V297" s="75">
        <v>10246</v>
      </c>
      <c r="W297" s="75">
        <v>47</v>
      </c>
      <c r="X297" s="76">
        <v>452234</v>
      </c>
      <c r="Y297" s="75">
        <v>25</v>
      </c>
      <c r="Z297" s="75">
        <v>81200</v>
      </c>
      <c r="AA297" s="75">
        <v>25</v>
      </c>
      <c r="AB297" s="75">
        <v>58725</v>
      </c>
      <c r="AC297" s="75"/>
      <c r="AD297" s="75"/>
      <c r="AE297" s="75">
        <v>25</v>
      </c>
      <c r="AF297" s="75">
        <v>74700</v>
      </c>
      <c r="AG297" s="75">
        <v>25</v>
      </c>
      <c r="AH297" s="75">
        <v>1750</v>
      </c>
      <c r="AI297" s="75">
        <v>25</v>
      </c>
      <c r="AJ297" s="75">
        <v>7225</v>
      </c>
      <c r="AK297" s="75">
        <v>25</v>
      </c>
      <c r="AL297" s="75">
        <v>4600</v>
      </c>
      <c r="AM297" s="75"/>
      <c r="AN297" s="75"/>
      <c r="AO297" s="75">
        <v>25</v>
      </c>
      <c r="AP297" s="75">
        <v>5200</v>
      </c>
      <c r="AQ297" s="75">
        <v>25</v>
      </c>
      <c r="AR297" s="76">
        <v>233400</v>
      </c>
    </row>
    <row r="298" spans="1:44" ht="12.75">
      <c r="A298" s="3" t="s">
        <v>139</v>
      </c>
      <c r="B298" s="38" t="s">
        <v>654</v>
      </c>
      <c r="C298" s="1" t="s">
        <v>655</v>
      </c>
      <c r="D298" s="2">
        <v>7</v>
      </c>
      <c r="E298" s="75">
        <v>24</v>
      </c>
      <c r="F298" s="75">
        <v>67368</v>
      </c>
      <c r="G298" s="75">
        <v>24</v>
      </c>
      <c r="H298" s="75">
        <v>54648</v>
      </c>
      <c r="I298" s="75"/>
      <c r="J298" s="75"/>
      <c r="K298" s="75">
        <v>24</v>
      </c>
      <c r="L298" s="75">
        <v>63552</v>
      </c>
      <c r="M298" s="75">
        <v>24</v>
      </c>
      <c r="N298" s="75">
        <v>2880</v>
      </c>
      <c r="O298" s="75">
        <v>24</v>
      </c>
      <c r="P298" s="75">
        <v>9528</v>
      </c>
      <c r="Q298" s="75">
        <v>24</v>
      </c>
      <c r="R298" s="75">
        <v>4728</v>
      </c>
      <c r="S298" s="75"/>
      <c r="T298" s="75"/>
      <c r="U298" s="75"/>
      <c r="V298" s="75"/>
      <c r="W298" s="75">
        <v>24</v>
      </c>
      <c r="X298" s="76">
        <v>202704</v>
      </c>
      <c r="Y298" s="75">
        <v>12</v>
      </c>
      <c r="Z298" s="75">
        <v>36696</v>
      </c>
      <c r="AA298" s="75">
        <v>12</v>
      </c>
      <c r="AB298" s="75">
        <v>27324</v>
      </c>
      <c r="AC298" s="75"/>
      <c r="AD298" s="75"/>
      <c r="AE298" s="75">
        <v>12</v>
      </c>
      <c r="AF298" s="75">
        <v>34800</v>
      </c>
      <c r="AG298" s="75">
        <v>12</v>
      </c>
      <c r="AH298" s="75">
        <v>1440</v>
      </c>
      <c r="AI298" s="75">
        <v>12</v>
      </c>
      <c r="AJ298" s="75">
        <v>5256</v>
      </c>
      <c r="AK298" s="75">
        <v>12</v>
      </c>
      <c r="AL298" s="75">
        <v>2592</v>
      </c>
      <c r="AM298" s="75"/>
      <c r="AN298" s="75"/>
      <c r="AO298" s="75"/>
      <c r="AP298" s="75"/>
      <c r="AQ298" s="75">
        <v>12</v>
      </c>
      <c r="AR298" s="76">
        <v>108108</v>
      </c>
    </row>
    <row r="299" spans="1:44" ht="12.75">
      <c r="A299" s="3" t="s">
        <v>139</v>
      </c>
      <c r="B299" s="38" t="s">
        <v>656</v>
      </c>
      <c r="C299" s="1" t="s">
        <v>657</v>
      </c>
      <c r="D299" s="2">
        <v>7</v>
      </c>
      <c r="E299" s="75">
        <v>45</v>
      </c>
      <c r="F299" s="75">
        <v>217710</v>
      </c>
      <c r="G299" s="75">
        <v>45</v>
      </c>
      <c r="H299" s="75">
        <v>92250</v>
      </c>
      <c r="I299" s="75"/>
      <c r="J299" s="75"/>
      <c r="K299" s="75">
        <v>45</v>
      </c>
      <c r="L299" s="75">
        <v>117630</v>
      </c>
      <c r="M299" s="75">
        <v>45</v>
      </c>
      <c r="N299" s="75">
        <v>5130</v>
      </c>
      <c r="O299" s="75">
        <v>45</v>
      </c>
      <c r="P299" s="75">
        <v>2970</v>
      </c>
      <c r="Q299" s="75">
        <v>45</v>
      </c>
      <c r="R299" s="75">
        <v>6480</v>
      </c>
      <c r="S299" s="75"/>
      <c r="T299" s="75"/>
      <c r="U299" s="75">
        <v>45</v>
      </c>
      <c r="V299" s="75">
        <v>8280</v>
      </c>
      <c r="W299" s="75">
        <v>45</v>
      </c>
      <c r="X299" s="76">
        <v>450450</v>
      </c>
      <c r="Y299" s="75">
        <v>5</v>
      </c>
      <c r="Z299" s="75">
        <v>17045</v>
      </c>
      <c r="AA299" s="75">
        <v>5</v>
      </c>
      <c r="AB299" s="75">
        <v>10555</v>
      </c>
      <c r="AC299" s="75"/>
      <c r="AD299" s="75"/>
      <c r="AE299" s="75">
        <v>5</v>
      </c>
      <c r="AF299" s="75">
        <v>17795</v>
      </c>
      <c r="AG299" s="75">
        <v>5</v>
      </c>
      <c r="AH299" s="75">
        <v>570</v>
      </c>
      <c r="AI299" s="75">
        <v>5</v>
      </c>
      <c r="AJ299" s="75">
        <v>1975</v>
      </c>
      <c r="AK299" s="75">
        <v>5</v>
      </c>
      <c r="AL299" s="75">
        <v>535</v>
      </c>
      <c r="AM299" s="75"/>
      <c r="AN299" s="75"/>
      <c r="AO299" s="75"/>
      <c r="AP299" s="75"/>
      <c r="AQ299" s="75">
        <v>5</v>
      </c>
      <c r="AR299" s="76">
        <v>48475</v>
      </c>
    </row>
    <row r="300" spans="1:44" ht="12.75">
      <c r="A300" s="3" t="s">
        <v>139</v>
      </c>
      <c r="B300" s="38" t="s">
        <v>658</v>
      </c>
      <c r="C300" s="1" t="s">
        <v>659</v>
      </c>
      <c r="D300" s="2">
        <v>7</v>
      </c>
      <c r="E300" s="75">
        <v>50</v>
      </c>
      <c r="F300" s="75">
        <v>215700</v>
      </c>
      <c r="G300" s="75">
        <v>50</v>
      </c>
      <c r="H300" s="75">
        <v>116750</v>
      </c>
      <c r="I300" s="75"/>
      <c r="J300" s="75"/>
      <c r="K300" s="75">
        <v>50</v>
      </c>
      <c r="L300" s="75">
        <v>139850</v>
      </c>
      <c r="M300" s="75">
        <v>50</v>
      </c>
      <c r="N300" s="75">
        <v>5700</v>
      </c>
      <c r="O300" s="75">
        <v>50</v>
      </c>
      <c r="P300" s="75">
        <v>21000</v>
      </c>
      <c r="Q300" s="75">
        <v>50</v>
      </c>
      <c r="R300" s="75">
        <v>10500</v>
      </c>
      <c r="S300" s="75"/>
      <c r="T300" s="75"/>
      <c r="U300" s="75">
        <v>50</v>
      </c>
      <c r="V300" s="75">
        <v>14500</v>
      </c>
      <c r="W300" s="75">
        <v>50</v>
      </c>
      <c r="X300" s="76">
        <v>524000</v>
      </c>
      <c r="Y300" s="75"/>
      <c r="Z300" s="75"/>
      <c r="AA300" s="75"/>
      <c r="AB300" s="75"/>
      <c r="AC300" s="75"/>
      <c r="AD300" s="75"/>
      <c r="AE300" s="75"/>
      <c r="AF300" s="75"/>
      <c r="AG300" s="75"/>
      <c r="AH300" s="75"/>
      <c r="AI300" s="75"/>
      <c r="AJ300" s="75"/>
      <c r="AK300" s="75"/>
      <c r="AL300" s="75"/>
      <c r="AM300" s="75"/>
      <c r="AN300" s="75"/>
      <c r="AO300" s="75"/>
      <c r="AP300" s="75"/>
      <c r="AQ300" s="75"/>
      <c r="AR300" s="76"/>
    </row>
    <row r="301" spans="1:44" ht="12.75">
      <c r="A301" s="3" t="s">
        <v>139</v>
      </c>
      <c r="B301" s="38" t="s">
        <v>660</v>
      </c>
      <c r="C301" s="1" t="s">
        <v>661</v>
      </c>
      <c r="D301" s="2">
        <v>7</v>
      </c>
      <c r="E301" s="75">
        <v>37</v>
      </c>
      <c r="F301" s="75">
        <v>46842</v>
      </c>
      <c r="G301" s="75">
        <v>37</v>
      </c>
      <c r="H301" s="75">
        <v>75887</v>
      </c>
      <c r="I301" s="75"/>
      <c r="J301" s="75"/>
      <c r="K301" s="75">
        <v>37</v>
      </c>
      <c r="L301" s="75">
        <v>99715</v>
      </c>
      <c r="M301" s="75">
        <v>37</v>
      </c>
      <c r="N301" s="75">
        <v>4440</v>
      </c>
      <c r="O301" s="75">
        <v>37</v>
      </c>
      <c r="P301" s="75">
        <v>8288</v>
      </c>
      <c r="Q301" s="75">
        <v>37</v>
      </c>
      <c r="R301" s="75">
        <v>6142</v>
      </c>
      <c r="S301" s="75"/>
      <c r="T301" s="75"/>
      <c r="U301" s="75">
        <v>37</v>
      </c>
      <c r="V301" s="75">
        <v>7400</v>
      </c>
      <c r="W301" s="75">
        <v>37</v>
      </c>
      <c r="X301" s="76">
        <v>248714</v>
      </c>
      <c r="Y301" s="75">
        <v>5</v>
      </c>
      <c r="Z301" s="75">
        <v>4600</v>
      </c>
      <c r="AA301" s="75">
        <v>5</v>
      </c>
      <c r="AB301" s="75">
        <v>10255</v>
      </c>
      <c r="AC301" s="75"/>
      <c r="AD301" s="75"/>
      <c r="AE301" s="75">
        <v>5</v>
      </c>
      <c r="AF301" s="75">
        <v>16665</v>
      </c>
      <c r="AG301" s="75">
        <v>5</v>
      </c>
      <c r="AH301" s="75">
        <v>600</v>
      </c>
      <c r="AI301" s="75">
        <v>5</v>
      </c>
      <c r="AJ301" s="75">
        <v>1385</v>
      </c>
      <c r="AK301" s="75">
        <v>5</v>
      </c>
      <c r="AL301" s="75">
        <v>1025</v>
      </c>
      <c r="AM301" s="75"/>
      <c r="AN301" s="75"/>
      <c r="AO301" s="75">
        <v>5</v>
      </c>
      <c r="AP301" s="75">
        <v>1000</v>
      </c>
      <c r="AQ301" s="75">
        <v>5</v>
      </c>
      <c r="AR301" s="76">
        <v>35530</v>
      </c>
    </row>
    <row r="302" spans="1:44" ht="12.75">
      <c r="A302" s="3" t="s">
        <v>139</v>
      </c>
      <c r="B302" s="38" t="s">
        <v>662</v>
      </c>
      <c r="C302" s="1" t="s">
        <v>663</v>
      </c>
      <c r="D302" s="2">
        <v>7</v>
      </c>
      <c r="E302" s="75">
        <v>80</v>
      </c>
      <c r="F302" s="75">
        <v>216000</v>
      </c>
      <c r="G302" s="75">
        <v>80</v>
      </c>
      <c r="H302" s="75">
        <v>164080</v>
      </c>
      <c r="I302" s="75"/>
      <c r="J302" s="75"/>
      <c r="K302" s="75">
        <v>80</v>
      </c>
      <c r="L302" s="75">
        <v>205040</v>
      </c>
      <c r="M302" s="75">
        <v>80</v>
      </c>
      <c r="N302" s="75">
        <v>24000</v>
      </c>
      <c r="O302" s="75">
        <v>80</v>
      </c>
      <c r="P302" s="75">
        <v>8560</v>
      </c>
      <c r="Q302" s="75">
        <v>80</v>
      </c>
      <c r="R302" s="75">
        <v>9520</v>
      </c>
      <c r="S302" s="75"/>
      <c r="T302" s="75"/>
      <c r="U302" s="75">
        <v>80</v>
      </c>
      <c r="V302" s="75">
        <v>12080</v>
      </c>
      <c r="W302" s="75">
        <v>80</v>
      </c>
      <c r="X302" s="76">
        <v>639280</v>
      </c>
      <c r="Y302" s="75">
        <v>4</v>
      </c>
      <c r="Z302" s="75">
        <v>15944</v>
      </c>
      <c r="AA302" s="75">
        <v>4</v>
      </c>
      <c r="AB302" s="75">
        <v>8204</v>
      </c>
      <c r="AC302" s="75"/>
      <c r="AD302" s="75"/>
      <c r="AE302" s="75">
        <v>4</v>
      </c>
      <c r="AF302" s="75">
        <v>15132</v>
      </c>
      <c r="AG302" s="75">
        <v>4</v>
      </c>
      <c r="AH302" s="75">
        <v>1200</v>
      </c>
      <c r="AI302" s="75">
        <v>4</v>
      </c>
      <c r="AJ302" s="75">
        <v>632</v>
      </c>
      <c r="AK302" s="75">
        <v>4</v>
      </c>
      <c r="AL302" s="75">
        <v>604</v>
      </c>
      <c r="AM302" s="75"/>
      <c r="AN302" s="75"/>
      <c r="AO302" s="75">
        <v>4</v>
      </c>
      <c r="AP302" s="75">
        <v>892</v>
      </c>
      <c r="AQ302" s="75">
        <v>4</v>
      </c>
      <c r="AR302" s="76">
        <v>42608</v>
      </c>
    </row>
    <row r="303" spans="1:44" ht="12.75">
      <c r="A303" s="3" t="s">
        <v>139</v>
      </c>
      <c r="B303" s="38" t="s">
        <v>664</v>
      </c>
      <c r="C303" s="1" t="s">
        <v>665</v>
      </c>
      <c r="D303" s="2">
        <v>7</v>
      </c>
      <c r="E303" s="75">
        <v>54</v>
      </c>
      <c r="F303" s="75">
        <v>266004</v>
      </c>
      <c r="G303" s="75">
        <v>54</v>
      </c>
      <c r="H303" s="75">
        <v>122958</v>
      </c>
      <c r="I303" s="75"/>
      <c r="J303" s="75"/>
      <c r="K303" s="75">
        <v>54</v>
      </c>
      <c r="L303" s="75">
        <v>148068</v>
      </c>
      <c r="M303" s="75">
        <v>54</v>
      </c>
      <c r="N303" s="75">
        <v>6318</v>
      </c>
      <c r="O303" s="75">
        <v>54</v>
      </c>
      <c r="P303" s="75">
        <v>32130</v>
      </c>
      <c r="Q303" s="75">
        <v>54</v>
      </c>
      <c r="R303" s="75">
        <v>6750</v>
      </c>
      <c r="S303" s="75"/>
      <c r="T303" s="75"/>
      <c r="U303" s="75"/>
      <c r="V303" s="75"/>
      <c r="W303" s="75">
        <v>54</v>
      </c>
      <c r="X303" s="76">
        <v>582228</v>
      </c>
      <c r="Y303" s="75">
        <v>3</v>
      </c>
      <c r="Z303" s="75">
        <v>17496</v>
      </c>
      <c r="AA303" s="75">
        <v>3</v>
      </c>
      <c r="AB303" s="75">
        <v>6831</v>
      </c>
      <c r="AC303" s="75"/>
      <c r="AD303" s="75"/>
      <c r="AE303" s="75">
        <v>3</v>
      </c>
      <c r="AF303" s="75">
        <v>9873</v>
      </c>
      <c r="AG303" s="75">
        <v>3</v>
      </c>
      <c r="AH303" s="75">
        <v>351</v>
      </c>
      <c r="AI303" s="75">
        <v>3</v>
      </c>
      <c r="AJ303" s="75">
        <v>2124</v>
      </c>
      <c r="AK303" s="75">
        <v>3</v>
      </c>
      <c r="AL303" s="75">
        <v>450</v>
      </c>
      <c r="AM303" s="75"/>
      <c r="AN303" s="75"/>
      <c r="AO303" s="75"/>
      <c r="AP303" s="75"/>
      <c r="AQ303" s="75">
        <v>3</v>
      </c>
      <c r="AR303" s="76">
        <v>37125</v>
      </c>
    </row>
    <row r="304" spans="1:44" ht="12.75">
      <c r="A304" s="3" t="s">
        <v>139</v>
      </c>
      <c r="B304" s="38" t="s">
        <v>666</v>
      </c>
      <c r="C304" s="1" t="s">
        <v>667</v>
      </c>
      <c r="D304" s="2">
        <v>7</v>
      </c>
      <c r="E304" s="75">
        <v>104</v>
      </c>
      <c r="F304" s="75">
        <v>294424</v>
      </c>
      <c r="G304" s="75">
        <v>104</v>
      </c>
      <c r="H304" s="75">
        <v>258440</v>
      </c>
      <c r="I304" s="75"/>
      <c r="J304" s="75"/>
      <c r="K304" s="75">
        <v>104</v>
      </c>
      <c r="L304" s="75">
        <v>321776</v>
      </c>
      <c r="M304" s="75">
        <v>104</v>
      </c>
      <c r="N304" s="75">
        <v>12480</v>
      </c>
      <c r="O304" s="75">
        <v>104</v>
      </c>
      <c r="P304" s="75">
        <v>44096</v>
      </c>
      <c r="Q304" s="75">
        <v>104</v>
      </c>
      <c r="R304" s="75">
        <v>21008</v>
      </c>
      <c r="S304" s="75"/>
      <c r="T304" s="75"/>
      <c r="U304" s="75">
        <v>104</v>
      </c>
      <c r="V304" s="75">
        <v>189280</v>
      </c>
      <c r="W304" s="75">
        <v>104</v>
      </c>
      <c r="X304" s="76">
        <v>1141400</v>
      </c>
      <c r="Y304" s="75">
        <v>5</v>
      </c>
      <c r="Z304" s="75">
        <v>17910</v>
      </c>
      <c r="AA304" s="75">
        <v>5</v>
      </c>
      <c r="AB304" s="75">
        <v>12420</v>
      </c>
      <c r="AC304" s="75"/>
      <c r="AD304" s="75"/>
      <c r="AE304" s="75">
        <v>5</v>
      </c>
      <c r="AF304" s="75">
        <v>19575</v>
      </c>
      <c r="AG304" s="75">
        <v>5</v>
      </c>
      <c r="AH304" s="75">
        <v>600</v>
      </c>
      <c r="AI304" s="75">
        <v>5</v>
      </c>
      <c r="AJ304" s="75">
        <v>2690</v>
      </c>
      <c r="AK304" s="75">
        <v>5</v>
      </c>
      <c r="AL304" s="75">
        <v>1280</v>
      </c>
      <c r="AM304" s="75"/>
      <c r="AN304" s="75"/>
      <c r="AO304" s="75">
        <v>5</v>
      </c>
      <c r="AP304" s="75">
        <v>13360</v>
      </c>
      <c r="AQ304" s="75">
        <v>5</v>
      </c>
      <c r="AR304" s="76">
        <v>67830</v>
      </c>
    </row>
    <row r="305" spans="1:44" ht="12.75">
      <c r="A305" s="3" t="s">
        <v>139</v>
      </c>
      <c r="B305" s="38" t="s">
        <v>668</v>
      </c>
      <c r="C305" s="1" t="s">
        <v>669</v>
      </c>
      <c r="D305" s="2">
        <v>7</v>
      </c>
      <c r="E305" s="75">
        <v>41</v>
      </c>
      <c r="F305" s="75">
        <v>224516</v>
      </c>
      <c r="G305" s="75">
        <v>41</v>
      </c>
      <c r="H305" s="75">
        <v>82041</v>
      </c>
      <c r="I305" s="75"/>
      <c r="J305" s="75"/>
      <c r="K305" s="75">
        <v>41</v>
      </c>
      <c r="L305" s="75">
        <v>107256</v>
      </c>
      <c r="M305" s="75">
        <v>41</v>
      </c>
      <c r="N305" s="75">
        <v>943</v>
      </c>
      <c r="O305" s="75">
        <v>41</v>
      </c>
      <c r="P305" s="75">
        <v>7093</v>
      </c>
      <c r="Q305" s="75">
        <v>41</v>
      </c>
      <c r="R305" s="75">
        <v>8364</v>
      </c>
      <c r="S305" s="75"/>
      <c r="T305" s="75"/>
      <c r="U305" s="75"/>
      <c r="V305" s="75"/>
      <c r="W305" s="75">
        <v>41</v>
      </c>
      <c r="X305" s="76">
        <v>430213</v>
      </c>
      <c r="Y305" s="75">
        <v>19</v>
      </c>
      <c r="Z305" s="75">
        <v>147953</v>
      </c>
      <c r="AA305" s="75">
        <v>19</v>
      </c>
      <c r="AB305" s="75">
        <v>36917</v>
      </c>
      <c r="AC305" s="75"/>
      <c r="AD305" s="75"/>
      <c r="AE305" s="75">
        <v>19</v>
      </c>
      <c r="AF305" s="75">
        <v>67279</v>
      </c>
      <c r="AG305" s="75">
        <v>19</v>
      </c>
      <c r="AH305" s="75">
        <v>437</v>
      </c>
      <c r="AI305" s="75">
        <v>19</v>
      </c>
      <c r="AJ305" s="75">
        <v>3420</v>
      </c>
      <c r="AK305" s="75">
        <v>19</v>
      </c>
      <c r="AL305" s="75">
        <v>4047</v>
      </c>
      <c r="AM305" s="75"/>
      <c r="AN305" s="75"/>
      <c r="AO305" s="75"/>
      <c r="AP305" s="75"/>
      <c r="AQ305" s="75">
        <v>19</v>
      </c>
      <c r="AR305" s="76">
        <v>260053</v>
      </c>
    </row>
    <row r="306" spans="1:44" ht="12.75">
      <c r="A306" s="3" t="s">
        <v>139</v>
      </c>
      <c r="B306" s="38" t="s">
        <v>670</v>
      </c>
      <c r="C306" s="1" t="s">
        <v>671</v>
      </c>
      <c r="D306" s="2">
        <v>7</v>
      </c>
      <c r="E306" s="75">
        <v>75</v>
      </c>
      <c r="F306" s="75">
        <v>324450</v>
      </c>
      <c r="G306" s="75">
        <v>75</v>
      </c>
      <c r="H306" s="75">
        <v>153825</v>
      </c>
      <c r="I306" s="75"/>
      <c r="J306" s="75"/>
      <c r="K306" s="75">
        <v>75</v>
      </c>
      <c r="L306" s="75">
        <v>165225</v>
      </c>
      <c r="M306" s="75">
        <v>75</v>
      </c>
      <c r="N306" s="75">
        <v>1725</v>
      </c>
      <c r="O306" s="75">
        <v>75</v>
      </c>
      <c r="P306" s="75">
        <v>12300</v>
      </c>
      <c r="Q306" s="75">
        <v>75</v>
      </c>
      <c r="R306" s="75">
        <v>14475</v>
      </c>
      <c r="S306" s="75"/>
      <c r="T306" s="75"/>
      <c r="U306" s="75"/>
      <c r="V306" s="75"/>
      <c r="W306" s="75">
        <v>75</v>
      </c>
      <c r="X306" s="76">
        <v>672000</v>
      </c>
      <c r="Y306" s="75">
        <v>52</v>
      </c>
      <c r="Z306" s="75">
        <v>426140</v>
      </c>
      <c r="AA306" s="75">
        <v>52</v>
      </c>
      <c r="AB306" s="75">
        <v>106652</v>
      </c>
      <c r="AC306" s="75"/>
      <c r="AD306" s="75"/>
      <c r="AE306" s="75">
        <v>52</v>
      </c>
      <c r="AF306" s="75">
        <v>205660</v>
      </c>
      <c r="AG306" s="75">
        <v>52</v>
      </c>
      <c r="AH306" s="75">
        <v>1196</v>
      </c>
      <c r="AI306" s="75">
        <v>52</v>
      </c>
      <c r="AJ306" s="75">
        <v>10504</v>
      </c>
      <c r="AK306" s="75">
        <v>52</v>
      </c>
      <c r="AL306" s="75">
        <v>12428</v>
      </c>
      <c r="AM306" s="75"/>
      <c r="AN306" s="75"/>
      <c r="AO306" s="75"/>
      <c r="AP306" s="75"/>
      <c r="AQ306" s="75">
        <v>52</v>
      </c>
      <c r="AR306" s="76">
        <v>762580</v>
      </c>
    </row>
    <row r="307" spans="1:44" ht="12.75">
      <c r="A307" s="3" t="s">
        <v>139</v>
      </c>
      <c r="B307" s="38" t="s">
        <v>672</v>
      </c>
      <c r="C307" s="1" t="s">
        <v>673</v>
      </c>
      <c r="D307" s="2">
        <v>7</v>
      </c>
      <c r="E307" s="75">
        <v>25</v>
      </c>
      <c r="F307" s="75">
        <v>63975</v>
      </c>
      <c r="G307" s="75">
        <v>25</v>
      </c>
      <c r="H307" s="75">
        <v>53075</v>
      </c>
      <c r="I307" s="75"/>
      <c r="J307" s="75"/>
      <c r="K307" s="75">
        <v>25</v>
      </c>
      <c r="L307" s="75">
        <v>65325</v>
      </c>
      <c r="M307" s="75"/>
      <c r="N307" s="75"/>
      <c r="O307" s="75">
        <v>25</v>
      </c>
      <c r="P307" s="75">
        <v>3325</v>
      </c>
      <c r="Q307" s="75"/>
      <c r="R307" s="75"/>
      <c r="S307" s="75"/>
      <c r="T307" s="75"/>
      <c r="U307" s="75">
        <v>25</v>
      </c>
      <c r="V307" s="75">
        <v>3750</v>
      </c>
      <c r="W307" s="75">
        <v>25</v>
      </c>
      <c r="X307" s="76">
        <v>189450</v>
      </c>
      <c r="Y307" s="75">
        <v>6</v>
      </c>
      <c r="Z307" s="75">
        <v>15120</v>
      </c>
      <c r="AA307" s="75">
        <v>6</v>
      </c>
      <c r="AB307" s="75">
        <v>12738</v>
      </c>
      <c r="AC307" s="75"/>
      <c r="AD307" s="75"/>
      <c r="AE307" s="75">
        <v>6</v>
      </c>
      <c r="AF307" s="75">
        <v>15420</v>
      </c>
      <c r="AG307" s="75"/>
      <c r="AH307" s="75"/>
      <c r="AI307" s="75">
        <v>6</v>
      </c>
      <c r="AJ307" s="75">
        <v>786</v>
      </c>
      <c r="AK307" s="75"/>
      <c r="AL307" s="75"/>
      <c r="AM307" s="75"/>
      <c r="AN307" s="75"/>
      <c r="AO307" s="75">
        <v>6</v>
      </c>
      <c r="AP307" s="75">
        <v>888</v>
      </c>
      <c r="AQ307" s="75">
        <v>6</v>
      </c>
      <c r="AR307" s="76">
        <v>44952</v>
      </c>
    </row>
    <row r="308" spans="1:44" ht="12.75">
      <c r="A308" s="3" t="s">
        <v>139</v>
      </c>
      <c r="B308" s="38" t="s">
        <v>650</v>
      </c>
      <c r="C308" s="1" t="s">
        <v>651</v>
      </c>
      <c r="D308" s="2">
        <v>7</v>
      </c>
      <c r="E308" s="75">
        <v>46</v>
      </c>
      <c r="F308" s="75">
        <v>411654</v>
      </c>
      <c r="G308" s="75">
        <v>46</v>
      </c>
      <c r="H308" s="75">
        <v>91080</v>
      </c>
      <c r="I308" s="75"/>
      <c r="J308" s="75"/>
      <c r="K308" s="75">
        <v>46</v>
      </c>
      <c r="L308" s="75">
        <v>121118</v>
      </c>
      <c r="M308" s="75">
        <v>46</v>
      </c>
      <c r="N308" s="75">
        <v>62928</v>
      </c>
      <c r="O308" s="75">
        <v>46</v>
      </c>
      <c r="P308" s="75">
        <v>10304</v>
      </c>
      <c r="Q308" s="75">
        <v>46</v>
      </c>
      <c r="R308" s="75">
        <v>7452</v>
      </c>
      <c r="S308" s="75"/>
      <c r="T308" s="75"/>
      <c r="U308" s="75"/>
      <c r="V308" s="75"/>
      <c r="W308" s="75">
        <v>46</v>
      </c>
      <c r="X308" s="76">
        <v>704536</v>
      </c>
      <c r="Y308" s="75"/>
      <c r="Z308" s="75"/>
      <c r="AA308" s="75"/>
      <c r="AB308" s="75"/>
      <c r="AC308" s="75"/>
      <c r="AD308" s="75"/>
      <c r="AE308" s="75"/>
      <c r="AF308" s="75"/>
      <c r="AG308" s="75"/>
      <c r="AH308" s="75"/>
      <c r="AI308" s="75"/>
      <c r="AJ308" s="75"/>
      <c r="AK308" s="75"/>
      <c r="AL308" s="75"/>
      <c r="AM308" s="75"/>
      <c r="AN308" s="75"/>
      <c r="AO308" s="75"/>
      <c r="AP308" s="75"/>
      <c r="AQ308" s="75"/>
      <c r="AR308" s="76"/>
    </row>
    <row r="309" spans="1:44" ht="12.75">
      <c r="A309" s="3" t="s">
        <v>139</v>
      </c>
      <c r="B309" s="38" t="s">
        <v>674</v>
      </c>
      <c r="C309" s="1" t="s">
        <v>675</v>
      </c>
      <c r="D309" s="2">
        <v>7</v>
      </c>
      <c r="E309" s="75">
        <v>126</v>
      </c>
      <c r="F309" s="75">
        <v>496440</v>
      </c>
      <c r="G309" s="75">
        <v>126</v>
      </c>
      <c r="H309" s="75">
        <v>307566</v>
      </c>
      <c r="I309" s="75"/>
      <c r="J309" s="75"/>
      <c r="K309" s="75">
        <v>126</v>
      </c>
      <c r="L309" s="75">
        <v>378756</v>
      </c>
      <c r="M309" s="75">
        <v>126</v>
      </c>
      <c r="N309" s="75">
        <v>14364</v>
      </c>
      <c r="O309" s="75">
        <v>126</v>
      </c>
      <c r="P309" s="75">
        <v>51408</v>
      </c>
      <c r="Q309" s="75">
        <v>126</v>
      </c>
      <c r="R309" s="75">
        <v>24696</v>
      </c>
      <c r="S309" s="75"/>
      <c r="T309" s="75"/>
      <c r="U309" s="75">
        <v>126</v>
      </c>
      <c r="V309" s="75">
        <v>24318</v>
      </c>
      <c r="W309" s="75">
        <v>126</v>
      </c>
      <c r="X309" s="76">
        <v>1297548</v>
      </c>
      <c r="Y309" s="75">
        <v>14</v>
      </c>
      <c r="Z309" s="75">
        <v>71022</v>
      </c>
      <c r="AA309" s="75">
        <v>14</v>
      </c>
      <c r="AB309" s="75">
        <v>34174</v>
      </c>
      <c r="AC309" s="75"/>
      <c r="AD309" s="75"/>
      <c r="AE309" s="75">
        <v>14</v>
      </c>
      <c r="AF309" s="75">
        <v>54194</v>
      </c>
      <c r="AG309" s="75">
        <v>14</v>
      </c>
      <c r="AH309" s="75">
        <v>1596</v>
      </c>
      <c r="AI309" s="75">
        <v>14</v>
      </c>
      <c r="AJ309" s="75">
        <v>7308</v>
      </c>
      <c r="AK309" s="75">
        <v>14</v>
      </c>
      <c r="AL309" s="75">
        <v>3542</v>
      </c>
      <c r="AM309" s="75"/>
      <c r="AN309" s="75"/>
      <c r="AO309" s="75">
        <v>14</v>
      </c>
      <c r="AP309" s="75">
        <v>3472</v>
      </c>
      <c r="AQ309" s="75">
        <v>14</v>
      </c>
      <c r="AR309" s="76">
        <v>175308</v>
      </c>
    </row>
    <row r="310" spans="1:44" ht="12.75">
      <c r="A310" s="3" t="s">
        <v>139</v>
      </c>
      <c r="B310" s="38" t="s">
        <v>676</v>
      </c>
      <c r="C310" s="1" t="s">
        <v>677</v>
      </c>
      <c r="D310" s="2">
        <v>7</v>
      </c>
      <c r="E310" s="75">
        <v>38</v>
      </c>
      <c r="F310" s="75">
        <v>123006</v>
      </c>
      <c r="G310" s="75">
        <v>38</v>
      </c>
      <c r="H310" s="75">
        <v>82726</v>
      </c>
      <c r="I310" s="75"/>
      <c r="J310" s="75"/>
      <c r="K310" s="75">
        <v>38</v>
      </c>
      <c r="L310" s="75">
        <v>98762</v>
      </c>
      <c r="M310" s="75">
        <v>38</v>
      </c>
      <c r="N310" s="75">
        <v>4180</v>
      </c>
      <c r="O310" s="75">
        <v>38</v>
      </c>
      <c r="P310" s="75">
        <v>7562</v>
      </c>
      <c r="Q310" s="75">
        <v>38</v>
      </c>
      <c r="R310" s="75">
        <v>4294</v>
      </c>
      <c r="S310" s="75"/>
      <c r="T310" s="75"/>
      <c r="U310" s="75">
        <v>38</v>
      </c>
      <c r="V310" s="75">
        <v>86678</v>
      </c>
      <c r="W310" s="75">
        <v>38</v>
      </c>
      <c r="X310" s="76">
        <v>407208</v>
      </c>
      <c r="Y310" s="75">
        <v>6</v>
      </c>
      <c r="Z310" s="75">
        <v>19458</v>
      </c>
      <c r="AA310" s="75">
        <v>6</v>
      </c>
      <c r="AB310" s="75">
        <v>12354</v>
      </c>
      <c r="AC310" s="75"/>
      <c r="AD310" s="75"/>
      <c r="AE310" s="75">
        <v>6</v>
      </c>
      <c r="AF310" s="75">
        <v>18492</v>
      </c>
      <c r="AG310" s="75">
        <v>6</v>
      </c>
      <c r="AH310" s="75">
        <v>660</v>
      </c>
      <c r="AI310" s="75">
        <v>6</v>
      </c>
      <c r="AJ310" s="75">
        <v>1410</v>
      </c>
      <c r="AK310" s="75">
        <v>6</v>
      </c>
      <c r="AL310" s="75">
        <v>762</v>
      </c>
      <c r="AM310" s="75"/>
      <c r="AN310" s="75"/>
      <c r="AO310" s="75">
        <v>6</v>
      </c>
      <c r="AP310" s="75">
        <v>15198</v>
      </c>
      <c r="AQ310" s="75">
        <v>6</v>
      </c>
      <c r="AR310" s="76">
        <v>68334</v>
      </c>
    </row>
    <row r="311" spans="1:44" ht="12.75">
      <c r="A311" s="3" t="s">
        <v>139</v>
      </c>
      <c r="B311" s="38" t="s">
        <v>678</v>
      </c>
      <c r="C311" s="1" t="s">
        <v>679</v>
      </c>
      <c r="D311" s="2">
        <v>7</v>
      </c>
      <c r="E311" s="75">
        <v>223</v>
      </c>
      <c r="F311" s="75">
        <v>996141</v>
      </c>
      <c r="G311" s="75">
        <v>223</v>
      </c>
      <c r="H311" s="75">
        <v>484802</v>
      </c>
      <c r="I311" s="75"/>
      <c r="J311" s="75"/>
      <c r="K311" s="75">
        <v>223</v>
      </c>
      <c r="L311" s="75">
        <v>743705</v>
      </c>
      <c r="M311" s="75"/>
      <c r="N311" s="75"/>
      <c r="O311" s="75">
        <v>223</v>
      </c>
      <c r="P311" s="75">
        <v>81395</v>
      </c>
      <c r="Q311" s="75">
        <v>223</v>
      </c>
      <c r="R311" s="75">
        <v>48614</v>
      </c>
      <c r="S311" s="75"/>
      <c r="T311" s="75"/>
      <c r="U311" s="75">
        <v>223</v>
      </c>
      <c r="V311" s="75">
        <v>68461</v>
      </c>
      <c r="W311" s="75">
        <v>223</v>
      </c>
      <c r="X311" s="76">
        <v>2422672</v>
      </c>
      <c r="Y311" s="75">
        <v>32</v>
      </c>
      <c r="Z311" s="75">
        <v>136320</v>
      </c>
      <c r="AA311" s="75">
        <v>32</v>
      </c>
      <c r="AB311" s="75">
        <v>70080</v>
      </c>
      <c r="AC311" s="75"/>
      <c r="AD311" s="75"/>
      <c r="AE311" s="75">
        <v>32</v>
      </c>
      <c r="AF311" s="75">
        <v>111712</v>
      </c>
      <c r="AG311" s="75"/>
      <c r="AH311" s="75"/>
      <c r="AI311" s="75">
        <v>32</v>
      </c>
      <c r="AJ311" s="75">
        <v>12256</v>
      </c>
      <c r="AK311" s="75">
        <v>32</v>
      </c>
      <c r="AL311" s="75">
        <v>7296</v>
      </c>
      <c r="AM311" s="75"/>
      <c r="AN311" s="75"/>
      <c r="AO311" s="75">
        <v>32</v>
      </c>
      <c r="AP311" s="75">
        <v>10208</v>
      </c>
      <c r="AQ311" s="75">
        <v>32</v>
      </c>
      <c r="AR311" s="76">
        <v>347872</v>
      </c>
    </row>
    <row r="312" spans="1:44" ht="12.75">
      <c r="A312" s="3" t="s">
        <v>139</v>
      </c>
      <c r="B312" s="38" t="s">
        <v>680</v>
      </c>
      <c r="C312" s="1" t="s">
        <v>681</v>
      </c>
      <c r="D312" s="2">
        <v>7</v>
      </c>
      <c r="E312" s="75">
        <v>30</v>
      </c>
      <c r="F312" s="75">
        <v>23850</v>
      </c>
      <c r="G312" s="75">
        <v>30</v>
      </c>
      <c r="H312" s="75">
        <v>68310</v>
      </c>
      <c r="I312" s="75"/>
      <c r="J312" s="75"/>
      <c r="K312" s="75">
        <v>30</v>
      </c>
      <c r="L312" s="75">
        <v>78060</v>
      </c>
      <c r="M312" s="75">
        <v>30</v>
      </c>
      <c r="N312" s="75">
        <v>3600</v>
      </c>
      <c r="O312" s="75">
        <v>30</v>
      </c>
      <c r="P312" s="75">
        <v>11910</v>
      </c>
      <c r="Q312" s="75">
        <v>30</v>
      </c>
      <c r="R312" s="75">
        <v>4320</v>
      </c>
      <c r="S312" s="75"/>
      <c r="T312" s="75"/>
      <c r="U312" s="75">
        <v>30</v>
      </c>
      <c r="V312" s="75">
        <v>8280</v>
      </c>
      <c r="W312" s="75">
        <v>30</v>
      </c>
      <c r="X312" s="76">
        <v>198330</v>
      </c>
      <c r="Y312" s="75">
        <v>11</v>
      </c>
      <c r="Z312" s="75">
        <v>9581</v>
      </c>
      <c r="AA312" s="75">
        <v>11</v>
      </c>
      <c r="AB312" s="75">
        <v>25047</v>
      </c>
      <c r="AC312" s="75"/>
      <c r="AD312" s="75"/>
      <c r="AE312" s="75">
        <v>11</v>
      </c>
      <c r="AF312" s="75">
        <v>31537</v>
      </c>
      <c r="AG312" s="75">
        <v>11</v>
      </c>
      <c r="AH312" s="75">
        <v>1320</v>
      </c>
      <c r="AI312" s="75">
        <v>11</v>
      </c>
      <c r="AJ312" s="75">
        <v>4796</v>
      </c>
      <c r="AK312" s="75">
        <v>11</v>
      </c>
      <c r="AL312" s="75">
        <v>1749</v>
      </c>
      <c r="AM312" s="75"/>
      <c r="AN312" s="75"/>
      <c r="AO312" s="75">
        <v>11</v>
      </c>
      <c r="AP312" s="75">
        <v>3344</v>
      </c>
      <c r="AQ312" s="75">
        <v>11</v>
      </c>
      <c r="AR312" s="76">
        <v>77374</v>
      </c>
    </row>
    <row r="313" spans="1:44" ht="12.75">
      <c r="A313" s="3" t="s">
        <v>3</v>
      </c>
      <c r="B313" s="39" t="s">
        <v>722</v>
      </c>
      <c r="C313" s="34" t="s">
        <v>723</v>
      </c>
      <c r="D313" s="43">
        <v>1</v>
      </c>
      <c r="E313" s="77">
        <v>907</v>
      </c>
      <c r="F313" s="77">
        <v>5075054</v>
      </c>
      <c r="G313" s="77">
        <v>907</v>
      </c>
      <c r="H313" s="77">
        <v>1669352</v>
      </c>
      <c r="I313" s="77"/>
      <c r="J313" s="77"/>
      <c r="K313" s="77">
        <v>907</v>
      </c>
      <c r="L313" s="77">
        <v>3837609</v>
      </c>
      <c r="M313" s="77">
        <v>907</v>
      </c>
      <c r="N313" s="77">
        <v>80420</v>
      </c>
      <c r="O313" s="77">
        <v>907</v>
      </c>
      <c r="P313" s="77">
        <v>80420</v>
      </c>
      <c r="Q313" s="77">
        <v>907</v>
      </c>
      <c r="R313" s="77">
        <v>241261</v>
      </c>
      <c r="S313" s="77"/>
      <c r="T313" s="77"/>
      <c r="U313" s="77"/>
      <c r="V313" s="77"/>
      <c r="W313" s="77">
        <v>907</v>
      </c>
      <c r="X313" s="78">
        <v>10984116</v>
      </c>
      <c r="Y313" s="77">
        <v>117</v>
      </c>
      <c r="Z313" s="77">
        <v>808508</v>
      </c>
      <c r="AA313" s="77">
        <v>117</v>
      </c>
      <c r="AB313" s="77">
        <v>215341</v>
      </c>
      <c r="AC313" s="77"/>
      <c r="AD313" s="77"/>
      <c r="AE313" s="77">
        <v>117</v>
      </c>
      <c r="AF313" s="77">
        <v>570501</v>
      </c>
      <c r="AG313" s="77">
        <v>117</v>
      </c>
      <c r="AH313" s="77">
        <v>12812</v>
      </c>
      <c r="AI313" s="77">
        <v>117</v>
      </c>
      <c r="AJ313" s="77">
        <v>12812</v>
      </c>
      <c r="AK313" s="77">
        <v>117</v>
      </c>
      <c r="AL313" s="77">
        <v>38435</v>
      </c>
      <c r="AM313" s="77"/>
      <c r="AN313" s="77"/>
      <c r="AO313" s="77"/>
      <c r="AP313" s="77"/>
      <c r="AQ313" s="77">
        <v>117</v>
      </c>
      <c r="AR313" s="78">
        <v>1658409</v>
      </c>
    </row>
    <row r="314" spans="1:44" ht="12.75">
      <c r="A314" s="3" t="s">
        <v>3</v>
      </c>
      <c r="B314" s="39" t="s">
        <v>724</v>
      </c>
      <c r="C314" s="34" t="s">
        <v>725</v>
      </c>
      <c r="D314" s="43">
        <v>2</v>
      </c>
      <c r="E314" s="79">
        <v>797</v>
      </c>
      <c r="F314" s="79">
        <v>4400268</v>
      </c>
      <c r="G314" s="79">
        <v>797</v>
      </c>
      <c r="H314" s="79">
        <v>2127225</v>
      </c>
      <c r="I314" s="79">
        <v>797</v>
      </c>
      <c r="J314" s="79">
        <v>29553</v>
      </c>
      <c r="K314" s="79">
        <v>797</v>
      </c>
      <c r="L314" s="79">
        <v>36179</v>
      </c>
      <c r="M314" s="79">
        <v>797</v>
      </c>
      <c r="N314" s="79">
        <v>198984</v>
      </c>
      <c r="O314" s="79">
        <v>797</v>
      </c>
      <c r="P314" s="79">
        <v>5356</v>
      </c>
      <c r="Q314" s="79"/>
      <c r="R314" s="79"/>
      <c r="S314" s="79"/>
      <c r="T314" s="79"/>
      <c r="U314" s="79">
        <v>797</v>
      </c>
      <c r="V314" s="79">
        <v>3295488</v>
      </c>
      <c r="W314" s="79">
        <v>797</v>
      </c>
      <c r="X314" s="78">
        <v>10093053</v>
      </c>
      <c r="Y314" s="79">
        <v>126</v>
      </c>
      <c r="Z314" s="79">
        <v>789596</v>
      </c>
      <c r="AA314" s="79">
        <v>126</v>
      </c>
      <c r="AB314" s="79">
        <v>336299</v>
      </c>
      <c r="AC314" s="79">
        <v>126</v>
      </c>
      <c r="AD314" s="79">
        <v>4672</v>
      </c>
      <c r="AE314" s="79">
        <v>126</v>
      </c>
      <c r="AF314" s="79">
        <v>6492</v>
      </c>
      <c r="AG314" s="79">
        <v>126</v>
      </c>
      <c r="AH314" s="79">
        <v>35706</v>
      </c>
      <c r="AI314" s="79">
        <v>126</v>
      </c>
      <c r="AJ314" s="79">
        <v>847</v>
      </c>
      <c r="AK314" s="79"/>
      <c r="AL314" s="79"/>
      <c r="AM314" s="79"/>
      <c r="AN314" s="79"/>
      <c r="AO314" s="79">
        <v>126</v>
      </c>
      <c r="AP314" s="79">
        <v>585742</v>
      </c>
      <c r="AQ314" s="79">
        <v>126</v>
      </c>
      <c r="AR314" s="78">
        <v>1759354</v>
      </c>
    </row>
    <row r="315" spans="1:44" ht="12.75">
      <c r="A315" s="3" t="s">
        <v>3</v>
      </c>
      <c r="B315" s="39" t="s">
        <v>726</v>
      </c>
      <c r="C315" s="34" t="s">
        <v>727</v>
      </c>
      <c r="D315" s="43">
        <v>3</v>
      </c>
      <c r="E315" s="79">
        <v>237</v>
      </c>
      <c r="F315" s="79">
        <v>1021181</v>
      </c>
      <c r="G315" s="79">
        <v>237</v>
      </c>
      <c r="H315" s="79">
        <v>738046</v>
      </c>
      <c r="I315" s="79">
        <v>237</v>
      </c>
      <c r="J315" s="79">
        <v>9186</v>
      </c>
      <c r="K315" s="79">
        <v>237</v>
      </c>
      <c r="L315" s="79">
        <v>802075</v>
      </c>
      <c r="M315" s="79">
        <v>237</v>
      </c>
      <c r="N315" s="79">
        <v>20990</v>
      </c>
      <c r="O315" s="79">
        <v>237</v>
      </c>
      <c r="P315" s="79">
        <v>1193</v>
      </c>
      <c r="Q315" s="79">
        <v>237</v>
      </c>
      <c r="R315" s="79">
        <v>73466</v>
      </c>
      <c r="S315" s="79"/>
      <c r="T315" s="79"/>
      <c r="U315" s="79"/>
      <c r="V315" s="79"/>
      <c r="W315" s="79">
        <v>237</v>
      </c>
      <c r="X315" s="78">
        <v>2666137</v>
      </c>
      <c r="Y315" s="79">
        <v>5</v>
      </c>
      <c r="Z315" s="79">
        <v>25372</v>
      </c>
      <c r="AA315" s="79">
        <v>5</v>
      </c>
      <c r="AB315" s="79">
        <v>15571</v>
      </c>
      <c r="AC315" s="79">
        <v>5</v>
      </c>
      <c r="AD315" s="79">
        <v>194</v>
      </c>
      <c r="AE315" s="79">
        <v>5</v>
      </c>
      <c r="AF315" s="79">
        <v>19948</v>
      </c>
      <c r="AG315" s="79">
        <v>5</v>
      </c>
      <c r="AH315" s="79">
        <v>522</v>
      </c>
      <c r="AI315" s="79">
        <v>5</v>
      </c>
      <c r="AJ315" s="79">
        <v>25</v>
      </c>
      <c r="AK315" s="79">
        <v>5</v>
      </c>
      <c r="AL315" s="79">
        <v>1825</v>
      </c>
      <c r="AM315" s="79"/>
      <c r="AN315" s="79"/>
      <c r="AO315" s="79"/>
      <c r="AP315" s="79"/>
      <c r="AQ315" s="79">
        <v>5</v>
      </c>
      <c r="AR315" s="78">
        <v>63457</v>
      </c>
    </row>
    <row r="316" spans="1:44" ht="12.75">
      <c r="A316" s="3" t="s">
        <v>3</v>
      </c>
      <c r="B316" s="39" t="s">
        <v>729</v>
      </c>
      <c r="C316" s="34" t="s">
        <v>730</v>
      </c>
      <c r="D316" s="43">
        <v>4</v>
      </c>
      <c r="E316" s="79">
        <v>368</v>
      </c>
      <c r="F316" s="79">
        <v>1569462</v>
      </c>
      <c r="G316" s="79">
        <v>368</v>
      </c>
      <c r="H316" s="79">
        <v>904912</v>
      </c>
      <c r="I316" s="79">
        <v>368</v>
      </c>
      <c r="J316" s="79">
        <v>13027</v>
      </c>
      <c r="K316" s="79">
        <v>368</v>
      </c>
      <c r="L316" s="79">
        <v>1231583</v>
      </c>
      <c r="M316" s="79">
        <v>368</v>
      </c>
      <c r="N316" s="79">
        <v>64521</v>
      </c>
      <c r="O316" s="79">
        <v>368</v>
      </c>
      <c r="P316" s="79">
        <v>3091</v>
      </c>
      <c r="Q316" s="79">
        <v>368</v>
      </c>
      <c r="R316" s="79">
        <v>112911</v>
      </c>
      <c r="S316" s="79"/>
      <c r="T316" s="79"/>
      <c r="U316" s="79"/>
      <c r="V316" s="79"/>
      <c r="W316" s="79">
        <v>368</v>
      </c>
      <c r="X316" s="78">
        <v>3899507</v>
      </c>
      <c r="Y316" s="79">
        <v>26</v>
      </c>
      <c r="Z316" s="79">
        <v>168706</v>
      </c>
      <c r="AA316" s="79">
        <v>26</v>
      </c>
      <c r="AB316" s="79">
        <v>63934</v>
      </c>
      <c r="AC316" s="79">
        <v>26</v>
      </c>
      <c r="AD316" s="79">
        <v>920</v>
      </c>
      <c r="AE316" s="79">
        <v>26</v>
      </c>
      <c r="AF316" s="79">
        <v>125934</v>
      </c>
      <c r="AG316" s="79">
        <v>26</v>
      </c>
      <c r="AH316" s="79">
        <v>6936</v>
      </c>
      <c r="AI316" s="79">
        <v>26</v>
      </c>
      <c r="AJ316" s="79">
        <v>218</v>
      </c>
      <c r="AK316" s="79">
        <v>26</v>
      </c>
      <c r="AL316" s="79">
        <v>12137</v>
      </c>
      <c r="AM316" s="79"/>
      <c r="AN316" s="79"/>
      <c r="AO316" s="79"/>
      <c r="AP316" s="79"/>
      <c r="AQ316" s="79">
        <v>26</v>
      </c>
      <c r="AR316" s="78">
        <v>378785</v>
      </c>
    </row>
    <row r="317" spans="1:44" ht="12.75">
      <c r="A317" s="3" t="s">
        <v>3</v>
      </c>
      <c r="B317" s="39" t="s">
        <v>728</v>
      </c>
      <c r="C317" s="35">
        <v>217864</v>
      </c>
      <c r="D317" s="43">
        <v>4</v>
      </c>
      <c r="E317" s="79">
        <v>146</v>
      </c>
      <c r="F317" s="79">
        <v>677651</v>
      </c>
      <c r="G317" s="79">
        <v>146</v>
      </c>
      <c r="H317" s="79">
        <v>359720</v>
      </c>
      <c r="I317" s="79"/>
      <c r="J317" s="79"/>
      <c r="K317" s="79">
        <v>147</v>
      </c>
      <c r="L317" s="79">
        <v>545720</v>
      </c>
      <c r="M317" s="79">
        <v>147</v>
      </c>
      <c r="N317" s="79">
        <v>7847</v>
      </c>
      <c r="O317" s="79">
        <v>146</v>
      </c>
      <c r="P317" s="79">
        <v>10610</v>
      </c>
      <c r="Q317" s="79">
        <v>147</v>
      </c>
      <c r="R317" s="79">
        <v>41232</v>
      </c>
      <c r="S317" s="79"/>
      <c r="T317" s="79"/>
      <c r="U317" s="79"/>
      <c r="V317" s="79"/>
      <c r="W317" s="79">
        <v>146</v>
      </c>
      <c r="X317" s="78">
        <v>1642780</v>
      </c>
      <c r="Y317" s="79">
        <v>1</v>
      </c>
      <c r="Z317" s="79">
        <v>7654</v>
      </c>
      <c r="AA317" s="79">
        <v>1</v>
      </c>
      <c r="AB317" s="79">
        <v>2464</v>
      </c>
      <c r="AC317" s="79"/>
      <c r="AD317" s="79"/>
      <c r="AE317" s="79">
        <v>1</v>
      </c>
      <c r="AF317" s="79">
        <v>6112</v>
      </c>
      <c r="AG317" s="79">
        <v>1</v>
      </c>
      <c r="AH317" s="79">
        <v>88</v>
      </c>
      <c r="AI317" s="79">
        <v>1</v>
      </c>
      <c r="AJ317" s="79">
        <v>120</v>
      </c>
      <c r="AK317" s="79">
        <v>1</v>
      </c>
      <c r="AL317" s="79">
        <v>462</v>
      </c>
      <c r="AM317" s="79"/>
      <c r="AN317" s="79"/>
      <c r="AO317" s="79"/>
      <c r="AP317" s="79"/>
      <c r="AQ317" s="79">
        <v>1</v>
      </c>
      <c r="AR317" s="78">
        <v>16900</v>
      </c>
    </row>
    <row r="318" spans="1:44" ht="12.75">
      <c r="A318" s="3" t="s">
        <v>3</v>
      </c>
      <c r="B318" s="39" t="s">
        <v>731</v>
      </c>
      <c r="C318" s="34" t="s">
        <v>732</v>
      </c>
      <c r="D318" s="43">
        <v>5</v>
      </c>
      <c r="E318" s="79">
        <v>155</v>
      </c>
      <c r="F318" s="79">
        <v>674658</v>
      </c>
      <c r="G318" s="79">
        <v>156</v>
      </c>
      <c r="H318" s="79">
        <v>364427</v>
      </c>
      <c r="I318" s="79">
        <v>153</v>
      </c>
      <c r="J318" s="79">
        <v>5673</v>
      </c>
      <c r="K318" s="79">
        <v>156</v>
      </c>
      <c r="L318" s="79">
        <v>539335</v>
      </c>
      <c r="M318" s="79">
        <v>156</v>
      </c>
      <c r="N318" s="79">
        <v>7200</v>
      </c>
      <c r="O318" s="79">
        <v>153</v>
      </c>
      <c r="P318" s="79">
        <v>2619</v>
      </c>
      <c r="Q318" s="79">
        <v>156</v>
      </c>
      <c r="R318" s="79">
        <v>34276</v>
      </c>
      <c r="S318" s="79">
        <v>3</v>
      </c>
      <c r="T318" s="79">
        <v>300</v>
      </c>
      <c r="U318" s="79"/>
      <c r="V318" s="79"/>
      <c r="W318" s="79">
        <v>155</v>
      </c>
      <c r="X318" s="78">
        <v>1628488</v>
      </c>
      <c r="Y318" s="79">
        <v>5</v>
      </c>
      <c r="Z318" s="79">
        <v>32973</v>
      </c>
      <c r="AA318" s="79">
        <v>5</v>
      </c>
      <c r="AB318" s="79">
        <v>13211</v>
      </c>
      <c r="AC318" s="79">
        <v>5</v>
      </c>
      <c r="AD318" s="79">
        <v>185</v>
      </c>
      <c r="AE318" s="79">
        <v>5</v>
      </c>
      <c r="AF318" s="79">
        <v>25238</v>
      </c>
      <c r="AG318" s="79">
        <v>5</v>
      </c>
      <c r="AH318" s="79">
        <v>349</v>
      </c>
      <c r="AI318" s="79">
        <v>5</v>
      </c>
      <c r="AJ318" s="79">
        <v>57</v>
      </c>
      <c r="AK318" s="79">
        <v>5</v>
      </c>
      <c r="AL318" s="79">
        <v>1659</v>
      </c>
      <c r="AM318" s="79"/>
      <c r="AN318" s="79"/>
      <c r="AO318" s="79"/>
      <c r="AP318" s="79"/>
      <c r="AQ318" s="79">
        <v>5</v>
      </c>
      <c r="AR318" s="78">
        <v>73672</v>
      </c>
    </row>
    <row r="319" spans="1:44" ht="12.75">
      <c r="A319" s="3" t="s">
        <v>3</v>
      </c>
      <c r="B319" s="39" t="s">
        <v>733</v>
      </c>
      <c r="C319" s="34" t="s">
        <v>734</v>
      </c>
      <c r="D319" s="43">
        <v>5</v>
      </c>
      <c r="E319" s="80">
        <v>189</v>
      </c>
      <c r="F319" s="80">
        <v>756094</v>
      </c>
      <c r="G319" s="80">
        <v>189</v>
      </c>
      <c r="H319" s="80">
        <v>319879</v>
      </c>
      <c r="I319" s="80">
        <v>189</v>
      </c>
      <c r="J319" s="80">
        <v>6691</v>
      </c>
      <c r="K319" s="80">
        <v>189</v>
      </c>
      <c r="L319" s="80">
        <v>611042</v>
      </c>
      <c r="M319" s="80">
        <v>189</v>
      </c>
      <c r="N319" s="80">
        <v>23962</v>
      </c>
      <c r="O319" s="80">
        <v>189</v>
      </c>
      <c r="P319" s="80">
        <v>1588</v>
      </c>
      <c r="Q319" s="80">
        <v>189</v>
      </c>
      <c r="R319" s="80">
        <v>55912</v>
      </c>
      <c r="S319" s="80"/>
      <c r="T319" s="80"/>
      <c r="U319" s="80"/>
      <c r="V319" s="80"/>
      <c r="W319" s="80">
        <v>189</v>
      </c>
      <c r="X319" s="78">
        <v>1775168</v>
      </c>
      <c r="Y319" s="80">
        <v>46</v>
      </c>
      <c r="Z319" s="80">
        <v>245121</v>
      </c>
      <c r="AA319" s="80">
        <v>46</v>
      </c>
      <c r="AB319" s="80">
        <v>77854</v>
      </c>
      <c r="AC319" s="80">
        <v>46</v>
      </c>
      <c r="AD319" s="80">
        <v>1628</v>
      </c>
      <c r="AE319" s="80">
        <v>46</v>
      </c>
      <c r="AF319" s="80">
        <v>198096</v>
      </c>
      <c r="AG319" s="80">
        <v>46</v>
      </c>
      <c r="AH319" s="80">
        <v>7768</v>
      </c>
      <c r="AI319" s="80">
        <v>46</v>
      </c>
      <c r="AJ319" s="80">
        <v>386</v>
      </c>
      <c r="AK319" s="80">
        <v>46</v>
      </c>
      <c r="AL319" s="80">
        <v>18126</v>
      </c>
      <c r="AM319" s="80"/>
      <c r="AN319" s="80"/>
      <c r="AO319" s="80"/>
      <c r="AP319" s="80"/>
      <c r="AQ319" s="80">
        <v>46</v>
      </c>
      <c r="AR319" s="78">
        <v>548979</v>
      </c>
    </row>
    <row r="320" spans="1:44" ht="12.75">
      <c r="A320" s="3" t="s">
        <v>3</v>
      </c>
      <c r="B320" s="39" t="s">
        <v>735</v>
      </c>
      <c r="C320" s="34" t="s">
        <v>736</v>
      </c>
      <c r="D320" s="43">
        <v>6</v>
      </c>
      <c r="E320" s="79">
        <v>166</v>
      </c>
      <c r="F320" s="79">
        <v>756850</v>
      </c>
      <c r="G320" s="79">
        <v>161</v>
      </c>
      <c r="H320" s="79">
        <v>310137</v>
      </c>
      <c r="I320" s="79"/>
      <c r="J320" s="79"/>
      <c r="K320" s="79">
        <v>166</v>
      </c>
      <c r="L320" s="79">
        <v>603303</v>
      </c>
      <c r="M320" s="79">
        <v>166</v>
      </c>
      <c r="N320" s="79">
        <v>94636</v>
      </c>
      <c r="O320" s="79"/>
      <c r="P320" s="79"/>
      <c r="Q320" s="79">
        <v>166</v>
      </c>
      <c r="R320" s="79">
        <v>552042</v>
      </c>
      <c r="S320" s="79"/>
      <c r="T320" s="79"/>
      <c r="U320" s="79"/>
      <c r="V320" s="79"/>
      <c r="W320" s="79">
        <v>166</v>
      </c>
      <c r="X320" s="78">
        <v>2316968</v>
      </c>
      <c r="Y320" s="79">
        <v>14</v>
      </c>
      <c r="Z320" s="79">
        <v>77003</v>
      </c>
      <c r="AA320" s="79">
        <v>14</v>
      </c>
      <c r="AB320" s="79">
        <v>33470</v>
      </c>
      <c r="AC320" s="79"/>
      <c r="AD320" s="79"/>
      <c r="AE320" s="79">
        <v>14</v>
      </c>
      <c r="AF320" s="79">
        <v>61381</v>
      </c>
      <c r="AG320" s="79">
        <v>14</v>
      </c>
      <c r="AH320" s="79">
        <v>9628</v>
      </c>
      <c r="AI320" s="79"/>
      <c r="AJ320" s="79"/>
      <c r="AK320" s="79">
        <v>14</v>
      </c>
      <c r="AL320" s="79">
        <v>56165</v>
      </c>
      <c r="AM320" s="79"/>
      <c r="AN320" s="79"/>
      <c r="AO320" s="79"/>
      <c r="AP320" s="79"/>
      <c r="AQ320" s="79">
        <v>14</v>
      </c>
      <c r="AR320" s="78">
        <v>237647</v>
      </c>
    </row>
    <row r="321" spans="1:44" ht="12.75">
      <c r="A321" s="3" t="s">
        <v>3</v>
      </c>
      <c r="B321" s="39" t="s">
        <v>737</v>
      </c>
      <c r="C321" s="34" t="s">
        <v>738</v>
      </c>
      <c r="D321" s="43">
        <v>6</v>
      </c>
      <c r="E321" s="79">
        <v>117</v>
      </c>
      <c r="F321" s="79">
        <v>492405</v>
      </c>
      <c r="G321" s="79">
        <v>117</v>
      </c>
      <c r="H321" s="79">
        <v>278834</v>
      </c>
      <c r="I321" s="79">
        <v>117</v>
      </c>
      <c r="J321" s="79">
        <v>4142</v>
      </c>
      <c r="K321" s="79">
        <v>117</v>
      </c>
      <c r="L321" s="79">
        <v>392994</v>
      </c>
      <c r="M321" s="79">
        <v>117</v>
      </c>
      <c r="N321" s="79">
        <v>10280</v>
      </c>
      <c r="O321" s="79">
        <v>117</v>
      </c>
      <c r="P321" s="79">
        <v>8692</v>
      </c>
      <c r="Q321" s="79">
        <v>117</v>
      </c>
      <c r="R321" s="79">
        <v>51399</v>
      </c>
      <c r="S321" s="79"/>
      <c r="T321" s="79"/>
      <c r="U321" s="79"/>
      <c r="V321" s="79"/>
      <c r="W321" s="79">
        <v>117</v>
      </c>
      <c r="X321" s="78">
        <v>1238746</v>
      </c>
      <c r="Y321" s="79">
        <v>4</v>
      </c>
      <c r="Z321" s="79">
        <v>28497</v>
      </c>
      <c r="AA321" s="79">
        <v>4</v>
      </c>
      <c r="AB321" s="79">
        <v>9533</v>
      </c>
      <c r="AC321" s="79">
        <v>4</v>
      </c>
      <c r="AD321" s="79">
        <v>142</v>
      </c>
      <c r="AE321" s="79">
        <v>4</v>
      </c>
      <c r="AF321" s="79">
        <v>21074</v>
      </c>
      <c r="AG321" s="79">
        <v>4</v>
      </c>
      <c r="AH321" s="79">
        <v>595</v>
      </c>
      <c r="AI321" s="79">
        <v>4</v>
      </c>
      <c r="AJ321" s="79">
        <v>480</v>
      </c>
      <c r="AK321" s="79">
        <v>4</v>
      </c>
      <c r="AL321" s="79">
        <v>2975</v>
      </c>
      <c r="AM321" s="79"/>
      <c r="AN321" s="79"/>
      <c r="AO321" s="79"/>
      <c r="AP321" s="79"/>
      <c r="AQ321" s="79">
        <v>4</v>
      </c>
      <c r="AR321" s="78">
        <v>63296</v>
      </c>
    </row>
    <row r="322" spans="1:44" ht="12.75">
      <c r="A322" s="3" t="s">
        <v>3</v>
      </c>
      <c r="B322" s="39" t="s">
        <v>739</v>
      </c>
      <c r="C322" s="34" t="s">
        <v>740</v>
      </c>
      <c r="D322" s="43">
        <v>6</v>
      </c>
      <c r="E322" s="79">
        <v>100</v>
      </c>
      <c r="F322" s="79">
        <v>431458</v>
      </c>
      <c r="G322" s="79">
        <v>100</v>
      </c>
      <c r="H322" s="79">
        <v>174052</v>
      </c>
      <c r="I322" s="79"/>
      <c r="J322" s="79"/>
      <c r="K322" s="79">
        <v>100</v>
      </c>
      <c r="L322" s="79">
        <v>348073</v>
      </c>
      <c r="M322" s="79">
        <v>100</v>
      </c>
      <c r="N322" s="79">
        <v>6837</v>
      </c>
      <c r="O322" s="79">
        <v>100</v>
      </c>
      <c r="P322" s="79">
        <v>6837</v>
      </c>
      <c r="Q322" s="79">
        <v>100</v>
      </c>
      <c r="R322" s="79">
        <v>20511</v>
      </c>
      <c r="S322" s="79"/>
      <c r="T322" s="79"/>
      <c r="U322" s="79"/>
      <c r="V322" s="79"/>
      <c r="W322" s="79">
        <v>100</v>
      </c>
      <c r="X322" s="78">
        <v>987768</v>
      </c>
      <c r="Y322" s="79">
        <v>20</v>
      </c>
      <c r="Z322" s="79">
        <v>107923</v>
      </c>
      <c r="AA322" s="79">
        <v>20</v>
      </c>
      <c r="AB322" s="79">
        <v>36810</v>
      </c>
      <c r="AC322" s="79"/>
      <c r="AD322" s="79"/>
      <c r="AE322" s="79">
        <v>20</v>
      </c>
      <c r="AF322" s="79">
        <v>86182</v>
      </c>
      <c r="AG322" s="79">
        <v>20</v>
      </c>
      <c r="AH322" s="79">
        <v>1710</v>
      </c>
      <c r="AI322" s="79">
        <v>20</v>
      </c>
      <c r="AJ322" s="79">
        <v>1710</v>
      </c>
      <c r="AK322" s="79">
        <v>20</v>
      </c>
      <c r="AL322" s="79">
        <v>5130</v>
      </c>
      <c r="AM322" s="79"/>
      <c r="AN322" s="79"/>
      <c r="AO322" s="79"/>
      <c r="AP322" s="79"/>
      <c r="AQ322" s="79">
        <v>20</v>
      </c>
      <c r="AR322" s="78">
        <v>239465</v>
      </c>
    </row>
    <row r="323" spans="1:44" ht="12.75">
      <c r="A323" s="3" t="s">
        <v>3</v>
      </c>
      <c r="B323" s="39" t="s">
        <v>741</v>
      </c>
      <c r="C323" s="34" t="s">
        <v>742</v>
      </c>
      <c r="D323" s="43">
        <v>6</v>
      </c>
      <c r="E323" s="79">
        <v>127</v>
      </c>
      <c r="F323" s="79">
        <v>530944</v>
      </c>
      <c r="G323" s="79">
        <v>127</v>
      </c>
      <c r="H323" s="79">
        <v>233776</v>
      </c>
      <c r="I323" s="79"/>
      <c r="J323" s="79"/>
      <c r="K323" s="79">
        <v>127</v>
      </c>
      <c r="L323" s="79">
        <v>428389</v>
      </c>
      <c r="M323" s="79">
        <v>127</v>
      </c>
      <c r="N323" s="79">
        <v>8413</v>
      </c>
      <c r="O323" s="79">
        <v>127</v>
      </c>
      <c r="P323" s="79">
        <v>8413</v>
      </c>
      <c r="Q323" s="79">
        <v>127</v>
      </c>
      <c r="R323" s="79">
        <v>25240</v>
      </c>
      <c r="S323" s="79"/>
      <c r="T323" s="79"/>
      <c r="U323" s="79"/>
      <c r="V323" s="79"/>
      <c r="W323" s="79">
        <v>127</v>
      </c>
      <c r="X323" s="78">
        <v>1235175</v>
      </c>
      <c r="Y323" s="79">
        <v>10</v>
      </c>
      <c r="Z323" s="79">
        <v>68808</v>
      </c>
      <c r="AA323" s="79">
        <v>10</v>
      </c>
      <c r="AB323" s="79">
        <v>18405</v>
      </c>
      <c r="AC323" s="79"/>
      <c r="AD323" s="79"/>
      <c r="AE323" s="79">
        <v>10</v>
      </c>
      <c r="AF323" s="79">
        <v>51962</v>
      </c>
      <c r="AG323" s="79">
        <v>10</v>
      </c>
      <c r="AH323" s="79">
        <v>1090</v>
      </c>
      <c r="AI323" s="79">
        <v>10</v>
      </c>
      <c r="AJ323" s="79">
        <v>1090</v>
      </c>
      <c r="AK323" s="79">
        <v>10</v>
      </c>
      <c r="AL323" s="79">
        <v>3271</v>
      </c>
      <c r="AM323" s="79"/>
      <c r="AN323" s="79"/>
      <c r="AO323" s="79"/>
      <c r="AP323" s="79"/>
      <c r="AQ323" s="79">
        <v>10</v>
      </c>
      <c r="AR323" s="78">
        <v>144626</v>
      </c>
    </row>
    <row r="324" spans="1:44" ht="12.75">
      <c r="A324" s="3" t="s">
        <v>3</v>
      </c>
      <c r="B324" s="39" t="s">
        <v>743</v>
      </c>
      <c r="C324" s="34" t="s">
        <v>744</v>
      </c>
      <c r="D324" s="45">
        <v>7</v>
      </c>
      <c r="E324" s="79">
        <v>80</v>
      </c>
      <c r="F324" s="79">
        <v>258985</v>
      </c>
      <c r="G324" s="79">
        <v>80</v>
      </c>
      <c r="H324" s="79">
        <v>188450</v>
      </c>
      <c r="I324" s="79">
        <v>78</v>
      </c>
      <c r="J324" s="79">
        <v>2925</v>
      </c>
      <c r="K324" s="79">
        <v>80</v>
      </c>
      <c r="L324" s="79">
        <v>206809</v>
      </c>
      <c r="M324" s="79">
        <v>80</v>
      </c>
      <c r="N324" s="79">
        <v>5407</v>
      </c>
      <c r="O324" s="79">
        <v>80</v>
      </c>
      <c r="P324" s="79">
        <v>4055</v>
      </c>
      <c r="Q324" s="79">
        <v>80</v>
      </c>
      <c r="R324" s="79">
        <v>8110</v>
      </c>
      <c r="S324" s="79"/>
      <c r="T324" s="79"/>
      <c r="U324" s="79"/>
      <c r="V324" s="79"/>
      <c r="W324" s="79">
        <v>80</v>
      </c>
      <c r="X324" s="78">
        <v>674741</v>
      </c>
      <c r="Y324" s="79"/>
      <c r="Z324" s="79"/>
      <c r="AA324" s="79"/>
      <c r="AB324" s="79"/>
      <c r="AC324" s="79"/>
      <c r="AD324" s="79"/>
      <c r="AE324" s="79"/>
      <c r="AF324" s="79"/>
      <c r="AG324" s="79"/>
      <c r="AH324" s="79"/>
      <c r="AI324" s="79"/>
      <c r="AJ324" s="79"/>
      <c r="AK324" s="79"/>
      <c r="AL324" s="79"/>
      <c r="AM324" s="79"/>
      <c r="AN324" s="79"/>
      <c r="AO324" s="79"/>
      <c r="AP324" s="79"/>
      <c r="AQ324" s="79"/>
      <c r="AR324" s="78"/>
    </row>
    <row r="325" spans="1:44" ht="12.75">
      <c r="A325" s="3" t="s">
        <v>3</v>
      </c>
      <c r="B325" s="39" t="s">
        <v>745</v>
      </c>
      <c r="C325" s="34" t="s">
        <v>746</v>
      </c>
      <c r="D325" s="45">
        <v>7</v>
      </c>
      <c r="E325" s="79">
        <v>24</v>
      </c>
      <c r="F325" s="79">
        <v>98810</v>
      </c>
      <c r="G325" s="79">
        <v>10</v>
      </c>
      <c r="H325" s="79">
        <v>27912</v>
      </c>
      <c r="I325" s="79"/>
      <c r="J325" s="79"/>
      <c r="K325" s="79">
        <v>24</v>
      </c>
      <c r="L325" s="79">
        <v>77687</v>
      </c>
      <c r="M325" s="79">
        <v>1</v>
      </c>
      <c r="N325" s="79">
        <v>72</v>
      </c>
      <c r="O325" s="79">
        <v>24</v>
      </c>
      <c r="P325" s="79">
        <v>202</v>
      </c>
      <c r="Q325" s="79">
        <v>1</v>
      </c>
      <c r="R325" s="79">
        <v>108</v>
      </c>
      <c r="S325" s="79"/>
      <c r="T325" s="79"/>
      <c r="U325" s="79">
        <v>14</v>
      </c>
      <c r="V325" s="79">
        <v>49130</v>
      </c>
      <c r="W325" s="79">
        <v>24</v>
      </c>
      <c r="X325" s="78">
        <v>253921</v>
      </c>
      <c r="Y325" s="79"/>
      <c r="Z325" s="79"/>
      <c r="AA325" s="79"/>
      <c r="AB325" s="79"/>
      <c r="AC325" s="79"/>
      <c r="AD325" s="79"/>
      <c r="AE325" s="79"/>
      <c r="AF325" s="79"/>
      <c r="AG325" s="79"/>
      <c r="AH325" s="79"/>
      <c r="AI325" s="79"/>
      <c r="AJ325" s="79"/>
      <c r="AK325" s="79"/>
      <c r="AL325" s="79"/>
      <c r="AM325" s="79"/>
      <c r="AN325" s="79"/>
      <c r="AO325" s="79"/>
      <c r="AP325" s="79"/>
      <c r="AQ325" s="79"/>
      <c r="AR325" s="78"/>
    </row>
    <row r="326" spans="1:44" ht="12.75">
      <c r="A326" s="3" t="s">
        <v>3</v>
      </c>
      <c r="B326" s="39" t="s">
        <v>756</v>
      </c>
      <c r="C326" s="34" t="s">
        <v>757</v>
      </c>
      <c r="D326" s="43">
        <v>7</v>
      </c>
      <c r="E326" s="79">
        <v>9</v>
      </c>
      <c r="F326" s="79">
        <v>9895</v>
      </c>
      <c r="G326" s="79">
        <v>29</v>
      </c>
      <c r="H326" s="79">
        <v>39877</v>
      </c>
      <c r="I326" s="79">
        <v>9</v>
      </c>
      <c r="J326" s="79">
        <v>770</v>
      </c>
      <c r="K326" s="79">
        <v>29</v>
      </c>
      <c r="L326" s="79">
        <v>65449</v>
      </c>
      <c r="M326" s="79">
        <v>29</v>
      </c>
      <c r="N326" s="79">
        <v>1283</v>
      </c>
      <c r="O326" s="79">
        <v>29</v>
      </c>
      <c r="P326" s="79">
        <v>1283</v>
      </c>
      <c r="Q326" s="79">
        <v>29</v>
      </c>
      <c r="R326" s="79">
        <v>7272</v>
      </c>
      <c r="S326" s="79"/>
      <c r="T326" s="79"/>
      <c r="U326" s="79"/>
      <c r="V326" s="79"/>
      <c r="W326" s="79">
        <v>9</v>
      </c>
      <c r="X326" s="78">
        <v>125829</v>
      </c>
      <c r="Y326" s="79"/>
      <c r="Z326" s="79"/>
      <c r="AA326" s="79"/>
      <c r="AB326" s="79"/>
      <c r="AC326" s="79"/>
      <c r="AD326" s="79"/>
      <c r="AE326" s="79"/>
      <c r="AF326" s="79"/>
      <c r="AG326" s="79"/>
      <c r="AH326" s="79"/>
      <c r="AI326" s="79"/>
      <c r="AJ326" s="79"/>
      <c r="AK326" s="79"/>
      <c r="AL326" s="79"/>
      <c r="AM326" s="79"/>
      <c r="AN326" s="79"/>
      <c r="AO326" s="79"/>
      <c r="AP326" s="79"/>
      <c r="AQ326" s="79"/>
      <c r="AR326" s="78"/>
    </row>
    <row r="327" spans="1:44" ht="12.75">
      <c r="A327" s="3" t="s">
        <v>3</v>
      </c>
      <c r="B327" s="39" t="s">
        <v>758</v>
      </c>
      <c r="C327" s="34" t="s">
        <v>759</v>
      </c>
      <c r="D327" s="45">
        <v>7</v>
      </c>
      <c r="E327" s="79">
        <v>98</v>
      </c>
      <c r="F327" s="79">
        <v>330407</v>
      </c>
      <c r="G327" s="79">
        <v>98</v>
      </c>
      <c r="H327" s="79">
        <v>240668</v>
      </c>
      <c r="I327" s="79">
        <v>98</v>
      </c>
      <c r="J327" s="79">
        <v>3470</v>
      </c>
      <c r="K327" s="79">
        <v>98</v>
      </c>
      <c r="L327" s="79">
        <v>261306</v>
      </c>
      <c r="M327" s="79">
        <v>98</v>
      </c>
      <c r="N327" s="79">
        <v>7685</v>
      </c>
      <c r="O327" s="79">
        <v>98</v>
      </c>
      <c r="P327" s="79">
        <v>17052</v>
      </c>
      <c r="Q327" s="79">
        <v>98</v>
      </c>
      <c r="R327" s="79">
        <v>14346</v>
      </c>
      <c r="S327" s="79"/>
      <c r="T327" s="79"/>
      <c r="U327" s="79"/>
      <c r="V327" s="79"/>
      <c r="W327" s="79">
        <v>98</v>
      </c>
      <c r="X327" s="78">
        <v>874934</v>
      </c>
      <c r="Y327" s="79"/>
      <c r="Z327" s="79"/>
      <c r="AA327" s="79"/>
      <c r="AB327" s="79"/>
      <c r="AC327" s="79"/>
      <c r="AD327" s="79"/>
      <c r="AE327" s="79"/>
      <c r="AF327" s="79"/>
      <c r="AG327" s="79"/>
      <c r="AH327" s="79"/>
      <c r="AI327" s="79"/>
      <c r="AJ327" s="79"/>
      <c r="AK327" s="79"/>
      <c r="AL327" s="79"/>
      <c r="AM327" s="79"/>
      <c r="AN327" s="79"/>
      <c r="AO327" s="79"/>
      <c r="AP327" s="79"/>
      <c r="AQ327" s="79"/>
      <c r="AR327" s="78"/>
    </row>
    <row r="328" spans="1:44" ht="12.75">
      <c r="A328" s="3" t="s">
        <v>3</v>
      </c>
      <c r="B328" s="39" t="s">
        <v>760</v>
      </c>
      <c r="C328" s="34" t="s">
        <v>761</v>
      </c>
      <c r="D328" s="45">
        <v>7</v>
      </c>
      <c r="E328" s="79">
        <v>240</v>
      </c>
      <c r="F328" s="79">
        <v>789984</v>
      </c>
      <c r="G328" s="79">
        <v>240</v>
      </c>
      <c r="H328" s="79">
        <v>623520</v>
      </c>
      <c r="I328" s="79">
        <v>240</v>
      </c>
      <c r="J328" s="79">
        <v>8496</v>
      </c>
      <c r="K328" s="79">
        <v>240</v>
      </c>
      <c r="L328" s="79">
        <v>621107</v>
      </c>
      <c r="M328" s="79">
        <v>240</v>
      </c>
      <c r="N328" s="79">
        <v>16238</v>
      </c>
      <c r="O328" s="79">
        <v>240</v>
      </c>
      <c r="P328" s="79">
        <v>2016</v>
      </c>
      <c r="Q328" s="79">
        <v>240</v>
      </c>
      <c r="R328" s="79">
        <v>24357</v>
      </c>
      <c r="S328" s="79"/>
      <c r="T328" s="79"/>
      <c r="U328" s="79"/>
      <c r="V328" s="79"/>
      <c r="W328" s="79">
        <v>240</v>
      </c>
      <c r="X328" s="78">
        <v>2085718</v>
      </c>
      <c r="Y328" s="79"/>
      <c r="Z328" s="79"/>
      <c r="AA328" s="79"/>
      <c r="AB328" s="79"/>
      <c r="AC328" s="79"/>
      <c r="AD328" s="79"/>
      <c r="AE328" s="79"/>
      <c r="AF328" s="79"/>
      <c r="AG328" s="79"/>
      <c r="AH328" s="79"/>
      <c r="AI328" s="79"/>
      <c r="AJ328" s="79"/>
      <c r="AK328" s="79"/>
      <c r="AL328" s="79"/>
      <c r="AM328" s="79"/>
      <c r="AN328" s="79"/>
      <c r="AO328" s="79"/>
      <c r="AP328" s="79"/>
      <c r="AQ328" s="79"/>
      <c r="AR328" s="78"/>
    </row>
    <row r="329" spans="1:44" ht="12.75">
      <c r="A329" s="3" t="s">
        <v>3</v>
      </c>
      <c r="B329" s="39" t="s">
        <v>762</v>
      </c>
      <c r="C329" s="34" t="s">
        <v>763</v>
      </c>
      <c r="D329" s="43">
        <v>7</v>
      </c>
      <c r="E329" s="79">
        <v>98</v>
      </c>
      <c r="F329" s="79">
        <v>346647</v>
      </c>
      <c r="G329" s="79">
        <v>98</v>
      </c>
      <c r="H329" s="79">
        <v>240668</v>
      </c>
      <c r="I329" s="79">
        <v>98</v>
      </c>
      <c r="J329" s="79">
        <v>3469</v>
      </c>
      <c r="K329" s="79">
        <v>98</v>
      </c>
      <c r="L329" s="79">
        <v>276812</v>
      </c>
      <c r="M329" s="79">
        <v>98</v>
      </c>
      <c r="N329" s="79">
        <v>7237</v>
      </c>
      <c r="O329" s="79">
        <v>98</v>
      </c>
      <c r="P329" s="79">
        <v>6251</v>
      </c>
      <c r="Q329" s="79">
        <v>98</v>
      </c>
      <c r="R329" s="79">
        <v>10855</v>
      </c>
      <c r="S329" s="79"/>
      <c r="T329" s="79"/>
      <c r="U329" s="79"/>
      <c r="V329" s="79"/>
      <c r="W329" s="79">
        <v>98</v>
      </c>
      <c r="X329" s="78">
        <v>891939</v>
      </c>
      <c r="Y329" s="79"/>
      <c r="Z329" s="79"/>
      <c r="AA329" s="79"/>
      <c r="AB329" s="79"/>
      <c r="AC329" s="79"/>
      <c r="AD329" s="79"/>
      <c r="AE329" s="79"/>
      <c r="AF329" s="79"/>
      <c r="AG329" s="79"/>
      <c r="AH329" s="79"/>
      <c r="AI329" s="79"/>
      <c r="AJ329" s="79"/>
      <c r="AK329" s="79"/>
      <c r="AL329" s="79"/>
      <c r="AM329" s="79"/>
      <c r="AN329" s="79"/>
      <c r="AO329" s="79"/>
      <c r="AP329" s="79"/>
      <c r="AQ329" s="79"/>
      <c r="AR329" s="78"/>
    </row>
    <row r="330" spans="1:44" ht="12.75">
      <c r="A330" s="3" t="s">
        <v>3</v>
      </c>
      <c r="B330" s="39" t="s">
        <v>764</v>
      </c>
      <c r="C330" s="34" t="s">
        <v>765</v>
      </c>
      <c r="D330" s="43">
        <v>7</v>
      </c>
      <c r="E330" s="79">
        <v>210</v>
      </c>
      <c r="F330" s="79">
        <v>718962</v>
      </c>
      <c r="G330" s="79">
        <v>210</v>
      </c>
      <c r="H330" s="79">
        <v>546000</v>
      </c>
      <c r="I330" s="79">
        <v>210</v>
      </c>
      <c r="J330" s="79">
        <v>767</v>
      </c>
      <c r="K330" s="79">
        <v>210</v>
      </c>
      <c r="L330" s="79">
        <v>574119</v>
      </c>
      <c r="M330" s="79">
        <v>210</v>
      </c>
      <c r="N330" s="79">
        <v>15010</v>
      </c>
      <c r="O330" s="79">
        <v>210</v>
      </c>
      <c r="P330" s="79">
        <v>672</v>
      </c>
      <c r="Q330" s="79">
        <v>210</v>
      </c>
      <c r="R330" s="79">
        <v>22514</v>
      </c>
      <c r="S330" s="79"/>
      <c r="T330" s="79"/>
      <c r="U330" s="79"/>
      <c r="V330" s="79"/>
      <c r="W330" s="79">
        <v>210</v>
      </c>
      <c r="X330" s="78">
        <v>1878044</v>
      </c>
      <c r="Y330" s="79"/>
      <c r="Z330" s="79"/>
      <c r="AA330" s="79"/>
      <c r="AB330" s="79"/>
      <c r="AC330" s="79"/>
      <c r="AD330" s="79"/>
      <c r="AE330" s="79"/>
      <c r="AF330" s="79"/>
      <c r="AG330" s="79"/>
      <c r="AH330" s="79"/>
      <c r="AI330" s="79"/>
      <c r="AJ330" s="79"/>
      <c r="AK330" s="79"/>
      <c r="AL330" s="79"/>
      <c r="AM330" s="79"/>
      <c r="AN330" s="79"/>
      <c r="AO330" s="79"/>
      <c r="AP330" s="79"/>
      <c r="AQ330" s="79"/>
      <c r="AR330" s="78"/>
    </row>
    <row r="331" spans="1:44" ht="12.75">
      <c r="A331" s="3" t="s">
        <v>3</v>
      </c>
      <c r="B331" s="39" t="s">
        <v>766</v>
      </c>
      <c r="C331" s="34" t="s">
        <v>767</v>
      </c>
      <c r="D331" s="43">
        <v>7</v>
      </c>
      <c r="E331" s="79">
        <v>75</v>
      </c>
      <c r="F331" s="79">
        <v>223345</v>
      </c>
      <c r="G331" s="79">
        <v>72</v>
      </c>
      <c r="H331" s="79">
        <v>158461</v>
      </c>
      <c r="I331" s="79">
        <v>75</v>
      </c>
      <c r="J331" s="79">
        <v>2907</v>
      </c>
      <c r="K331" s="79">
        <v>75</v>
      </c>
      <c r="L331" s="79">
        <v>175600</v>
      </c>
      <c r="M331" s="79">
        <v>75</v>
      </c>
      <c r="N331" s="79">
        <v>4591</v>
      </c>
      <c r="O331" s="79">
        <v>75</v>
      </c>
      <c r="P331" s="79">
        <v>378</v>
      </c>
      <c r="Q331" s="79">
        <v>75</v>
      </c>
      <c r="R331" s="79">
        <v>6886</v>
      </c>
      <c r="S331" s="79"/>
      <c r="T331" s="79"/>
      <c r="U331" s="79"/>
      <c r="V331" s="79"/>
      <c r="W331" s="79">
        <v>75</v>
      </c>
      <c r="X331" s="78">
        <v>572168</v>
      </c>
      <c r="Y331" s="79"/>
      <c r="Z331" s="79"/>
      <c r="AA331" s="79"/>
      <c r="AB331" s="79"/>
      <c r="AC331" s="79"/>
      <c r="AD331" s="79"/>
      <c r="AE331" s="79"/>
      <c r="AF331" s="79"/>
      <c r="AG331" s="79"/>
      <c r="AH331" s="79"/>
      <c r="AI331" s="79"/>
      <c r="AJ331" s="79"/>
      <c r="AK331" s="79"/>
      <c r="AL331" s="79"/>
      <c r="AM331" s="79"/>
      <c r="AN331" s="79"/>
      <c r="AO331" s="79"/>
      <c r="AP331" s="79"/>
      <c r="AQ331" s="79"/>
      <c r="AR331" s="78"/>
    </row>
    <row r="332" spans="1:44" ht="12.75">
      <c r="A332" s="3" t="s">
        <v>3</v>
      </c>
      <c r="B332" s="39" t="s">
        <v>768</v>
      </c>
      <c r="C332" s="34" t="s">
        <v>769</v>
      </c>
      <c r="D332" s="43">
        <v>7</v>
      </c>
      <c r="E332" s="79">
        <v>90</v>
      </c>
      <c r="F332" s="79">
        <v>284202</v>
      </c>
      <c r="G332" s="79">
        <v>90</v>
      </c>
      <c r="H332" s="79">
        <v>143029</v>
      </c>
      <c r="I332" s="79">
        <v>89</v>
      </c>
      <c r="J332" s="79">
        <v>2363</v>
      </c>
      <c r="K332" s="79">
        <v>90</v>
      </c>
      <c r="L332" s="79">
        <v>223448</v>
      </c>
      <c r="M332" s="79">
        <v>90</v>
      </c>
      <c r="N332" s="79">
        <v>5842</v>
      </c>
      <c r="O332" s="79">
        <v>89</v>
      </c>
      <c r="P332" s="79">
        <v>561</v>
      </c>
      <c r="Q332" s="79">
        <v>90</v>
      </c>
      <c r="R332" s="79">
        <v>8763</v>
      </c>
      <c r="S332" s="79"/>
      <c r="T332" s="79"/>
      <c r="U332" s="79"/>
      <c r="V332" s="79"/>
      <c r="W332" s="79">
        <v>90</v>
      </c>
      <c r="X332" s="78">
        <v>668208</v>
      </c>
      <c r="Y332" s="79"/>
      <c r="Z332" s="79"/>
      <c r="AA332" s="79"/>
      <c r="AB332" s="79"/>
      <c r="AC332" s="79"/>
      <c r="AD332" s="79"/>
      <c r="AE332" s="79"/>
      <c r="AF332" s="79"/>
      <c r="AG332" s="79"/>
      <c r="AH332" s="79"/>
      <c r="AI332" s="79"/>
      <c r="AJ332" s="79"/>
      <c r="AK332" s="79"/>
      <c r="AL332" s="79"/>
      <c r="AM332" s="79"/>
      <c r="AN332" s="79"/>
      <c r="AO332" s="79"/>
      <c r="AP332" s="79"/>
      <c r="AQ332" s="79"/>
      <c r="AR332" s="78"/>
    </row>
    <row r="333" spans="1:44" ht="12.75">
      <c r="A333" s="3" t="s">
        <v>3</v>
      </c>
      <c r="B333" s="39" t="s">
        <v>770</v>
      </c>
      <c r="C333" s="34" t="s">
        <v>771</v>
      </c>
      <c r="D333" s="43">
        <v>7</v>
      </c>
      <c r="E333" s="79">
        <v>95</v>
      </c>
      <c r="F333" s="79">
        <v>242322</v>
      </c>
      <c r="G333" s="79">
        <v>95</v>
      </c>
      <c r="H333" s="79">
        <v>233301</v>
      </c>
      <c r="I333" s="79">
        <v>95</v>
      </c>
      <c r="J333" s="79">
        <v>3363</v>
      </c>
      <c r="K333" s="79">
        <v>95</v>
      </c>
      <c r="L333" s="79">
        <v>240749</v>
      </c>
      <c r="M333" s="79">
        <v>95</v>
      </c>
      <c r="N333" s="79">
        <v>6294</v>
      </c>
      <c r="O333" s="79">
        <v>95</v>
      </c>
      <c r="P333" s="79">
        <v>798</v>
      </c>
      <c r="Q333" s="79">
        <v>95</v>
      </c>
      <c r="R333" s="79">
        <v>9441</v>
      </c>
      <c r="S333" s="79"/>
      <c r="T333" s="79"/>
      <c r="U333" s="79"/>
      <c r="V333" s="79"/>
      <c r="W333" s="79">
        <v>95</v>
      </c>
      <c r="X333" s="78">
        <v>736268</v>
      </c>
      <c r="Y333" s="79"/>
      <c r="Z333" s="79"/>
      <c r="AA333" s="79"/>
      <c r="AB333" s="79"/>
      <c r="AC333" s="79"/>
      <c r="AD333" s="79"/>
      <c r="AE333" s="79"/>
      <c r="AF333" s="79"/>
      <c r="AG333" s="79"/>
      <c r="AH333" s="79"/>
      <c r="AI333" s="79"/>
      <c r="AJ333" s="79"/>
      <c r="AK333" s="79"/>
      <c r="AL333" s="79"/>
      <c r="AM333" s="79"/>
      <c r="AN333" s="79"/>
      <c r="AO333" s="79"/>
      <c r="AP333" s="79"/>
      <c r="AQ333" s="79"/>
      <c r="AR333" s="78"/>
    </row>
    <row r="334" spans="1:44" ht="12.75">
      <c r="A334" s="3" t="s">
        <v>3</v>
      </c>
      <c r="B334" s="39" t="s">
        <v>772</v>
      </c>
      <c r="C334" s="34" t="s">
        <v>773</v>
      </c>
      <c r="D334" s="43">
        <v>7</v>
      </c>
      <c r="E334" s="79">
        <v>35</v>
      </c>
      <c r="F334" s="79">
        <v>112059</v>
      </c>
      <c r="G334" s="79"/>
      <c r="H334" s="79"/>
      <c r="I334" s="79">
        <v>35</v>
      </c>
      <c r="J334" s="79">
        <v>929</v>
      </c>
      <c r="K334" s="79">
        <v>35</v>
      </c>
      <c r="L334" s="79">
        <v>88104</v>
      </c>
      <c r="M334" s="79">
        <v>35</v>
      </c>
      <c r="N334" s="79">
        <v>2303</v>
      </c>
      <c r="O334" s="79">
        <v>35</v>
      </c>
      <c r="P334" s="79">
        <v>220</v>
      </c>
      <c r="Q334" s="79">
        <v>35</v>
      </c>
      <c r="R334" s="79">
        <v>3455</v>
      </c>
      <c r="S334" s="79"/>
      <c r="T334" s="79"/>
      <c r="U334" s="79">
        <v>35</v>
      </c>
      <c r="V334" s="79">
        <v>55854</v>
      </c>
      <c r="W334" s="79">
        <v>35</v>
      </c>
      <c r="X334" s="78">
        <v>262924</v>
      </c>
      <c r="Y334" s="79"/>
      <c r="Z334" s="79"/>
      <c r="AA334" s="79"/>
      <c r="AB334" s="79"/>
      <c r="AC334" s="79"/>
      <c r="AD334" s="79"/>
      <c r="AE334" s="79"/>
      <c r="AF334" s="79"/>
      <c r="AG334" s="79"/>
      <c r="AH334" s="79"/>
      <c r="AI334" s="79"/>
      <c r="AJ334" s="79"/>
      <c r="AK334" s="79"/>
      <c r="AL334" s="79"/>
      <c r="AM334" s="79"/>
      <c r="AN334" s="79"/>
      <c r="AO334" s="79"/>
      <c r="AP334" s="79"/>
      <c r="AQ334" s="79"/>
      <c r="AR334" s="78"/>
    </row>
    <row r="335" spans="1:44" ht="12.75">
      <c r="A335" s="3" t="s">
        <v>3</v>
      </c>
      <c r="B335" s="39" t="s">
        <v>774</v>
      </c>
      <c r="C335" s="34" t="s">
        <v>775</v>
      </c>
      <c r="D335" s="43">
        <v>7</v>
      </c>
      <c r="E335" s="79">
        <v>88</v>
      </c>
      <c r="F335" s="79">
        <v>293222</v>
      </c>
      <c r="G335" s="79">
        <v>88</v>
      </c>
      <c r="H335" s="79">
        <v>188490</v>
      </c>
      <c r="I335" s="79"/>
      <c r="J335" s="79"/>
      <c r="K335" s="79">
        <v>88</v>
      </c>
      <c r="L335" s="79">
        <v>229830</v>
      </c>
      <c r="M335" s="79">
        <v>88</v>
      </c>
      <c r="N335" s="79">
        <v>6009</v>
      </c>
      <c r="O335" s="79">
        <v>88</v>
      </c>
      <c r="P335" s="79">
        <v>4506</v>
      </c>
      <c r="Q335" s="79">
        <v>88</v>
      </c>
      <c r="R335" s="79">
        <v>9013</v>
      </c>
      <c r="S335" s="79"/>
      <c r="T335" s="79"/>
      <c r="U335" s="79"/>
      <c r="V335" s="79"/>
      <c r="W335" s="79">
        <v>88</v>
      </c>
      <c r="X335" s="78">
        <v>731070</v>
      </c>
      <c r="Y335" s="79"/>
      <c r="Z335" s="79"/>
      <c r="AA335" s="79"/>
      <c r="AB335" s="79"/>
      <c r="AC335" s="79"/>
      <c r="AD335" s="79"/>
      <c r="AE335" s="79"/>
      <c r="AF335" s="79"/>
      <c r="AG335" s="79"/>
      <c r="AH335" s="79"/>
      <c r="AI335" s="79"/>
      <c r="AJ335" s="79"/>
      <c r="AK335" s="79"/>
      <c r="AL335" s="79"/>
      <c r="AM335" s="79"/>
      <c r="AN335" s="79"/>
      <c r="AO335" s="79"/>
      <c r="AP335" s="79"/>
      <c r="AQ335" s="79"/>
      <c r="AR335" s="78"/>
    </row>
    <row r="336" spans="1:44" ht="12.75">
      <c r="A336" s="3" t="s">
        <v>3</v>
      </c>
      <c r="B336" s="39" t="s">
        <v>776</v>
      </c>
      <c r="C336" s="34" t="s">
        <v>777</v>
      </c>
      <c r="D336" s="43">
        <v>7</v>
      </c>
      <c r="E336" s="79">
        <v>221</v>
      </c>
      <c r="F336" s="79">
        <v>793557</v>
      </c>
      <c r="G336" s="79">
        <v>213.5</v>
      </c>
      <c r="H336" s="79">
        <v>351692</v>
      </c>
      <c r="I336" s="79">
        <v>206</v>
      </c>
      <c r="J336" s="79">
        <v>5469</v>
      </c>
      <c r="K336" s="79">
        <v>221</v>
      </c>
      <c r="L336" s="79">
        <v>623917</v>
      </c>
      <c r="M336" s="79">
        <v>39</v>
      </c>
      <c r="N336" s="79">
        <v>2654</v>
      </c>
      <c r="O336" s="79">
        <v>206</v>
      </c>
      <c r="P336" s="79">
        <v>1298</v>
      </c>
      <c r="Q336" s="79">
        <v>39</v>
      </c>
      <c r="R336" s="79">
        <v>3981</v>
      </c>
      <c r="S336" s="79"/>
      <c r="T336" s="79"/>
      <c r="U336" s="79"/>
      <c r="V336" s="79"/>
      <c r="W336" s="79">
        <v>221</v>
      </c>
      <c r="X336" s="78">
        <v>1782568</v>
      </c>
      <c r="Y336" s="79"/>
      <c r="Z336" s="79"/>
      <c r="AA336" s="79"/>
      <c r="AB336" s="79"/>
      <c r="AC336" s="79"/>
      <c r="AD336" s="79"/>
      <c r="AE336" s="79"/>
      <c r="AF336" s="79"/>
      <c r="AG336" s="79"/>
      <c r="AH336" s="79"/>
      <c r="AI336" s="79"/>
      <c r="AJ336" s="79"/>
      <c r="AK336" s="79"/>
      <c r="AL336" s="79"/>
      <c r="AM336" s="79"/>
      <c r="AN336" s="79"/>
      <c r="AO336" s="79"/>
      <c r="AP336" s="79"/>
      <c r="AQ336" s="79"/>
      <c r="AR336" s="78"/>
    </row>
    <row r="337" spans="1:44" ht="12.75">
      <c r="A337" s="3" t="s">
        <v>3</v>
      </c>
      <c r="B337" s="39" t="s">
        <v>778</v>
      </c>
      <c r="C337" s="34" t="s">
        <v>779</v>
      </c>
      <c r="D337" s="43">
        <v>7</v>
      </c>
      <c r="E337" s="79">
        <v>21</v>
      </c>
      <c r="F337" s="79">
        <v>80752</v>
      </c>
      <c r="G337" s="79">
        <v>21</v>
      </c>
      <c r="H337" s="79">
        <v>38651</v>
      </c>
      <c r="I337" s="79"/>
      <c r="J337" s="79"/>
      <c r="K337" s="79">
        <v>21</v>
      </c>
      <c r="L337" s="79">
        <v>65260</v>
      </c>
      <c r="M337" s="79">
        <v>21</v>
      </c>
      <c r="N337" s="79">
        <v>1280</v>
      </c>
      <c r="O337" s="79">
        <v>21</v>
      </c>
      <c r="P337" s="79">
        <v>1280</v>
      </c>
      <c r="Q337" s="79">
        <v>21</v>
      </c>
      <c r="R337" s="79">
        <v>3839</v>
      </c>
      <c r="S337" s="79"/>
      <c r="T337" s="79"/>
      <c r="U337" s="79"/>
      <c r="V337" s="79"/>
      <c r="W337" s="79">
        <v>21</v>
      </c>
      <c r="X337" s="78">
        <v>191062</v>
      </c>
      <c r="Y337" s="79">
        <v>3</v>
      </c>
      <c r="Z337" s="79">
        <v>13680</v>
      </c>
      <c r="AA337" s="79">
        <v>3</v>
      </c>
      <c r="AB337" s="79">
        <v>5522</v>
      </c>
      <c r="AC337" s="79"/>
      <c r="AD337" s="79"/>
      <c r="AE337" s="79">
        <v>3</v>
      </c>
      <c r="AF337" s="79">
        <v>11056</v>
      </c>
      <c r="AG337" s="79">
        <v>3</v>
      </c>
      <c r="AH337" s="79">
        <v>217</v>
      </c>
      <c r="AI337" s="79">
        <v>3</v>
      </c>
      <c r="AJ337" s="79">
        <v>217</v>
      </c>
      <c r="AK337" s="79">
        <v>3</v>
      </c>
      <c r="AL337" s="79">
        <v>650</v>
      </c>
      <c r="AM337" s="79"/>
      <c r="AN337" s="79"/>
      <c r="AO337" s="79"/>
      <c r="AP337" s="79"/>
      <c r="AQ337" s="79">
        <v>3</v>
      </c>
      <c r="AR337" s="78">
        <v>31342</v>
      </c>
    </row>
    <row r="338" spans="1:44" ht="12.75">
      <c r="A338" s="3" t="s">
        <v>3</v>
      </c>
      <c r="B338" s="39" t="s">
        <v>780</v>
      </c>
      <c r="C338" s="34" t="s">
        <v>781</v>
      </c>
      <c r="D338" s="43">
        <v>7</v>
      </c>
      <c r="E338" s="79">
        <v>20</v>
      </c>
      <c r="F338" s="79">
        <v>84494</v>
      </c>
      <c r="G338" s="79">
        <v>20</v>
      </c>
      <c r="H338" s="79">
        <v>36810</v>
      </c>
      <c r="I338" s="79"/>
      <c r="J338" s="79"/>
      <c r="K338" s="79">
        <v>20</v>
      </c>
      <c r="L338" s="79">
        <v>68284</v>
      </c>
      <c r="M338" s="79">
        <v>20</v>
      </c>
      <c r="N338" s="79">
        <v>1339</v>
      </c>
      <c r="O338" s="79">
        <v>20</v>
      </c>
      <c r="P338" s="79">
        <v>1339</v>
      </c>
      <c r="Q338" s="79">
        <v>20</v>
      </c>
      <c r="R338" s="79">
        <v>4017</v>
      </c>
      <c r="S338" s="79"/>
      <c r="T338" s="79"/>
      <c r="U338" s="79"/>
      <c r="V338" s="79"/>
      <c r="W338" s="79">
        <v>20</v>
      </c>
      <c r="X338" s="78">
        <v>196283</v>
      </c>
      <c r="Y338" s="79">
        <v>4</v>
      </c>
      <c r="Z338" s="79">
        <v>21358</v>
      </c>
      <c r="AA338" s="79">
        <v>4</v>
      </c>
      <c r="AB338" s="79">
        <v>7362</v>
      </c>
      <c r="AC338" s="79"/>
      <c r="AD338" s="79"/>
      <c r="AE338" s="79">
        <v>4</v>
      </c>
      <c r="AF338" s="79">
        <v>17261</v>
      </c>
      <c r="AG338" s="79">
        <v>4</v>
      </c>
      <c r="AH338" s="79">
        <v>338</v>
      </c>
      <c r="AI338" s="79">
        <v>4</v>
      </c>
      <c r="AJ338" s="79">
        <v>338</v>
      </c>
      <c r="AK338" s="79">
        <v>4</v>
      </c>
      <c r="AL338" s="79">
        <v>1015</v>
      </c>
      <c r="AM338" s="79"/>
      <c r="AN338" s="79"/>
      <c r="AO338" s="79"/>
      <c r="AP338" s="79"/>
      <c r="AQ338" s="79">
        <v>4</v>
      </c>
      <c r="AR338" s="78">
        <v>47672</v>
      </c>
    </row>
    <row r="339" spans="1:44" ht="12.75">
      <c r="A339" s="3" t="s">
        <v>3</v>
      </c>
      <c r="B339" s="39" t="s">
        <v>782</v>
      </c>
      <c r="C339" s="34" t="s">
        <v>783</v>
      </c>
      <c r="D339" s="43">
        <v>7</v>
      </c>
      <c r="E339" s="79">
        <v>19</v>
      </c>
      <c r="F339" s="79">
        <v>69556</v>
      </c>
      <c r="G339" s="79">
        <v>19</v>
      </c>
      <c r="H339" s="79">
        <v>34970</v>
      </c>
      <c r="I339" s="79"/>
      <c r="J339" s="79"/>
      <c r="K339" s="79">
        <v>19</v>
      </c>
      <c r="L339" s="79">
        <v>56212</v>
      </c>
      <c r="M339" s="79">
        <v>19</v>
      </c>
      <c r="N339" s="79">
        <v>1102</v>
      </c>
      <c r="O339" s="79">
        <v>19</v>
      </c>
      <c r="P339" s="79">
        <v>1102</v>
      </c>
      <c r="Q339" s="79">
        <v>19</v>
      </c>
      <c r="R339" s="79">
        <v>3307</v>
      </c>
      <c r="S339" s="79"/>
      <c r="T339" s="79"/>
      <c r="U339" s="79"/>
      <c r="V339" s="79"/>
      <c r="W339" s="79">
        <v>19</v>
      </c>
      <c r="X339" s="78">
        <v>166249</v>
      </c>
      <c r="Y339" s="79">
        <v>5</v>
      </c>
      <c r="Z339" s="79">
        <v>20426</v>
      </c>
      <c r="AA339" s="79">
        <v>5</v>
      </c>
      <c r="AB339" s="79">
        <v>9203</v>
      </c>
      <c r="AC339" s="79"/>
      <c r="AD339" s="79"/>
      <c r="AE339" s="79">
        <v>5</v>
      </c>
      <c r="AF339" s="79">
        <v>16508</v>
      </c>
      <c r="AG339" s="79">
        <v>5</v>
      </c>
      <c r="AH339" s="79">
        <v>324</v>
      </c>
      <c r="AI339" s="79">
        <v>5</v>
      </c>
      <c r="AJ339" s="79">
        <v>324</v>
      </c>
      <c r="AK339" s="79">
        <v>5</v>
      </c>
      <c r="AL339" s="79">
        <v>971</v>
      </c>
      <c r="AM339" s="79"/>
      <c r="AN339" s="79"/>
      <c r="AO339" s="79"/>
      <c r="AP339" s="79"/>
      <c r="AQ339" s="79">
        <v>5</v>
      </c>
      <c r="AR339" s="78">
        <v>47756</v>
      </c>
    </row>
    <row r="340" spans="1:44" ht="12.75">
      <c r="A340" s="3" t="s">
        <v>3</v>
      </c>
      <c r="B340" s="39" t="s">
        <v>810</v>
      </c>
      <c r="C340" s="34" t="s">
        <v>811</v>
      </c>
      <c r="D340" s="43">
        <v>7</v>
      </c>
      <c r="E340" s="79">
        <v>36</v>
      </c>
      <c r="F340" s="79">
        <v>145245</v>
      </c>
      <c r="G340" s="79">
        <v>36</v>
      </c>
      <c r="H340" s="79">
        <v>66259</v>
      </c>
      <c r="I340" s="79"/>
      <c r="J340" s="79"/>
      <c r="K340" s="79">
        <v>36</v>
      </c>
      <c r="L340" s="79">
        <v>117380</v>
      </c>
      <c r="M340" s="79">
        <v>36</v>
      </c>
      <c r="N340" s="79">
        <v>2302</v>
      </c>
      <c r="O340" s="79">
        <v>36</v>
      </c>
      <c r="P340" s="79">
        <v>2302</v>
      </c>
      <c r="Q340" s="79">
        <v>36</v>
      </c>
      <c r="R340" s="79">
        <v>6905</v>
      </c>
      <c r="S340" s="79"/>
      <c r="T340" s="79"/>
      <c r="U340" s="79"/>
      <c r="V340" s="79"/>
      <c r="W340" s="79">
        <v>36</v>
      </c>
      <c r="X340" s="78">
        <v>340393</v>
      </c>
      <c r="Y340" s="79">
        <v>4</v>
      </c>
      <c r="Z340" s="79">
        <v>25469</v>
      </c>
      <c r="AA340" s="79">
        <v>4</v>
      </c>
      <c r="AB340" s="79">
        <v>7362</v>
      </c>
      <c r="AC340" s="79"/>
      <c r="AD340" s="79"/>
      <c r="AE340" s="79">
        <v>4</v>
      </c>
      <c r="AF340" s="79">
        <v>20179</v>
      </c>
      <c r="AG340" s="79">
        <v>4</v>
      </c>
      <c r="AH340" s="79">
        <v>404</v>
      </c>
      <c r="AI340" s="79">
        <v>4</v>
      </c>
      <c r="AJ340" s="79">
        <v>404</v>
      </c>
      <c r="AK340" s="79">
        <v>4</v>
      </c>
      <c r="AL340" s="79">
        <v>1211</v>
      </c>
      <c r="AM340" s="79"/>
      <c r="AN340" s="79"/>
      <c r="AO340" s="79"/>
      <c r="AP340" s="79"/>
      <c r="AQ340" s="79">
        <v>4</v>
      </c>
      <c r="AR340" s="78">
        <v>55029</v>
      </c>
    </row>
    <row r="341" spans="1:44" ht="12.75">
      <c r="A341" s="3" t="s">
        <v>3</v>
      </c>
      <c r="B341" s="39" t="s">
        <v>812</v>
      </c>
      <c r="C341" s="34" t="s">
        <v>813</v>
      </c>
      <c r="D341" s="43">
        <v>7</v>
      </c>
      <c r="E341" s="79">
        <v>7</v>
      </c>
      <c r="F341" s="79">
        <v>31212</v>
      </c>
      <c r="G341" s="79">
        <v>7</v>
      </c>
      <c r="H341" s="79">
        <v>12884</v>
      </c>
      <c r="I341" s="79"/>
      <c r="J341" s="79"/>
      <c r="K341" s="79">
        <v>7</v>
      </c>
      <c r="L341" s="79">
        <v>25224</v>
      </c>
      <c r="M341" s="79">
        <v>7</v>
      </c>
      <c r="N341" s="79">
        <v>495</v>
      </c>
      <c r="O341" s="79">
        <v>7</v>
      </c>
      <c r="P341" s="79">
        <v>495</v>
      </c>
      <c r="Q341" s="79">
        <v>7</v>
      </c>
      <c r="R341" s="79">
        <v>1484</v>
      </c>
      <c r="S341" s="79"/>
      <c r="T341" s="79"/>
      <c r="U341" s="79"/>
      <c r="V341" s="79"/>
      <c r="W341" s="79">
        <v>7</v>
      </c>
      <c r="X341" s="78">
        <v>71794</v>
      </c>
      <c r="Y341" s="79">
        <v>2</v>
      </c>
      <c r="Z341" s="79">
        <v>6514</v>
      </c>
      <c r="AA341" s="79">
        <v>2</v>
      </c>
      <c r="AB341" s="79">
        <v>3681</v>
      </c>
      <c r="AC341" s="79"/>
      <c r="AD341" s="79"/>
      <c r="AE341" s="79">
        <v>2</v>
      </c>
      <c r="AF341" s="79">
        <v>5265</v>
      </c>
      <c r="AG341" s="79">
        <v>2</v>
      </c>
      <c r="AH341" s="79">
        <v>103</v>
      </c>
      <c r="AI341" s="79">
        <v>2</v>
      </c>
      <c r="AJ341" s="79">
        <v>103</v>
      </c>
      <c r="AK341" s="79">
        <v>2</v>
      </c>
      <c r="AL341" s="79">
        <v>310</v>
      </c>
      <c r="AM341" s="79"/>
      <c r="AN341" s="79"/>
      <c r="AO341" s="79"/>
      <c r="AP341" s="79"/>
      <c r="AQ341" s="79">
        <v>2</v>
      </c>
      <c r="AR341" s="78">
        <v>15976</v>
      </c>
    </row>
    <row r="342" spans="1:44" ht="12.75">
      <c r="A342" s="3" t="s">
        <v>3</v>
      </c>
      <c r="B342" s="39" t="s">
        <v>814</v>
      </c>
      <c r="C342" s="34" t="s">
        <v>0</v>
      </c>
      <c r="D342" s="43">
        <v>7</v>
      </c>
      <c r="E342" s="79">
        <v>12</v>
      </c>
      <c r="F342" s="79">
        <v>32661</v>
      </c>
      <c r="G342" s="79">
        <v>12</v>
      </c>
      <c r="H342" s="79">
        <v>22109</v>
      </c>
      <c r="I342" s="79">
        <v>12</v>
      </c>
      <c r="J342" s="79">
        <v>319</v>
      </c>
      <c r="K342" s="79">
        <v>12</v>
      </c>
      <c r="L342" s="79">
        <v>25679</v>
      </c>
      <c r="M342" s="79">
        <v>12</v>
      </c>
      <c r="N342" s="79">
        <v>671</v>
      </c>
      <c r="O342" s="79">
        <v>12</v>
      </c>
      <c r="P342" s="79">
        <v>76</v>
      </c>
      <c r="Q342" s="79">
        <v>12</v>
      </c>
      <c r="R342" s="79">
        <v>1007</v>
      </c>
      <c r="S342" s="79"/>
      <c r="T342" s="79"/>
      <c r="U342" s="79"/>
      <c r="V342" s="79"/>
      <c r="W342" s="79">
        <v>12</v>
      </c>
      <c r="X342" s="78">
        <v>82522</v>
      </c>
      <c r="Y342" s="79"/>
      <c r="Z342" s="79"/>
      <c r="AA342" s="79"/>
      <c r="AB342" s="79"/>
      <c r="AC342" s="79"/>
      <c r="AD342" s="79"/>
      <c r="AE342" s="79"/>
      <c r="AF342" s="79"/>
      <c r="AG342" s="79"/>
      <c r="AH342" s="79"/>
      <c r="AI342" s="79"/>
      <c r="AJ342" s="79"/>
      <c r="AK342" s="79"/>
      <c r="AL342" s="79"/>
      <c r="AM342" s="79"/>
      <c r="AN342" s="79"/>
      <c r="AO342" s="79"/>
      <c r="AP342" s="79"/>
      <c r="AQ342" s="79"/>
      <c r="AR342" s="78"/>
    </row>
    <row r="343" spans="1:44" ht="12.75">
      <c r="A343" s="3" t="s">
        <v>3</v>
      </c>
      <c r="B343" s="39" t="s">
        <v>1</v>
      </c>
      <c r="C343" s="34" t="s">
        <v>2</v>
      </c>
      <c r="D343" s="43">
        <v>7</v>
      </c>
      <c r="E343" s="79">
        <v>92</v>
      </c>
      <c r="F343" s="79">
        <v>314835</v>
      </c>
      <c r="G343" s="79">
        <v>92</v>
      </c>
      <c r="H343" s="79">
        <v>148433</v>
      </c>
      <c r="I343" s="79">
        <v>92</v>
      </c>
      <c r="J343" s="79">
        <v>21679</v>
      </c>
      <c r="K343" s="79">
        <v>92</v>
      </c>
      <c r="L343" s="79">
        <v>246885</v>
      </c>
      <c r="M343" s="79">
        <v>92</v>
      </c>
      <c r="N343" s="79">
        <v>6471</v>
      </c>
      <c r="O343" s="79">
        <v>92</v>
      </c>
      <c r="P343" s="79">
        <v>15534</v>
      </c>
      <c r="Q343" s="79">
        <v>92</v>
      </c>
      <c r="R343" s="79">
        <v>27503</v>
      </c>
      <c r="S343" s="79"/>
      <c r="T343" s="79"/>
      <c r="U343" s="79"/>
      <c r="V343" s="79"/>
      <c r="W343" s="79">
        <v>92</v>
      </c>
      <c r="X343" s="78">
        <v>781340</v>
      </c>
      <c r="Y343" s="79"/>
      <c r="Z343" s="79"/>
      <c r="AA343" s="79"/>
      <c r="AB343" s="79"/>
      <c r="AC343" s="79"/>
      <c r="AD343" s="79"/>
      <c r="AE343" s="79"/>
      <c r="AF343" s="79"/>
      <c r="AG343" s="79"/>
      <c r="AH343" s="79"/>
      <c r="AI343" s="79"/>
      <c r="AJ343" s="79"/>
      <c r="AK343" s="79"/>
      <c r="AL343" s="79"/>
      <c r="AM343" s="79"/>
      <c r="AN343" s="79"/>
      <c r="AO343" s="79"/>
      <c r="AP343" s="79"/>
      <c r="AQ343" s="79"/>
      <c r="AR343" s="78"/>
    </row>
    <row r="344" spans="1:44" ht="11.25">
      <c r="A344" s="3" t="s">
        <v>140</v>
      </c>
      <c r="B344" s="32" t="s">
        <v>40</v>
      </c>
      <c r="C344" s="15">
        <v>221759</v>
      </c>
      <c r="D344" s="23">
        <v>1</v>
      </c>
      <c r="E344" s="51">
        <v>1362</v>
      </c>
      <c r="F344" s="51">
        <v>7061952</v>
      </c>
      <c r="G344" s="51">
        <v>984</v>
      </c>
      <c r="H344" s="51">
        <v>3678853</v>
      </c>
      <c r="I344" s="51"/>
      <c r="J344" s="51"/>
      <c r="K344" s="51">
        <v>984</v>
      </c>
      <c r="L344" s="51">
        <v>4184999</v>
      </c>
      <c r="M344" s="51">
        <v>984</v>
      </c>
      <c r="N344" s="51">
        <v>11710</v>
      </c>
      <c r="O344" s="51"/>
      <c r="P344" s="51"/>
      <c r="Q344" s="51">
        <v>984</v>
      </c>
      <c r="R344" s="51">
        <v>13284</v>
      </c>
      <c r="S344" s="51"/>
      <c r="T344" s="51"/>
      <c r="U344" s="51"/>
      <c r="V344" s="51"/>
      <c r="W344" s="51">
        <v>984</v>
      </c>
      <c r="X344" s="59">
        <v>14950798</v>
      </c>
      <c r="Y344" s="59">
        <v>83</v>
      </c>
      <c r="Z344" s="51">
        <v>645870</v>
      </c>
      <c r="AA344" s="51">
        <v>65</v>
      </c>
      <c r="AB344" s="51">
        <v>240407</v>
      </c>
      <c r="AC344" s="51"/>
      <c r="AD344" s="51"/>
      <c r="AE344" s="51">
        <v>65</v>
      </c>
      <c r="AF344" s="51">
        <v>312303</v>
      </c>
      <c r="AG344" s="51">
        <v>65</v>
      </c>
      <c r="AH344" s="51">
        <v>773</v>
      </c>
      <c r="AI344" s="51"/>
      <c r="AJ344" s="51"/>
      <c r="AK344" s="51">
        <v>65</v>
      </c>
      <c r="AL344" s="51">
        <v>877</v>
      </c>
      <c r="AM344" s="51"/>
      <c r="AN344" s="51"/>
      <c r="AO344" s="51"/>
      <c r="AP344" s="51"/>
      <c r="AQ344" s="51">
        <v>65</v>
      </c>
      <c r="AR344" s="59">
        <v>1200300</v>
      </c>
    </row>
    <row r="345" spans="1:44" ht="11.25">
      <c r="A345" s="3" t="s">
        <v>140</v>
      </c>
      <c r="B345" s="37" t="s">
        <v>41</v>
      </c>
      <c r="C345" s="12">
        <v>220862</v>
      </c>
      <c r="D345" s="13">
        <v>2</v>
      </c>
      <c r="E345" s="51">
        <v>687</v>
      </c>
      <c r="F345" s="51">
        <v>3120997</v>
      </c>
      <c r="G345" s="51">
        <v>687</v>
      </c>
      <c r="H345" s="51">
        <v>3309389</v>
      </c>
      <c r="I345" s="51"/>
      <c r="J345" s="51"/>
      <c r="K345" s="51">
        <v>687</v>
      </c>
      <c r="L345" s="51">
        <v>2392242</v>
      </c>
      <c r="M345" s="51"/>
      <c r="N345" s="51"/>
      <c r="O345" s="51"/>
      <c r="P345" s="51"/>
      <c r="Q345" s="51"/>
      <c r="R345" s="51"/>
      <c r="S345" s="51"/>
      <c r="T345" s="51"/>
      <c r="U345" s="51"/>
      <c r="V345" s="51"/>
      <c r="W345" s="51">
        <v>687</v>
      </c>
      <c r="X345" s="59">
        <v>8822628</v>
      </c>
      <c r="Y345" s="51">
        <v>52</v>
      </c>
      <c r="Z345" s="51">
        <v>245412</v>
      </c>
      <c r="AA345" s="51">
        <v>52</v>
      </c>
      <c r="AB345" s="51">
        <v>250492</v>
      </c>
      <c r="AC345" s="51"/>
      <c r="AD345" s="51"/>
      <c r="AE345" s="51">
        <v>52</v>
      </c>
      <c r="AF345" s="51">
        <v>189125</v>
      </c>
      <c r="AG345" s="51">
        <v>52</v>
      </c>
      <c r="AH345" s="51">
        <v>0</v>
      </c>
      <c r="AI345" s="51"/>
      <c r="AJ345" s="51"/>
      <c r="AK345" s="51"/>
      <c r="AL345" s="51"/>
      <c r="AM345" s="51"/>
      <c r="AN345" s="51"/>
      <c r="AO345" s="51"/>
      <c r="AP345" s="51"/>
      <c r="AQ345" s="51">
        <v>52</v>
      </c>
      <c r="AR345" s="59">
        <v>685029</v>
      </c>
    </row>
    <row r="346" spans="1:44" ht="11.25">
      <c r="A346" s="3" t="s">
        <v>140</v>
      </c>
      <c r="B346" s="31" t="s">
        <v>42</v>
      </c>
      <c r="C346" s="9">
        <v>220075</v>
      </c>
      <c r="D346" s="10">
        <v>3</v>
      </c>
      <c r="E346" s="59">
        <v>367</v>
      </c>
      <c r="F346" s="51">
        <v>1464254</v>
      </c>
      <c r="G346" s="51">
        <v>351</v>
      </c>
      <c r="H346" s="51">
        <v>1279262</v>
      </c>
      <c r="I346" s="51"/>
      <c r="J346" s="51"/>
      <c r="K346" s="51">
        <v>367</v>
      </c>
      <c r="L346" s="51">
        <v>1068620</v>
      </c>
      <c r="M346" s="51">
        <v>1</v>
      </c>
      <c r="N346" s="51">
        <v>480</v>
      </c>
      <c r="O346" s="51"/>
      <c r="P346" s="51"/>
      <c r="Q346" s="51"/>
      <c r="R346" s="51"/>
      <c r="S346" s="51">
        <v>40</v>
      </c>
      <c r="T346" s="51">
        <v>21706</v>
      </c>
      <c r="U346" s="51"/>
      <c r="V346" s="51"/>
      <c r="W346" s="51">
        <v>367</v>
      </c>
      <c r="X346" s="59">
        <v>3834322</v>
      </c>
      <c r="Y346" s="51">
        <v>116</v>
      </c>
      <c r="Z346" s="51">
        <v>515992</v>
      </c>
      <c r="AA346" s="51">
        <v>107</v>
      </c>
      <c r="AB346" s="51">
        <v>404288</v>
      </c>
      <c r="AC346" s="51"/>
      <c r="AD346" s="51"/>
      <c r="AE346" s="51">
        <v>116</v>
      </c>
      <c r="AF346" s="51">
        <v>355738</v>
      </c>
      <c r="AG346" s="51"/>
      <c r="AH346" s="51"/>
      <c r="AI346" s="51"/>
      <c r="AJ346" s="51"/>
      <c r="AK346" s="51"/>
      <c r="AL346" s="51"/>
      <c r="AM346" s="51">
        <v>127</v>
      </c>
      <c r="AN346" s="51">
        <v>68829</v>
      </c>
      <c r="AO346" s="51"/>
      <c r="AP346" s="51"/>
      <c r="AQ346" s="51">
        <v>127</v>
      </c>
      <c r="AR346" s="59">
        <v>1344847</v>
      </c>
    </row>
    <row r="347" spans="1:44" ht="11.25">
      <c r="A347" s="3" t="s">
        <v>140</v>
      </c>
      <c r="B347" s="31" t="s">
        <v>43</v>
      </c>
      <c r="C347" s="9">
        <v>220978</v>
      </c>
      <c r="D347" s="10">
        <v>3</v>
      </c>
      <c r="E347" s="51">
        <v>654</v>
      </c>
      <c r="F347" s="51">
        <v>2560250</v>
      </c>
      <c r="G347" s="51">
        <v>615</v>
      </c>
      <c r="H347" s="51">
        <v>2113739</v>
      </c>
      <c r="I347" s="51"/>
      <c r="J347" s="51"/>
      <c r="K347" s="51">
        <v>651</v>
      </c>
      <c r="L347" s="51">
        <v>2134947</v>
      </c>
      <c r="M347" s="51"/>
      <c r="N347" s="51"/>
      <c r="O347" s="51"/>
      <c r="P347" s="51"/>
      <c r="Q347" s="51"/>
      <c r="R347" s="51"/>
      <c r="S347" s="51"/>
      <c r="T347" s="51"/>
      <c r="U347" s="51"/>
      <c r="V347" s="51"/>
      <c r="W347" s="51">
        <v>654</v>
      </c>
      <c r="X347" s="59">
        <v>6808936</v>
      </c>
      <c r="Y347" s="51">
        <v>4</v>
      </c>
      <c r="Z347" s="51">
        <v>13465</v>
      </c>
      <c r="AA347" s="51">
        <v>4</v>
      </c>
      <c r="AB347" s="51">
        <v>14518</v>
      </c>
      <c r="AC347" s="51"/>
      <c r="AD347" s="51"/>
      <c r="AE347" s="51">
        <v>4</v>
      </c>
      <c r="AF347" s="51">
        <v>15266</v>
      </c>
      <c r="AG347" s="51"/>
      <c r="AH347" s="51"/>
      <c r="AI347" s="51"/>
      <c r="AJ347" s="51"/>
      <c r="AK347" s="51"/>
      <c r="AL347" s="51"/>
      <c r="AM347" s="51"/>
      <c r="AN347" s="51"/>
      <c r="AO347" s="51"/>
      <c r="AP347" s="51"/>
      <c r="AQ347" s="51">
        <v>4</v>
      </c>
      <c r="AR347" s="59">
        <v>43249</v>
      </c>
    </row>
    <row r="348" spans="1:44" ht="11.25">
      <c r="A348" s="3" t="s">
        <v>140</v>
      </c>
      <c r="B348" s="31" t="s">
        <v>44</v>
      </c>
      <c r="C348" s="9">
        <v>221838</v>
      </c>
      <c r="D348" s="10">
        <v>3</v>
      </c>
      <c r="E348" s="51">
        <v>271</v>
      </c>
      <c r="F348" s="51">
        <v>59043</v>
      </c>
      <c r="G348" s="51">
        <v>261</v>
      </c>
      <c r="H348" s="51">
        <v>44144</v>
      </c>
      <c r="I348" s="51"/>
      <c r="J348" s="51"/>
      <c r="K348" s="51">
        <v>277</v>
      </c>
      <c r="L348" s="51">
        <v>51677</v>
      </c>
      <c r="M348" s="51"/>
      <c r="N348" s="51"/>
      <c r="O348" s="51"/>
      <c r="P348" s="51"/>
      <c r="Q348" s="51"/>
      <c r="R348" s="51"/>
      <c r="S348" s="51"/>
      <c r="T348" s="51"/>
      <c r="U348" s="51">
        <v>80</v>
      </c>
      <c r="V348" s="51">
        <v>1540</v>
      </c>
      <c r="W348" s="51">
        <v>277</v>
      </c>
      <c r="X348" s="59">
        <v>156404</v>
      </c>
      <c r="Y348" s="59">
        <v>41</v>
      </c>
      <c r="Z348" s="51">
        <v>22072</v>
      </c>
      <c r="AA348" s="51">
        <v>38</v>
      </c>
      <c r="AB348" s="51">
        <v>10615</v>
      </c>
      <c r="AC348" s="51"/>
      <c r="AD348" s="51"/>
      <c r="AE348" s="51">
        <v>40</v>
      </c>
      <c r="AF348" s="51">
        <v>12514</v>
      </c>
      <c r="AG348" s="51"/>
      <c r="AH348" s="51"/>
      <c r="AI348" s="51"/>
      <c r="AJ348" s="51"/>
      <c r="AK348" s="51"/>
      <c r="AL348" s="51"/>
      <c r="AM348" s="51"/>
      <c r="AN348" s="51"/>
      <c r="AO348" s="51">
        <v>9</v>
      </c>
      <c r="AP348" s="51">
        <v>180</v>
      </c>
      <c r="AQ348" s="51">
        <v>41</v>
      </c>
      <c r="AR348" s="59">
        <v>45381</v>
      </c>
    </row>
    <row r="349" spans="1:44" ht="11.25">
      <c r="A349" s="3" t="s">
        <v>140</v>
      </c>
      <c r="B349" s="31" t="s">
        <v>45</v>
      </c>
      <c r="C349" s="9">
        <v>219602</v>
      </c>
      <c r="D349" s="10">
        <v>4</v>
      </c>
      <c r="E349" s="51">
        <v>259</v>
      </c>
      <c r="F349" s="59">
        <v>928273</v>
      </c>
      <c r="G349" s="59">
        <v>240</v>
      </c>
      <c r="H349" s="59">
        <v>844319</v>
      </c>
      <c r="I349" s="59"/>
      <c r="J349" s="59"/>
      <c r="K349" s="59">
        <v>259</v>
      </c>
      <c r="L349" s="59">
        <v>870755</v>
      </c>
      <c r="M349" s="59"/>
      <c r="N349" s="59"/>
      <c r="O349" s="59"/>
      <c r="P349" s="59"/>
      <c r="Q349" s="59"/>
      <c r="R349" s="59"/>
      <c r="S349" s="59"/>
      <c r="T349" s="59"/>
      <c r="U349" s="59"/>
      <c r="V349" s="59"/>
      <c r="W349" s="59">
        <v>259</v>
      </c>
      <c r="X349" s="59">
        <v>2643347</v>
      </c>
      <c r="Y349" s="59">
        <v>8</v>
      </c>
      <c r="Z349" s="59">
        <v>37084</v>
      </c>
      <c r="AA349" s="59">
        <v>8</v>
      </c>
      <c r="AB349" s="59">
        <v>21444</v>
      </c>
      <c r="AC349" s="59"/>
      <c r="AD349" s="59"/>
      <c r="AE349" s="59">
        <v>8</v>
      </c>
      <c r="AF349" s="59">
        <v>36278</v>
      </c>
      <c r="AG349" s="59"/>
      <c r="AH349" s="59"/>
      <c r="AI349" s="59"/>
      <c r="AJ349" s="59"/>
      <c r="AK349" s="59"/>
      <c r="AL349" s="59"/>
      <c r="AM349" s="59"/>
      <c r="AN349" s="59"/>
      <c r="AO349" s="59"/>
      <c r="AP349" s="59"/>
      <c r="AQ349" s="59">
        <v>8</v>
      </c>
      <c r="AR349" s="59">
        <v>94806</v>
      </c>
    </row>
    <row r="350" spans="1:44" ht="11.25">
      <c r="A350" s="3" t="s">
        <v>140</v>
      </c>
      <c r="B350" s="31" t="s">
        <v>46</v>
      </c>
      <c r="C350" s="9">
        <v>221847</v>
      </c>
      <c r="D350" s="10">
        <v>4</v>
      </c>
      <c r="E350" s="51">
        <v>359</v>
      </c>
      <c r="F350" s="59">
        <v>1447623</v>
      </c>
      <c r="G350" s="59">
        <v>359</v>
      </c>
      <c r="H350" s="59">
        <v>1729360</v>
      </c>
      <c r="I350" s="59"/>
      <c r="J350" s="59"/>
      <c r="K350" s="59">
        <v>359</v>
      </c>
      <c r="L350" s="59">
        <v>1345484</v>
      </c>
      <c r="M350" s="59"/>
      <c r="N350" s="59"/>
      <c r="O350" s="59"/>
      <c r="P350" s="59"/>
      <c r="Q350" s="59"/>
      <c r="R350" s="59"/>
      <c r="S350" s="59">
        <v>43</v>
      </c>
      <c r="T350" s="59">
        <v>27696</v>
      </c>
      <c r="U350" s="59"/>
      <c r="V350" s="59"/>
      <c r="W350" s="59">
        <v>359</v>
      </c>
      <c r="X350" s="59">
        <v>4550163</v>
      </c>
      <c r="Y350" s="59">
        <v>4</v>
      </c>
      <c r="Z350" s="59">
        <v>18157</v>
      </c>
      <c r="AA350" s="59">
        <v>4</v>
      </c>
      <c r="AB350" s="59">
        <v>19269</v>
      </c>
      <c r="AC350" s="59"/>
      <c r="AD350" s="59"/>
      <c r="AE350" s="59">
        <v>4</v>
      </c>
      <c r="AF350" s="59">
        <v>16216</v>
      </c>
      <c r="AG350" s="59"/>
      <c r="AH350" s="59"/>
      <c r="AI350" s="59"/>
      <c r="AJ350" s="59"/>
      <c r="AK350" s="59"/>
      <c r="AL350" s="59"/>
      <c r="AM350" s="59">
        <v>1</v>
      </c>
      <c r="AN350" s="59">
        <v>1154</v>
      </c>
      <c r="AO350" s="59"/>
      <c r="AP350" s="59"/>
      <c r="AQ350" s="59">
        <v>4</v>
      </c>
      <c r="AR350" s="59">
        <v>54796</v>
      </c>
    </row>
    <row r="351" spans="1:44" ht="11.25">
      <c r="A351" s="3" t="s">
        <v>140</v>
      </c>
      <c r="B351" s="31" t="s">
        <v>47</v>
      </c>
      <c r="C351" s="9">
        <v>221740</v>
      </c>
      <c r="D351" s="10">
        <v>4</v>
      </c>
      <c r="E351" s="51">
        <v>341</v>
      </c>
      <c r="F351" s="59">
        <v>1500853</v>
      </c>
      <c r="G351" s="59">
        <v>274</v>
      </c>
      <c r="H351" s="59">
        <v>914819</v>
      </c>
      <c r="I351" s="59"/>
      <c r="J351" s="59"/>
      <c r="K351" s="59">
        <v>274</v>
      </c>
      <c r="L351" s="59">
        <v>996390</v>
      </c>
      <c r="M351" s="59">
        <v>274</v>
      </c>
      <c r="N351" s="59">
        <v>3260</v>
      </c>
      <c r="O351" s="59"/>
      <c r="P351" s="59"/>
      <c r="Q351" s="59">
        <v>272</v>
      </c>
      <c r="R351" s="59">
        <v>3699</v>
      </c>
      <c r="S351" s="59"/>
      <c r="T351" s="59"/>
      <c r="U351" s="59"/>
      <c r="V351" s="59"/>
      <c r="W351" s="59">
        <v>274</v>
      </c>
      <c r="X351" s="59">
        <v>3419021</v>
      </c>
      <c r="Y351" s="59">
        <v>12</v>
      </c>
      <c r="Z351" s="59">
        <v>54877</v>
      </c>
      <c r="AA351" s="59">
        <v>11</v>
      </c>
      <c r="AB351" s="59">
        <v>38745</v>
      </c>
      <c r="AC351" s="59"/>
      <c r="AD351" s="59"/>
      <c r="AE351" s="59">
        <v>11</v>
      </c>
      <c r="AF351" s="59">
        <v>38718</v>
      </c>
      <c r="AG351" s="59">
        <v>11</v>
      </c>
      <c r="AH351" s="59">
        <v>131</v>
      </c>
      <c r="AI351" s="59"/>
      <c r="AJ351" s="59"/>
      <c r="AK351" s="59">
        <v>11</v>
      </c>
      <c r="AL351" s="59">
        <v>148</v>
      </c>
      <c r="AM351" s="59"/>
      <c r="AN351" s="59"/>
      <c r="AO351" s="59"/>
      <c r="AP351" s="59"/>
      <c r="AQ351" s="59">
        <v>11</v>
      </c>
      <c r="AR351" s="59">
        <v>132619</v>
      </c>
    </row>
    <row r="352" spans="1:44" ht="11.25">
      <c r="A352" s="3" t="s">
        <v>140</v>
      </c>
      <c r="B352" s="31" t="s">
        <v>48</v>
      </c>
      <c r="C352" s="9">
        <v>221768</v>
      </c>
      <c r="D352" s="10">
        <v>5</v>
      </c>
      <c r="E352" s="51">
        <v>285</v>
      </c>
      <c r="F352" s="51">
        <v>1141639</v>
      </c>
      <c r="G352" s="51">
        <v>209</v>
      </c>
      <c r="H352" s="51">
        <v>733491</v>
      </c>
      <c r="I352" s="51"/>
      <c r="J352" s="51"/>
      <c r="K352" s="51">
        <v>209</v>
      </c>
      <c r="L352" s="51">
        <v>713778</v>
      </c>
      <c r="M352" s="51">
        <v>209</v>
      </c>
      <c r="N352" s="51">
        <v>2504</v>
      </c>
      <c r="O352" s="51"/>
      <c r="P352" s="51"/>
      <c r="Q352" s="51">
        <v>209</v>
      </c>
      <c r="R352" s="51">
        <v>2830</v>
      </c>
      <c r="S352" s="51">
        <v>31</v>
      </c>
      <c r="T352" s="51">
        <v>27887</v>
      </c>
      <c r="U352" s="51"/>
      <c r="V352" s="51"/>
      <c r="W352" s="51">
        <v>209</v>
      </c>
      <c r="X352" s="59">
        <v>2622129</v>
      </c>
      <c r="Y352" s="51">
        <v>28</v>
      </c>
      <c r="Z352" s="51">
        <v>151876</v>
      </c>
      <c r="AA352" s="51">
        <v>19</v>
      </c>
      <c r="AB352" s="51">
        <v>73478</v>
      </c>
      <c r="AC352" s="51"/>
      <c r="AD352" s="51"/>
      <c r="AE352" s="51">
        <v>19</v>
      </c>
      <c r="AF352" s="51">
        <v>87825</v>
      </c>
      <c r="AG352" s="51">
        <v>19</v>
      </c>
      <c r="AH352" s="51">
        <v>227</v>
      </c>
      <c r="AI352" s="51"/>
      <c r="AJ352" s="51"/>
      <c r="AK352" s="51">
        <v>19</v>
      </c>
      <c r="AL352" s="51">
        <v>280</v>
      </c>
      <c r="AM352" s="51">
        <v>3</v>
      </c>
      <c r="AN352" s="51">
        <v>2797</v>
      </c>
      <c r="AO352" s="51"/>
      <c r="AP352" s="51"/>
      <c r="AQ352" s="51">
        <v>19</v>
      </c>
      <c r="AR352" s="59">
        <v>316483</v>
      </c>
    </row>
    <row r="353" spans="1:44" ht="11.25">
      <c r="A353" s="3" t="s">
        <v>140</v>
      </c>
      <c r="B353" s="31" t="s">
        <v>49</v>
      </c>
      <c r="C353" s="9">
        <v>219824</v>
      </c>
      <c r="D353" s="10">
        <v>7</v>
      </c>
      <c r="E353" s="51">
        <v>194</v>
      </c>
      <c r="F353" s="51">
        <v>428968</v>
      </c>
      <c r="G353" s="51">
        <v>167</v>
      </c>
      <c r="H353" s="51">
        <v>473642</v>
      </c>
      <c r="I353" s="51"/>
      <c r="J353" s="51"/>
      <c r="K353" s="51">
        <v>194</v>
      </c>
      <c r="L353" s="51">
        <v>402632</v>
      </c>
      <c r="M353" s="51">
        <v>106</v>
      </c>
      <c r="N353" s="51">
        <v>18480</v>
      </c>
      <c r="O353" s="51"/>
      <c r="P353" s="51"/>
      <c r="Q353" s="51"/>
      <c r="R353" s="51"/>
      <c r="S353" s="51"/>
      <c r="T353" s="51"/>
      <c r="U353" s="51"/>
      <c r="V353" s="51"/>
      <c r="W353" s="51">
        <v>194</v>
      </c>
      <c r="X353" s="59">
        <v>1323722</v>
      </c>
      <c r="Y353" s="59">
        <v>51</v>
      </c>
      <c r="Z353" s="51">
        <v>163372</v>
      </c>
      <c r="AA353" s="51">
        <v>46</v>
      </c>
      <c r="AB353" s="51">
        <v>187793</v>
      </c>
      <c r="AC353" s="51"/>
      <c r="AD353" s="51"/>
      <c r="AE353" s="51">
        <v>51</v>
      </c>
      <c r="AF353" s="51">
        <v>160315</v>
      </c>
      <c r="AG353" s="51">
        <v>40</v>
      </c>
      <c r="AH353" s="51">
        <v>6960</v>
      </c>
      <c r="AI353" s="51"/>
      <c r="AJ353" s="51"/>
      <c r="AK353" s="51"/>
      <c r="AL353" s="51"/>
      <c r="AM353" s="51"/>
      <c r="AN353" s="51"/>
      <c r="AO353" s="51"/>
      <c r="AP353" s="51"/>
      <c r="AQ353" s="51">
        <v>51</v>
      </c>
      <c r="AR353" s="59">
        <v>518440</v>
      </c>
    </row>
    <row r="354" spans="1:44" ht="11.25">
      <c r="A354" s="3" t="s">
        <v>140</v>
      </c>
      <c r="B354" s="31" t="s">
        <v>50</v>
      </c>
      <c r="C354" s="9">
        <v>219879</v>
      </c>
      <c r="D354" s="26">
        <v>7</v>
      </c>
      <c r="E354" s="51">
        <v>76</v>
      </c>
      <c r="F354" s="51">
        <v>199133</v>
      </c>
      <c r="G354" s="51">
        <v>66</v>
      </c>
      <c r="H354" s="51">
        <v>236763</v>
      </c>
      <c r="I354" s="51"/>
      <c r="J354" s="51"/>
      <c r="K354" s="51">
        <v>76</v>
      </c>
      <c r="L354" s="51">
        <v>215491</v>
      </c>
      <c r="M354" s="51"/>
      <c r="N354" s="51"/>
      <c r="O354" s="51">
        <v>66</v>
      </c>
      <c r="P354" s="51">
        <v>5199</v>
      </c>
      <c r="Q354" s="51"/>
      <c r="R354" s="51"/>
      <c r="S354" s="51"/>
      <c r="T354" s="51"/>
      <c r="U354" s="51">
        <v>37</v>
      </c>
      <c r="V354" s="51">
        <v>8880</v>
      </c>
      <c r="W354" s="51">
        <v>76</v>
      </c>
      <c r="X354" s="59">
        <v>665466</v>
      </c>
      <c r="Y354" s="51">
        <v>3</v>
      </c>
      <c r="Z354" s="51">
        <v>9792</v>
      </c>
      <c r="AA354" s="51">
        <v>3</v>
      </c>
      <c r="AB354" s="51">
        <v>8526</v>
      </c>
      <c r="AC354" s="51"/>
      <c r="AD354" s="51"/>
      <c r="AE354" s="51">
        <v>3</v>
      </c>
      <c r="AF354" s="51">
        <v>13795</v>
      </c>
      <c r="AG354" s="51"/>
      <c r="AH354" s="51"/>
      <c r="AI354" s="51">
        <v>3</v>
      </c>
      <c r="AJ354" s="51">
        <v>228</v>
      </c>
      <c r="AK354" s="51"/>
      <c r="AL354" s="51"/>
      <c r="AM354" s="51"/>
      <c r="AN354" s="51"/>
      <c r="AO354" s="51">
        <v>2</v>
      </c>
      <c r="AP354" s="51">
        <v>480</v>
      </c>
      <c r="AQ354" s="51">
        <v>3</v>
      </c>
      <c r="AR354" s="59">
        <v>32821</v>
      </c>
    </row>
    <row r="355" spans="1:44" ht="11.25">
      <c r="A355" s="3" t="s">
        <v>140</v>
      </c>
      <c r="B355" s="31" t="s">
        <v>51</v>
      </c>
      <c r="C355" s="9">
        <v>219888</v>
      </c>
      <c r="D355" s="26">
        <v>7</v>
      </c>
      <c r="E355" s="51">
        <v>90</v>
      </c>
      <c r="F355" s="51">
        <v>217042</v>
      </c>
      <c r="G355" s="51">
        <v>79</v>
      </c>
      <c r="H355" s="51">
        <v>286443</v>
      </c>
      <c r="I355" s="51"/>
      <c r="J355" s="51"/>
      <c r="K355" s="51">
        <v>90</v>
      </c>
      <c r="L355" s="51">
        <v>232597</v>
      </c>
      <c r="M355" s="51">
        <v>90</v>
      </c>
      <c r="N355" s="51">
        <v>5000</v>
      </c>
      <c r="O355" s="51"/>
      <c r="P355" s="51"/>
      <c r="Q355" s="51"/>
      <c r="R355" s="51"/>
      <c r="S355" s="51">
        <v>90</v>
      </c>
      <c r="T355" s="51">
        <v>23000</v>
      </c>
      <c r="U355" s="51"/>
      <c r="V355" s="51"/>
      <c r="W355" s="51">
        <v>90</v>
      </c>
      <c r="X355" s="59">
        <v>764082</v>
      </c>
      <c r="Y355" s="51">
        <v>12</v>
      </c>
      <c r="Z355" s="51">
        <v>35099</v>
      </c>
      <c r="AA355" s="51">
        <v>10</v>
      </c>
      <c r="AB355" s="51">
        <v>36776</v>
      </c>
      <c r="AC355" s="51"/>
      <c r="AD355" s="51"/>
      <c r="AE355" s="51">
        <v>12</v>
      </c>
      <c r="AF355" s="51">
        <v>36733</v>
      </c>
      <c r="AG355" s="51"/>
      <c r="AH355" s="51"/>
      <c r="AI355" s="51"/>
      <c r="AJ355" s="51"/>
      <c r="AK355" s="51"/>
      <c r="AL355" s="51"/>
      <c r="AM355" s="51">
        <v>12</v>
      </c>
      <c r="AN355" s="51">
        <v>2000</v>
      </c>
      <c r="AO355" s="51"/>
      <c r="AP355" s="51"/>
      <c r="AQ355" s="51">
        <v>12</v>
      </c>
      <c r="AR355" s="59">
        <v>110608</v>
      </c>
    </row>
    <row r="356" spans="1:44" ht="11.25">
      <c r="A356" s="3" t="s">
        <v>140</v>
      </c>
      <c r="B356" s="31" t="s">
        <v>52</v>
      </c>
      <c r="C356" s="9">
        <v>220057</v>
      </c>
      <c r="D356" s="26">
        <v>7</v>
      </c>
      <c r="E356" s="59">
        <v>42</v>
      </c>
      <c r="F356" s="51">
        <v>130203</v>
      </c>
      <c r="G356" s="51">
        <v>39</v>
      </c>
      <c r="H356" s="51">
        <v>145111</v>
      </c>
      <c r="I356" s="51"/>
      <c r="J356" s="51"/>
      <c r="K356" s="51">
        <v>42</v>
      </c>
      <c r="L356" s="51">
        <v>126300</v>
      </c>
      <c r="M356" s="51"/>
      <c r="N356" s="51"/>
      <c r="O356" s="51"/>
      <c r="P356" s="51"/>
      <c r="Q356" s="51"/>
      <c r="R356" s="51"/>
      <c r="S356" s="51"/>
      <c r="T356" s="51"/>
      <c r="U356" s="51"/>
      <c r="V356" s="51"/>
      <c r="W356" s="51">
        <v>42</v>
      </c>
      <c r="X356" s="59">
        <v>401614</v>
      </c>
      <c r="Y356" s="51">
        <v>7</v>
      </c>
      <c r="Z356" s="51">
        <v>30133</v>
      </c>
      <c r="AA356" s="51">
        <v>7</v>
      </c>
      <c r="AB356" s="51">
        <v>34391</v>
      </c>
      <c r="AC356" s="51"/>
      <c r="AD356" s="51"/>
      <c r="AE356" s="51">
        <v>7</v>
      </c>
      <c r="AF356" s="51">
        <v>25940</v>
      </c>
      <c r="AG356" s="51"/>
      <c r="AH356" s="51"/>
      <c r="AI356" s="51"/>
      <c r="AJ356" s="51"/>
      <c r="AK356" s="51"/>
      <c r="AL356" s="51"/>
      <c r="AM356" s="51"/>
      <c r="AN356" s="51"/>
      <c r="AO356" s="51"/>
      <c r="AP356" s="51"/>
      <c r="AQ356" s="51">
        <v>7</v>
      </c>
      <c r="AR356" s="59">
        <v>90464</v>
      </c>
    </row>
    <row r="357" spans="1:44" ht="11.25">
      <c r="A357" s="3" t="s">
        <v>140</v>
      </c>
      <c r="B357" s="31" t="s">
        <v>53</v>
      </c>
      <c r="C357" s="9">
        <v>220400</v>
      </c>
      <c r="D357" s="26">
        <v>7</v>
      </c>
      <c r="E357" s="59">
        <v>143</v>
      </c>
      <c r="F357" s="51">
        <v>697656</v>
      </c>
      <c r="G357" s="51"/>
      <c r="H357" s="51"/>
      <c r="I357" s="51"/>
      <c r="J357" s="51"/>
      <c r="K357" s="51">
        <v>77</v>
      </c>
      <c r="L357" s="51">
        <v>201593</v>
      </c>
      <c r="M357" s="51"/>
      <c r="N357" s="51"/>
      <c r="O357" s="51"/>
      <c r="P357" s="51"/>
      <c r="Q357" s="51"/>
      <c r="R357" s="51"/>
      <c r="S357" s="51">
        <v>16</v>
      </c>
      <c r="T357" s="51">
        <v>2979</v>
      </c>
      <c r="U357" s="51"/>
      <c r="V357" s="51"/>
      <c r="W357" s="51">
        <v>77</v>
      </c>
      <c r="X357" s="59">
        <v>902228</v>
      </c>
      <c r="Y357" s="59">
        <v>39</v>
      </c>
      <c r="Z357" s="51">
        <v>222716</v>
      </c>
      <c r="AA357" s="51"/>
      <c r="AB357" s="51"/>
      <c r="AC357" s="51"/>
      <c r="AD357" s="51"/>
      <c r="AE357" s="51">
        <v>20</v>
      </c>
      <c r="AF357" s="51">
        <v>65945</v>
      </c>
      <c r="AG357" s="51"/>
      <c r="AH357" s="51"/>
      <c r="AI357" s="51"/>
      <c r="AJ357" s="51"/>
      <c r="AK357" s="51"/>
      <c r="AL357" s="51"/>
      <c r="AM357" s="51">
        <v>1</v>
      </c>
      <c r="AN357" s="51">
        <v>44</v>
      </c>
      <c r="AO357" s="51"/>
      <c r="AP357" s="51"/>
      <c r="AQ357" s="51">
        <v>20</v>
      </c>
      <c r="AR357" s="59">
        <v>288706</v>
      </c>
    </row>
    <row r="358" spans="1:44" ht="11.25">
      <c r="A358" s="3" t="s">
        <v>140</v>
      </c>
      <c r="B358" s="31" t="s">
        <v>54</v>
      </c>
      <c r="C358" s="9">
        <v>221096</v>
      </c>
      <c r="D358" s="26">
        <v>7</v>
      </c>
      <c r="E358" s="51">
        <v>76</v>
      </c>
      <c r="F358" s="51">
        <v>226180</v>
      </c>
      <c r="G358" s="51">
        <v>69</v>
      </c>
      <c r="H358" s="51">
        <v>255323</v>
      </c>
      <c r="I358" s="51"/>
      <c r="J358" s="51"/>
      <c r="K358" s="51">
        <v>76</v>
      </c>
      <c r="L358" s="51">
        <v>215622</v>
      </c>
      <c r="M358" s="51">
        <v>76</v>
      </c>
      <c r="N358" s="51">
        <v>7980</v>
      </c>
      <c r="O358" s="51"/>
      <c r="P358" s="51"/>
      <c r="Q358" s="51"/>
      <c r="R358" s="51"/>
      <c r="S358" s="51">
        <v>21</v>
      </c>
      <c r="T358" s="51">
        <v>9280</v>
      </c>
      <c r="U358" s="51">
        <v>61</v>
      </c>
      <c r="V358" s="51">
        <v>14640</v>
      </c>
      <c r="W358" s="51">
        <v>76</v>
      </c>
      <c r="X358" s="59">
        <v>729025</v>
      </c>
      <c r="Y358" s="51">
        <v>6</v>
      </c>
      <c r="Z358" s="51">
        <v>21743</v>
      </c>
      <c r="AA358" s="51">
        <v>6</v>
      </c>
      <c r="AB358" s="51">
        <v>27001</v>
      </c>
      <c r="AC358" s="51"/>
      <c r="AD358" s="51"/>
      <c r="AE358" s="51">
        <v>6</v>
      </c>
      <c r="AF358" s="51">
        <v>21287</v>
      </c>
      <c r="AG358" s="51">
        <v>6</v>
      </c>
      <c r="AH358" s="51">
        <v>630</v>
      </c>
      <c r="AI358" s="51"/>
      <c r="AJ358" s="51"/>
      <c r="AK358" s="51"/>
      <c r="AL358" s="51"/>
      <c r="AM358" s="51"/>
      <c r="AN358" s="51"/>
      <c r="AO358" s="51">
        <v>4</v>
      </c>
      <c r="AP358" s="51">
        <v>960</v>
      </c>
      <c r="AQ358" s="51">
        <v>6</v>
      </c>
      <c r="AR358" s="59">
        <v>71621</v>
      </c>
    </row>
    <row r="359" spans="1:44" ht="11.25">
      <c r="A359" s="3" t="s">
        <v>140</v>
      </c>
      <c r="B359" s="31" t="s">
        <v>55</v>
      </c>
      <c r="C359" s="9">
        <v>221184</v>
      </c>
      <c r="D359" s="26">
        <v>7</v>
      </c>
      <c r="E359" s="51">
        <v>107</v>
      </c>
      <c r="F359" s="51">
        <v>292188</v>
      </c>
      <c r="G359" s="51">
        <v>95</v>
      </c>
      <c r="H359" s="51">
        <v>323556</v>
      </c>
      <c r="I359" s="51"/>
      <c r="J359" s="51"/>
      <c r="K359" s="51">
        <v>107</v>
      </c>
      <c r="L359" s="51">
        <v>291658</v>
      </c>
      <c r="M359" s="51">
        <v>4</v>
      </c>
      <c r="N359" s="51">
        <v>18690</v>
      </c>
      <c r="O359" s="51"/>
      <c r="P359" s="51"/>
      <c r="Q359" s="51"/>
      <c r="R359" s="51"/>
      <c r="S359" s="51">
        <v>7</v>
      </c>
      <c r="T359" s="51">
        <v>2270</v>
      </c>
      <c r="U359" s="51"/>
      <c r="V359" s="51"/>
      <c r="W359" s="51">
        <v>107</v>
      </c>
      <c r="X359" s="59">
        <v>907402</v>
      </c>
      <c r="Y359" s="59">
        <v>17</v>
      </c>
      <c r="Z359" s="51">
        <v>54613</v>
      </c>
      <c r="AA359" s="51">
        <v>15</v>
      </c>
      <c r="AB359" s="51">
        <v>58013</v>
      </c>
      <c r="AC359" s="51"/>
      <c r="AD359" s="51"/>
      <c r="AE359" s="51">
        <v>18</v>
      </c>
      <c r="AF359" s="51">
        <v>59271</v>
      </c>
      <c r="AG359" s="51">
        <v>4</v>
      </c>
      <c r="AH359" s="51">
        <v>18690</v>
      </c>
      <c r="AI359" s="51"/>
      <c r="AJ359" s="51"/>
      <c r="AK359" s="51"/>
      <c r="AL359" s="51"/>
      <c r="AM359" s="51">
        <v>7</v>
      </c>
      <c r="AN359" s="51">
        <v>2270</v>
      </c>
      <c r="AO359" s="51"/>
      <c r="AP359" s="51"/>
      <c r="AQ359" s="51">
        <v>18</v>
      </c>
      <c r="AR359" s="59">
        <v>171897</v>
      </c>
    </row>
    <row r="360" spans="1:44" ht="11.25">
      <c r="A360" s="3" t="s">
        <v>140</v>
      </c>
      <c r="B360" s="31" t="s">
        <v>56</v>
      </c>
      <c r="C360" s="9">
        <v>221908</v>
      </c>
      <c r="D360" s="26">
        <v>7</v>
      </c>
      <c r="E360" s="51">
        <v>83</v>
      </c>
      <c r="F360" s="51">
        <v>223451</v>
      </c>
      <c r="G360" s="51">
        <v>74</v>
      </c>
      <c r="H360" s="51">
        <v>288210</v>
      </c>
      <c r="I360" s="51"/>
      <c r="J360" s="51"/>
      <c r="K360" s="51">
        <v>84</v>
      </c>
      <c r="L360" s="51">
        <v>210277</v>
      </c>
      <c r="M360" s="51"/>
      <c r="N360" s="51"/>
      <c r="O360" s="51"/>
      <c r="P360" s="51"/>
      <c r="Q360" s="51"/>
      <c r="R360" s="51"/>
      <c r="S360" s="51"/>
      <c r="T360" s="51"/>
      <c r="U360" s="51"/>
      <c r="V360" s="51"/>
      <c r="W360" s="51">
        <v>84</v>
      </c>
      <c r="X360" s="59">
        <v>721938</v>
      </c>
      <c r="Y360" s="59">
        <v>7</v>
      </c>
      <c r="Z360" s="51">
        <v>18281</v>
      </c>
      <c r="AA360" s="51">
        <v>6</v>
      </c>
      <c r="AB360" s="51">
        <v>17960</v>
      </c>
      <c r="AC360" s="51"/>
      <c r="AD360" s="51"/>
      <c r="AE360" s="51">
        <v>7</v>
      </c>
      <c r="AF360" s="51">
        <v>22506</v>
      </c>
      <c r="AG360" s="51"/>
      <c r="AH360" s="51"/>
      <c r="AI360" s="51"/>
      <c r="AJ360" s="51"/>
      <c r="AK360" s="51"/>
      <c r="AL360" s="51"/>
      <c r="AM360" s="51"/>
      <c r="AN360" s="51"/>
      <c r="AO360" s="51"/>
      <c r="AP360" s="51"/>
      <c r="AQ360" s="51">
        <v>7</v>
      </c>
      <c r="AR360" s="59">
        <v>58747</v>
      </c>
    </row>
    <row r="361" spans="1:44" ht="11.25">
      <c r="A361" s="3" t="s">
        <v>140</v>
      </c>
      <c r="B361" s="31" t="s">
        <v>57</v>
      </c>
      <c r="C361" s="9">
        <v>221642</v>
      </c>
      <c r="D361" s="26">
        <v>7</v>
      </c>
      <c r="E361" s="51">
        <v>160</v>
      </c>
      <c r="F361" s="51">
        <v>508797</v>
      </c>
      <c r="G361" s="51">
        <v>137</v>
      </c>
      <c r="H361" s="51">
        <v>457440</v>
      </c>
      <c r="I361" s="51"/>
      <c r="J361" s="51"/>
      <c r="K361" s="51">
        <v>159</v>
      </c>
      <c r="L361" s="51">
        <v>437827</v>
      </c>
      <c r="M361" s="51">
        <v>160</v>
      </c>
      <c r="N361" s="51">
        <v>9420</v>
      </c>
      <c r="O361" s="51">
        <v>137</v>
      </c>
      <c r="P361" s="51">
        <v>10402</v>
      </c>
      <c r="Q361" s="51">
        <v>160</v>
      </c>
      <c r="R361" s="51">
        <v>50000</v>
      </c>
      <c r="S361" s="51">
        <v>29</v>
      </c>
      <c r="T361" s="51">
        <v>16000</v>
      </c>
      <c r="U361" s="51">
        <v>147</v>
      </c>
      <c r="V361" s="51">
        <v>154700</v>
      </c>
      <c r="W361" s="51">
        <v>159</v>
      </c>
      <c r="X361" s="59">
        <v>1650291</v>
      </c>
      <c r="Y361" s="51">
        <v>0</v>
      </c>
      <c r="Z361" s="51">
        <v>0</v>
      </c>
      <c r="AA361" s="51">
        <v>0</v>
      </c>
      <c r="AB361" s="51">
        <v>0</v>
      </c>
      <c r="AC361" s="51"/>
      <c r="AD361" s="51"/>
      <c r="AE361" s="51"/>
      <c r="AF361" s="51"/>
      <c r="AG361" s="51"/>
      <c r="AH361" s="51"/>
      <c r="AI361" s="51"/>
      <c r="AJ361" s="51"/>
      <c r="AK361" s="51"/>
      <c r="AL361" s="51"/>
      <c r="AM361" s="51"/>
      <c r="AN361" s="51"/>
      <c r="AO361" s="51"/>
      <c r="AP361" s="51"/>
      <c r="AQ361" s="51"/>
      <c r="AR361" s="59"/>
    </row>
    <row r="362" spans="1:44" ht="11.25">
      <c r="A362" s="3" t="s">
        <v>140</v>
      </c>
      <c r="B362" s="31" t="s">
        <v>58</v>
      </c>
      <c r="C362" s="9">
        <v>221397</v>
      </c>
      <c r="D362" s="26">
        <v>7</v>
      </c>
      <c r="E362" s="51">
        <v>123</v>
      </c>
      <c r="F362" s="51">
        <v>362859</v>
      </c>
      <c r="G362" s="51">
        <v>110</v>
      </c>
      <c r="H362" s="51">
        <v>377859</v>
      </c>
      <c r="I362" s="51"/>
      <c r="J362" s="51"/>
      <c r="K362" s="51">
        <v>119</v>
      </c>
      <c r="L362" s="51">
        <v>356543</v>
      </c>
      <c r="M362" s="51"/>
      <c r="N362" s="51"/>
      <c r="O362" s="51"/>
      <c r="P362" s="51"/>
      <c r="Q362" s="51"/>
      <c r="R362" s="51"/>
      <c r="S362" s="51">
        <v>26</v>
      </c>
      <c r="T362" s="51">
        <v>13762</v>
      </c>
      <c r="U362" s="51"/>
      <c r="V362" s="51"/>
      <c r="W362" s="51">
        <v>123</v>
      </c>
      <c r="X362" s="59">
        <v>1111023</v>
      </c>
      <c r="Y362" s="51">
        <v>12</v>
      </c>
      <c r="Z362" s="51">
        <v>50514</v>
      </c>
      <c r="AA362" s="51">
        <v>12</v>
      </c>
      <c r="AB362" s="51">
        <v>37861</v>
      </c>
      <c r="AC362" s="51"/>
      <c r="AD362" s="51"/>
      <c r="AE362" s="51">
        <v>12</v>
      </c>
      <c r="AF362" s="51">
        <v>43360</v>
      </c>
      <c r="AG362" s="51"/>
      <c r="AH362" s="51"/>
      <c r="AI362" s="51"/>
      <c r="AJ362" s="51"/>
      <c r="AK362" s="51"/>
      <c r="AL362" s="51"/>
      <c r="AM362" s="51">
        <v>5</v>
      </c>
      <c r="AN362" s="51">
        <v>2942</v>
      </c>
      <c r="AO362" s="51"/>
      <c r="AP362" s="51"/>
      <c r="AQ362" s="51">
        <v>12</v>
      </c>
      <c r="AR362" s="59">
        <v>134677</v>
      </c>
    </row>
    <row r="363" spans="1:44" ht="11.25">
      <c r="A363" s="3" t="s">
        <v>140</v>
      </c>
      <c r="B363" s="31" t="s">
        <v>59</v>
      </c>
      <c r="C363" s="9">
        <v>221485</v>
      </c>
      <c r="D363" s="26">
        <v>7</v>
      </c>
      <c r="E363" s="51">
        <v>111</v>
      </c>
      <c r="F363" s="51">
        <v>267798</v>
      </c>
      <c r="G363" s="51">
        <v>84</v>
      </c>
      <c r="H363" s="51">
        <v>294845</v>
      </c>
      <c r="I363" s="51"/>
      <c r="J363" s="51"/>
      <c r="K363" s="51">
        <v>108</v>
      </c>
      <c r="L363" s="51">
        <v>293222</v>
      </c>
      <c r="M363" s="51"/>
      <c r="N363" s="51"/>
      <c r="O363" s="51"/>
      <c r="P363" s="51"/>
      <c r="Q363" s="51"/>
      <c r="R363" s="51"/>
      <c r="S363" s="51">
        <v>8</v>
      </c>
      <c r="T363" s="51">
        <v>3529</v>
      </c>
      <c r="U363" s="51"/>
      <c r="V363" s="51"/>
      <c r="W363" s="51">
        <v>111</v>
      </c>
      <c r="X363" s="59">
        <v>859034</v>
      </c>
      <c r="Y363" s="51">
        <v>6</v>
      </c>
      <c r="Z363" s="51">
        <v>16131</v>
      </c>
      <c r="AA363" s="51">
        <v>2</v>
      </c>
      <c r="AB363" s="51">
        <v>6786</v>
      </c>
      <c r="AC363" s="51"/>
      <c r="AD363" s="51"/>
      <c r="AE363" s="51">
        <v>6</v>
      </c>
      <c r="AF363" s="51">
        <v>16594</v>
      </c>
      <c r="AG363" s="51"/>
      <c r="AH363" s="51"/>
      <c r="AI363" s="51"/>
      <c r="AJ363" s="51"/>
      <c r="AK363" s="51"/>
      <c r="AL363" s="51"/>
      <c r="AM363" s="51">
        <v>3</v>
      </c>
      <c r="AN363" s="51">
        <v>1951</v>
      </c>
      <c r="AO363" s="51"/>
      <c r="AP363" s="51"/>
      <c r="AQ363" s="51">
        <v>6</v>
      </c>
      <c r="AR363" s="59">
        <v>41462</v>
      </c>
    </row>
    <row r="364" spans="1:44" ht="11.25">
      <c r="A364" s="3" t="s">
        <v>140</v>
      </c>
      <c r="B364" s="31" t="s">
        <v>60</v>
      </c>
      <c r="C364" s="9">
        <v>221652</v>
      </c>
      <c r="D364" s="26">
        <v>7</v>
      </c>
      <c r="E364" s="51">
        <v>67</v>
      </c>
      <c r="F364" s="51">
        <v>195721</v>
      </c>
      <c r="G364" s="51">
        <v>53</v>
      </c>
      <c r="H364" s="51">
        <v>154393</v>
      </c>
      <c r="I364" s="51"/>
      <c r="J364" s="51"/>
      <c r="K364" s="51">
        <v>67</v>
      </c>
      <c r="L364" s="51">
        <v>172076</v>
      </c>
      <c r="M364" s="51"/>
      <c r="N364" s="51"/>
      <c r="O364" s="51"/>
      <c r="P364" s="51"/>
      <c r="Q364" s="51"/>
      <c r="R364" s="51"/>
      <c r="S364" s="51"/>
      <c r="T364" s="51"/>
      <c r="U364" s="51"/>
      <c r="V364" s="51"/>
      <c r="W364" s="51">
        <v>67</v>
      </c>
      <c r="X364" s="59">
        <v>522190</v>
      </c>
      <c r="Y364" s="51">
        <v>96</v>
      </c>
      <c r="Z364" s="51">
        <v>298107</v>
      </c>
      <c r="AA364" s="51">
        <v>90</v>
      </c>
      <c r="AB364" s="51">
        <v>259433</v>
      </c>
      <c r="AC364" s="51"/>
      <c r="AD364" s="51"/>
      <c r="AE364" s="51">
        <v>96</v>
      </c>
      <c r="AF364" s="51">
        <v>273665</v>
      </c>
      <c r="AG364" s="51"/>
      <c r="AH364" s="51"/>
      <c r="AI364" s="51"/>
      <c r="AJ364" s="51"/>
      <c r="AK364" s="51"/>
      <c r="AL364" s="51"/>
      <c r="AM364" s="51"/>
      <c r="AN364" s="51"/>
      <c r="AO364" s="51"/>
      <c r="AP364" s="51"/>
      <c r="AQ364" s="51">
        <v>96</v>
      </c>
      <c r="AR364" s="59">
        <v>831205</v>
      </c>
    </row>
    <row r="365" spans="1:44" ht="11.25">
      <c r="A365" s="3" t="s">
        <v>140</v>
      </c>
      <c r="B365" s="31" t="s">
        <v>61</v>
      </c>
      <c r="C365" s="9">
        <v>222053</v>
      </c>
      <c r="D365" s="26">
        <v>7</v>
      </c>
      <c r="E365" s="51">
        <v>74</v>
      </c>
      <c r="F365" s="51">
        <v>174755</v>
      </c>
      <c r="G365" s="51">
        <v>89</v>
      </c>
      <c r="H365" s="51">
        <v>245266</v>
      </c>
      <c r="I365" s="51"/>
      <c r="J365" s="51"/>
      <c r="K365" s="51">
        <v>101</v>
      </c>
      <c r="L365" s="51">
        <v>261449</v>
      </c>
      <c r="M365" s="51"/>
      <c r="N365" s="51"/>
      <c r="O365" s="51"/>
      <c r="P365" s="51"/>
      <c r="Q365" s="51"/>
      <c r="R365" s="51"/>
      <c r="S365" s="51"/>
      <c r="T365" s="51"/>
      <c r="U365" s="51"/>
      <c r="V365" s="51"/>
      <c r="W365" s="51">
        <v>101</v>
      </c>
      <c r="X365" s="59">
        <v>681470</v>
      </c>
      <c r="Y365" s="51">
        <v>22</v>
      </c>
      <c r="Z365" s="51">
        <v>57968</v>
      </c>
      <c r="AA365" s="51">
        <v>24</v>
      </c>
      <c r="AB365" s="51">
        <v>63037</v>
      </c>
      <c r="AC365" s="51"/>
      <c r="AD365" s="51"/>
      <c r="AE365" s="51">
        <v>26</v>
      </c>
      <c r="AF365" s="51">
        <v>73965</v>
      </c>
      <c r="AG365" s="51"/>
      <c r="AH365" s="51"/>
      <c r="AI365" s="51"/>
      <c r="AJ365" s="51"/>
      <c r="AK365" s="51"/>
      <c r="AL365" s="51"/>
      <c r="AM365" s="51"/>
      <c r="AN365" s="51"/>
      <c r="AO365" s="51"/>
      <c r="AP365" s="51"/>
      <c r="AQ365" s="51">
        <v>26</v>
      </c>
      <c r="AR365" s="59">
        <v>194970</v>
      </c>
    </row>
    <row r="366" spans="1:44" ht="11.25">
      <c r="A366" s="3" t="s">
        <v>140</v>
      </c>
      <c r="B366" s="31" t="s">
        <v>62</v>
      </c>
      <c r="C366" s="9">
        <v>222062</v>
      </c>
      <c r="D366" s="26">
        <v>7</v>
      </c>
      <c r="E366" s="51">
        <v>106</v>
      </c>
      <c r="F366" s="51">
        <v>302512</v>
      </c>
      <c r="G366" s="51">
        <v>100</v>
      </c>
      <c r="H366" s="51">
        <v>338111</v>
      </c>
      <c r="I366" s="51"/>
      <c r="J366" s="51"/>
      <c r="K366" s="51">
        <v>105</v>
      </c>
      <c r="L366" s="51">
        <v>310986</v>
      </c>
      <c r="M366" s="51"/>
      <c r="N366" s="51"/>
      <c r="O366" s="51">
        <v>100</v>
      </c>
      <c r="P366" s="51">
        <v>7800</v>
      </c>
      <c r="Q366" s="51"/>
      <c r="R366" s="51"/>
      <c r="S366" s="51">
        <v>10</v>
      </c>
      <c r="T366" s="51">
        <v>2529</v>
      </c>
      <c r="U366" s="51"/>
      <c r="V366" s="51"/>
      <c r="W366" s="51">
        <v>105</v>
      </c>
      <c r="X366" s="59">
        <v>961938</v>
      </c>
      <c r="Y366" s="51">
        <v>19</v>
      </c>
      <c r="Z366" s="51">
        <v>67588</v>
      </c>
      <c r="AA366" s="51">
        <v>16</v>
      </c>
      <c r="AB366" s="51">
        <v>55879</v>
      </c>
      <c r="AC366" s="51"/>
      <c r="AD366" s="51"/>
      <c r="AE366" s="51">
        <v>20</v>
      </c>
      <c r="AF366" s="51">
        <v>69176</v>
      </c>
      <c r="AG366" s="51"/>
      <c r="AH366" s="51"/>
      <c r="AI366" s="51">
        <v>16</v>
      </c>
      <c r="AJ366" s="51">
        <v>1254</v>
      </c>
      <c r="AK366" s="51"/>
      <c r="AL366" s="51"/>
      <c r="AM366" s="51">
        <v>2</v>
      </c>
      <c r="AN366" s="51">
        <v>346</v>
      </c>
      <c r="AO366" s="51"/>
      <c r="AP366" s="51"/>
      <c r="AQ366" s="51">
        <v>20</v>
      </c>
      <c r="AR366" s="59">
        <v>194243</v>
      </c>
    </row>
    <row r="367" spans="1:44" ht="11.25">
      <c r="A367" s="3" t="s">
        <v>140</v>
      </c>
      <c r="B367" s="31" t="s">
        <v>63</v>
      </c>
      <c r="C367" s="9">
        <v>219596</v>
      </c>
      <c r="D367" s="26">
        <v>8</v>
      </c>
      <c r="E367" s="51"/>
      <c r="F367" s="51"/>
      <c r="G367" s="51"/>
      <c r="H367" s="51"/>
      <c r="I367" s="51"/>
      <c r="J367" s="51"/>
      <c r="K367" s="51"/>
      <c r="L367" s="51"/>
      <c r="M367" s="51"/>
      <c r="N367" s="51"/>
      <c r="O367" s="51"/>
      <c r="P367" s="51"/>
      <c r="Q367" s="51"/>
      <c r="R367" s="51"/>
      <c r="S367" s="51"/>
      <c r="T367" s="51"/>
      <c r="U367" s="51"/>
      <c r="V367" s="51"/>
      <c r="W367" s="51"/>
      <c r="X367" s="59"/>
      <c r="Y367" s="59">
        <v>12</v>
      </c>
      <c r="Z367" s="51">
        <v>36200</v>
      </c>
      <c r="AA367" s="51">
        <v>12</v>
      </c>
      <c r="AB367" s="51">
        <v>69700</v>
      </c>
      <c r="AC367" s="51"/>
      <c r="AD367" s="51"/>
      <c r="AE367" s="51">
        <v>12</v>
      </c>
      <c r="AF367" s="51">
        <v>51200</v>
      </c>
      <c r="AG367" s="51"/>
      <c r="AH367" s="51"/>
      <c r="AI367" s="51"/>
      <c r="AJ367" s="51"/>
      <c r="AK367" s="51"/>
      <c r="AL367" s="51"/>
      <c r="AM367" s="51"/>
      <c r="AN367" s="51"/>
      <c r="AO367" s="51">
        <v>12</v>
      </c>
      <c r="AP367" s="51">
        <v>3600</v>
      </c>
      <c r="AQ367" s="51">
        <v>12</v>
      </c>
      <c r="AR367" s="59">
        <v>160700</v>
      </c>
    </row>
    <row r="368" spans="1:44" ht="11.25">
      <c r="A368" s="3" t="s">
        <v>140</v>
      </c>
      <c r="B368" s="31" t="s">
        <v>64</v>
      </c>
      <c r="C368" s="9">
        <v>219824</v>
      </c>
      <c r="D368" s="26">
        <v>8</v>
      </c>
      <c r="E368" s="51"/>
      <c r="F368" s="51"/>
      <c r="G368" s="51"/>
      <c r="H368" s="51"/>
      <c r="I368" s="51"/>
      <c r="J368" s="51"/>
      <c r="K368" s="51"/>
      <c r="L368" s="51"/>
      <c r="M368" s="51"/>
      <c r="N368" s="51"/>
      <c r="O368" s="51"/>
      <c r="P368" s="51"/>
      <c r="Q368" s="51"/>
      <c r="R368" s="51"/>
      <c r="S368" s="51"/>
      <c r="T368" s="51"/>
      <c r="U368" s="51"/>
      <c r="V368" s="51"/>
      <c r="W368" s="51"/>
      <c r="X368" s="59"/>
      <c r="Y368" s="51">
        <v>30</v>
      </c>
      <c r="Z368" s="51">
        <v>59200</v>
      </c>
      <c r="AA368" s="51">
        <v>30</v>
      </c>
      <c r="AB368" s="51">
        <v>121700</v>
      </c>
      <c r="AC368" s="51"/>
      <c r="AD368" s="51"/>
      <c r="AE368" s="51">
        <v>30</v>
      </c>
      <c r="AF368" s="51">
        <v>102750</v>
      </c>
      <c r="AG368" s="51"/>
      <c r="AH368" s="51"/>
      <c r="AI368" s="51"/>
      <c r="AJ368" s="51"/>
      <c r="AK368" s="51"/>
      <c r="AL368" s="51"/>
      <c r="AM368" s="51"/>
      <c r="AN368" s="51"/>
      <c r="AO368" s="51">
        <v>30</v>
      </c>
      <c r="AP368" s="51">
        <v>10500</v>
      </c>
      <c r="AQ368" s="51">
        <v>30</v>
      </c>
      <c r="AR368" s="59">
        <v>294150</v>
      </c>
    </row>
    <row r="369" spans="1:44" ht="11.25">
      <c r="A369" s="3" t="s">
        <v>140</v>
      </c>
      <c r="B369" s="31" t="s">
        <v>65</v>
      </c>
      <c r="C369" s="9">
        <v>219921</v>
      </c>
      <c r="D369" s="26">
        <v>8</v>
      </c>
      <c r="E369" s="51"/>
      <c r="F369" s="51"/>
      <c r="G369" s="51"/>
      <c r="H369" s="51"/>
      <c r="I369" s="51"/>
      <c r="J369" s="51"/>
      <c r="K369" s="51"/>
      <c r="L369" s="51"/>
      <c r="M369" s="51"/>
      <c r="N369" s="51"/>
      <c r="O369" s="51"/>
      <c r="P369" s="51"/>
      <c r="Q369" s="51"/>
      <c r="R369" s="51"/>
      <c r="S369" s="51"/>
      <c r="T369" s="51"/>
      <c r="U369" s="51"/>
      <c r="V369" s="51"/>
      <c r="W369" s="51"/>
      <c r="X369" s="59"/>
      <c r="Y369" s="59">
        <v>9</v>
      </c>
      <c r="Z369" s="51">
        <v>35500</v>
      </c>
      <c r="AA369" s="51">
        <v>9</v>
      </c>
      <c r="AB369" s="51">
        <v>54800</v>
      </c>
      <c r="AC369" s="51"/>
      <c r="AD369" s="51"/>
      <c r="AE369" s="51">
        <v>9</v>
      </c>
      <c r="AF369" s="51">
        <v>46100</v>
      </c>
      <c r="AG369" s="51"/>
      <c r="AH369" s="51"/>
      <c r="AI369" s="51"/>
      <c r="AJ369" s="51"/>
      <c r="AK369" s="51"/>
      <c r="AL369" s="51"/>
      <c r="AM369" s="51"/>
      <c r="AN369" s="51"/>
      <c r="AO369" s="51">
        <v>9</v>
      </c>
      <c r="AP369" s="51">
        <v>6000</v>
      </c>
      <c r="AQ369" s="51">
        <v>9</v>
      </c>
      <c r="AR369" s="59">
        <v>142400</v>
      </c>
    </row>
    <row r="370" spans="1:44" ht="11.25">
      <c r="A370" s="3" t="s">
        <v>140</v>
      </c>
      <c r="B370" s="31" t="s">
        <v>66</v>
      </c>
      <c r="C370" s="9">
        <v>221591</v>
      </c>
      <c r="D370" s="26">
        <v>8</v>
      </c>
      <c r="E370" s="51"/>
      <c r="F370" s="51"/>
      <c r="G370" s="51"/>
      <c r="H370" s="51"/>
      <c r="I370" s="51"/>
      <c r="J370" s="51"/>
      <c r="K370" s="51"/>
      <c r="L370" s="51"/>
      <c r="M370" s="51"/>
      <c r="N370" s="51"/>
      <c r="O370" s="51"/>
      <c r="P370" s="51"/>
      <c r="Q370" s="51"/>
      <c r="R370" s="51"/>
      <c r="S370" s="51"/>
      <c r="T370" s="51"/>
      <c r="U370" s="51"/>
      <c r="V370" s="51"/>
      <c r="W370" s="51"/>
      <c r="X370" s="59"/>
      <c r="Y370" s="51">
        <v>19</v>
      </c>
      <c r="Z370" s="51">
        <v>71200</v>
      </c>
      <c r="AA370" s="51">
        <v>19</v>
      </c>
      <c r="AB370" s="51">
        <v>93500</v>
      </c>
      <c r="AC370" s="51"/>
      <c r="AD370" s="51"/>
      <c r="AE370" s="51">
        <v>19</v>
      </c>
      <c r="AF370" s="51">
        <v>76000</v>
      </c>
      <c r="AG370" s="51">
        <v>19</v>
      </c>
      <c r="AH370" s="51">
        <v>1900</v>
      </c>
      <c r="AI370" s="51"/>
      <c r="AJ370" s="51"/>
      <c r="AK370" s="51"/>
      <c r="AL370" s="51"/>
      <c r="AM370" s="51"/>
      <c r="AN370" s="51"/>
      <c r="AO370" s="51">
        <v>19</v>
      </c>
      <c r="AP370" s="51">
        <v>7100</v>
      </c>
      <c r="AQ370" s="51">
        <v>19</v>
      </c>
      <c r="AR370" s="59">
        <v>249700</v>
      </c>
    </row>
    <row r="371" spans="1:44" ht="11.25">
      <c r="A371" s="3" t="s">
        <v>140</v>
      </c>
      <c r="B371" s="31" t="s">
        <v>67</v>
      </c>
      <c r="C371" s="9">
        <v>221430</v>
      </c>
      <c r="D371" s="26">
        <v>8</v>
      </c>
      <c r="E371" s="51"/>
      <c r="F371" s="51"/>
      <c r="G371" s="51"/>
      <c r="H371" s="51"/>
      <c r="I371" s="51"/>
      <c r="J371" s="51"/>
      <c r="K371" s="51"/>
      <c r="L371" s="51"/>
      <c r="M371" s="51"/>
      <c r="N371" s="51"/>
      <c r="O371" s="51"/>
      <c r="P371" s="51"/>
      <c r="Q371" s="51"/>
      <c r="R371" s="51"/>
      <c r="S371" s="51"/>
      <c r="T371" s="51"/>
      <c r="U371" s="51"/>
      <c r="V371" s="51"/>
      <c r="W371" s="51"/>
      <c r="X371" s="59"/>
      <c r="Y371" s="51">
        <v>12</v>
      </c>
      <c r="Z371" s="51">
        <v>41470</v>
      </c>
      <c r="AA371" s="51">
        <v>12</v>
      </c>
      <c r="AB371" s="51">
        <v>67880</v>
      </c>
      <c r="AC371" s="51"/>
      <c r="AD371" s="51"/>
      <c r="AE371" s="51">
        <v>12</v>
      </c>
      <c r="AF371" s="51">
        <v>51100</v>
      </c>
      <c r="AG371" s="51">
        <v>12</v>
      </c>
      <c r="AH371" s="51">
        <v>7550</v>
      </c>
      <c r="AI371" s="51"/>
      <c r="AJ371" s="51"/>
      <c r="AK371" s="51"/>
      <c r="AL371" s="51"/>
      <c r="AM371" s="51"/>
      <c r="AN371" s="51"/>
      <c r="AO371" s="51">
        <v>12</v>
      </c>
      <c r="AP371" s="51">
        <v>6170</v>
      </c>
      <c r="AQ371" s="51">
        <v>12</v>
      </c>
      <c r="AR371" s="59">
        <v>169800</v>
      </c>
    </row>
    <row r="372" spans="1:44" ht="11.25">
      <c r="A372" s="3" t="s">
        <v>140</v>
      </c>
      <c r="B372" s="31" t="s">
        <v>68</v>
      </c>
      <c r="C372" s="9">
        <v>219994</v>
      </c>
      <c r="D372" s="26">
        <v>8</v>
      </c>
      <c r="E372" s="59"/>
      <c r="F372" s="51"/>
      <c r="G372" s="51"/>
      <c r="H372" s="51"/>
      <c r="I372" s="51"/>
      <c r="J372" s="51"/>
      <c r="K372" s="51"/>
      <c r="L372" s="51"/>
      <c r="M372" s="51"/>
      <c r="N372" s="51"/>
      <c r="O372" s="51"/>
      <c r="P372" s="51"/>
      <c r="Q372" s="51"/>
      <c r="R372" s="51"/>
      <c r="S372" s="51"/>
      <c r="T372" s="51"/>
      <c r="U372" s="51"/>
      <c r="V372" s="51"/>
      <c r="W372" s="51"/>
      <c r="X372" s="59"/>
      <c r="Y372" s="59">
        <v>20</v>
      </c>
      <c r="Z372" s="51">
        <v>56520</v>
      </c>
      <c r="AA372" s="51">
        <v>20</v>
      </c>
      <c r="AB372" s="51">
        <v>111890</v>
      </c>
      <c r="AC372" s="51"/>
      <c r="AD372" s="51"/>
      <c r="AE372" s="51">
        <v>20</v>
      </c>
      <c r="AF372" s="51">
        <v>80630</v>
      </c>
      <c r="AG372" s="51"/>
      <c r="AH372" s="51"/>
      <c r="AI372" s="51"/>
      <c r="AJ372" s="51"/>
      <c r="AK372" s="51"/>
      <c r="AL372" s="51"/>
      <c r="AM372" s="51"/>
      <c r="AN372" s="51"/>
      <c r="AO372" s="51">
        <v>20</v>
      </c>
      <c r="AP372" s="51">
        <v>6170</v>
      </c>
      <c r="AQ372" s="51">
        <v>20</v>
      </c>
      <c r="AR372" s="59">
        <v>255210</v>
      </c>
    </row>
    <row r="373" spans="1:44" ht="11.25">
      <c r="A373" s="3" t="s">
        <v>140</v>
      </c>
      <c r="B373" s="31" t="s">
        <v>69</v>
      </c>
      <c r="C373" s="9">
        <v>220127</v>
      </c>
      <c r="D373" s="26">
        <v>8</v>
      </c>
      <c r="E373" s="59"/>
      <c r="F373" s="51"/>
      <c r="G373" s="51"/>
      <c r="H373" s="51"/>
      <c r="I373" s="51"/>
      <c r="J373" s="51"/>
      <c r="K373" s="51"/>
      <c r="L373" s="51"/>
      <c r="M373" s="51"/>
      <c r="N373" s="51"/>
      <c r="O373" s="51"/>
      <c r="P373" s="51"/>
      <c r="Q373" s="51"/>
      <c r="R373" s="51"/>
      <c r="S373" s="51"/>
      <c r="T373" s="51"/>
      <c r="U373" s="51"/>
      <c r="V373" s="51"/>
      <c r="W373" s="51"/>
      <c r="X373" s="59"/>
      <c r="Y373" s="51">
        <v>11</v>
      </c>
      <c r="Z373" s="51">
        <v>34500</v>
      </c>
      <c r="AA373" s="51">
        <v>11</v>
      </c>
      <c r="AB373" s="51">
        <v>79300</v>
      </c>
      <c r="AC373" s="51"/>
      <c r="AD373" s="51"/>
      <c r="AE373" s="51">
        <v>11</v>
      </c>
      <c r="AF373" s="51">
        <v>52500</v>
      </c>
      <c r="AG373" s="51"/>
      <c r="AH373" s="51"/>
      <c r="AI373" s="51"/>
      <c r="AJ373" s="51"/>
      <c r="AK373" s="51"/>
      <c r="AL373" s="51"/>
      <c r="AM373" s="51"/>
      <c r="AN373" s="51"/>
      <c r="AO373" s="51">
        <v>11</v>
      </c>
      <c r="AP373" s="51">
        <v>1100</v>
      </c>
      <c r="AQ373" s="51">
        <v>11</v>
      </c>
      <c r="AR373" s="59">
        <v>167400</v>
      </c>
    </row>
    <row r="374" spans="1:44" ht="11.25">
      <c r="A374" s="3" t="s">
        <v>140</v>
      </c>
      <c r="B374" s="31" t="s">
        <v>70</v>
      </c>
      <c r="C374" s="9">
        <v>220251</v>
      </c>
      <c r="D374" s="26">
        <v>8</v>
      </c>
      <c r="E374" s="59"/>
      <c r="F374" s="51"/>
      <c r="G374" s="51"/>
      <c r="H374" s="51"/>
      <c r="I374" s="51"/>
      <c r="J374" s="51"/>
      <c r="K374" s="51"/>
      <c r="L374" s="51"/>
      <c r="M374" s="51"/>
      <c r="N374" s="51"/>
      <c r="O374" s="51"/>
      <c r="P374" s="51"/>
      <c r="Q374" s="51"/>
      <c r="R374" s="51"/>
      <c r="S374" s="51"/>
      <c r="T374" s="51"/>
      <c r="U374" s="51"/>
      <c r="V374" s="51"/>
      <c r="W374" s="51"/>
      <c r="X374" s="59"/>
      <c r="Y374" s="51">
        <v>12</v>
      </c>
      <c r="Z374" s="51">
        <v>36470</v>
      </c>
      <c r="AA374" s="51">
        <v>12</v>
      </c>
      <c r="AB374" s="51">
        <v>77590</v>
      </c>
      <c r="AC374" s="51"/>
      <c r="AD374" s="51"/>
      <c r="AE374" s="51">
        <v>12</v>
      </c>
      <c r="AF374" s="51">
        <v>50920</v>
      </c>
      <c r="AG374" s="51">
        <v>12</v>
      </c>
      <c r="AH374" s="51">
        <v>140</v>
      </c>
      <c r="AI374" s="51"/>
      <c r="AJ374" s="51"/>
      <c r="AK374" s="51"/>
      <c r="AL374" s="51"/>
      <c r="AM374" s="51"/>
      <c r="AN374" s="51"/>
      <c r="AO374" s="51">
        <v>12</v>
      </c>
      <c r="AP374" s="51">
        <v>13930</v>
      </c>
      <c r="AQ374" s="51">
        <v>12</v>
      </c>
      <c r="AR374" s="59">
        <v>179050</v>
      </c>
    </row>
    <row r="375" spans="1:44" ht="11.25">
      <c r="A375" s="3" t="s">
        <v>140</v>
      </c>
      <c r="B375" s="31" t="s">
        <v>71</v>
      </c>
      <c r="C375" s="9">
        <v>220279</v>
      </c>
      <c r="D375" s="26">
        <v>8</v>
      </c>
      <c r="E375" s="59"/>
      <c r="F375" s="51"/>
      <c r="G375" s="51"/>
      <c r="H375" s="51"/>
      <c r="I375" s="51"/>
      <c r="J375" s="51"/>
      <c r="K375" s="51"/>
      <c r="L375" s="51"/>
      <c r="M375" s="51"/>
      <c r="N375" s="51"/>
      <c r="O375" s="51"/>
      <c r="P375" s="51"/>
      <c r="Q375" s="51"/>
      <c r="R375" s="51"/>
      <c r="S375" s="51"/>
      <c r="T375" s="51"/>
      <c r="U375" s="51"/>
      <c r="V375" s="51"/>
      <c r="W375" s="51"/>
      <c r="X375" s="59"/>
      <c r="Y375" s="51">
        <v>9</v>
      </c>
      <c r="Z375" s="51">
        <v>26300</v>
      </c>
      <c r="AA375" s="51">
        <v>9</v>
      </c>
      <c r="AB375" s="51">
        <v>60800</v>
      </c>
      <c r="AC375" s="51"/>
      <c r="AD375" s="51"/>
      <c r="AE375" s="51">
        <v>9</v>
      </c>
      <c r="AF375" s="51">
        <v>30700</v>
      </c>
      <c r="AG375" s="51"/>
      <c r="AH375" s="51"/>
      <c r="AI375" s="51"/>
      <c r="AJ375" s="51"/>
      <c r="AK375" s="51"/>
      <c r="AL375" s="51"/>
      <c r="AM375" s="51"/>
      <c r="AN375" s="51"/>
      <c r="AO375" s="51">
        <v>9</v>
      </c>
      <c r="AP375" s="51">
        <v>14700</v>
      </c>
      <c r="AQ375" s="51">
        <v>9</v>
      </c>
      <c r="AR375" s="59">
        <v>132500</v>
      </c>
    </row>
    <row r="376" spans="1:44" ht="11.25">
      <c r="A376" s="3" t="s">
        <v>140</v>
      </c>
      <c r="B376" s="31" t="s">
        <v>72</v>
      </c>
      <c r="C376" s="9">
        <v>220321</v>
      </c>
      <c r="D376" s="26">
        <v>8</v>
      </c>
      <c r="E376" s="59"/>
      <c r="F376" s="51"/>
      <c r="G376" s="51"/>
      <c r="H376" s="51"/>
      <c r="I376" s="51"/>
      <c r="J376" s="51"/>
      <c r="K376" s="51"/>
      <c r="L376" s="51"/>
      <c r="M376" s="51"/>
      <c r="N376" s="51"/>
      <c r="O376" s="51"/>
      <c r="P376" s="51"/>
      <c r="Q376" s="51"/>
      <c r="R376" s="51"/>
      <c r="S376" s="51"/>
      <c r="T376" s="51"/>
      <c r="U376" s="51"/>
      <c r="V376" s="51"/>
      <c r="W376" s="51"/>
      <c r="X376" s="59"/>
      <c r="Y376" s="59">
        <v>9</v>
      </c>
      <c r="Z376" s="51">
        <v>29370</v>
      </c>
      <c r="AA376" s="51">
        <v>9</v>
      </c>
      <c r="AB376" s="51">
        <v>81300</v>
      </c>
      <c r="AC376" s="51"/>
      <c r="AD376" s="51"/>
      <c r="AE376" s="51">
        <v>9</v>
      </c>
      <c r="AF376" s="51">
        <v>49200</v>
      </c>
      <c r="AG376" s="51"/>
      <c r="AH376" s="51"/>
      <c r="AI376" s="51"/>
      <c r="AJ376" s="51"/>
      <c r="AK376" s="51"/>
      <c r="AL376" s="51"/>
      <c r="AM376" s="51"/>
      <c r="AN376" s="51"/>
      <c r="AO376" s="51">
        <v>9</v>
      </c>
      <c r="AP376" s="51">
        <v>37490</v>
      </c>
      <c r="AQ376" s="51">
        <v>9</v>
      </c>
      <c r="AR376" s="59">
        <v>197360</v>
      </c>
    </row>
    <row r="377" spans="1:44" ht="11.25">
      <c r="A377" s="3" t="s">
        <v>140</v>
      </c>
      <c r="B377" s="31" t="s">
        <v>73</v>
      </c>
      <c r="C377" s="9">
        <v>220394</v>
      </c>
      <c r="D377" s="26">
        <v>8</v>
      </c>
      <c r="E377" s="59"/>
      <c r="F377" s="51"/>
      <c r="G377" s="51"/>
      <c r="H377" s="51"/>
      <c r="I377" s="51"/>
      <c r="J377" s="51"/>
      <c r="K377" s="51"/>
      <c r="L377" s="51"/>
      <c r="M377" s="51"/>
      <c r="N377" s="51"/>
      <c r="O377" s="51"/>
      <c r="P377" s="51"/>
      <c r="Q377" s="51"/>
      <c r="R377" s="51"/>
      <c r="S377" s="51"/>
      <c r="T377" s="51"/>
      <c r="U377" s="51"/>
      <c r="V377" s="51"/>
      <c r="W377" s="51"/>
      <c r="X377" s="59"/>
      <c r="Y377" s="59">
        <v>11</v>
      </c>
      <c r="Z377" s="51">
        <v>37200</v>
      </c>
      <c r="AA377" s="51">
        <v>11</v>
      </c>
      <c r="AB377" s="51">
        <v>70900</v>
      </c>
      <c r="AC377" s="51"/>
      <c r="AD377" s="51"/>
      <c r="AE377" s="51">
        <v>11</v>
      </c>
      <c r="AF377" s="51">
        <v>51100</v>
      </c>
      <c r="AG377" s="51">
        <v>11</v>
      </c>
      <c r="AH377" s="51">
        <v>1200</v>
      </c>
      <c r="AI377" s="51"/>
      <c r="AJ377" s="51"/>
      <c r="AK377" s="51"/>
      <c r="AL377" s="51"/>
      <c r="AM377" s="51"/>
      <c r="AN377" s="51"/>
      <c r="AO377" s="51">
        <v>11</v>
      </c>
      <c r="AP377" s="51">
        <v>6600</v>
      </c>
      <c r="AQ377" s="51">
        <v>11</v>
      </c>
      <c r="AR377" s="59">
        <v>167000</v>
      </c>
    </row>
    <row r="378" spans="1:44" ht="11.25">
      <c r="A378" s="3" t="s">
        <v>140</v>
      </c>
      <c r="B378" s="31" t="s">
        <v>74</v>
      </c>
      <c r="C378" s="9">
        <v>221616</v>
      </c>
      <c r="D378" s="26">
        <v>8</v>
      </c>
      <c r="E378" s="51"/>
      <c r="F378" s="51"/>
      <c r="G378" s="51"/>
      <c r="H378" s="51"/>
      <c r="I378" s="51"/>
      <c r="J378" s="51"/>
      <c r="K378" s="51"/>
      <c r="L378" s="51"/>
      <c r="M378" s="51"/>
      <c r="N378" s="51"/>
      <c r="O378" s="51"/>
      <c r="P378" s="51"/>
      <c r="Q378" s="51"/>
      <c r="R378" s="51"/>
      <c r="S378" s="51"/>
      <c r="T378" s="51"/>
      <c r="U378" s="51"/>
      <c r="V378" s="51"/>
      <c r="W378" s="51"/>
      <c r="X378" s="59"/>
      <c r="Y378" s="59">
        <v>25</v>
      </c>
      <c r="Z378" s="51">
        <v>78700</v>
      </c>
      <c r="AA378" s="51">
        <v>25</v>
      </c>
      <c r="AB378" s="51">
        <v>121600</v>
      </c>
      <c r="AC378" s="51"/>
      <c r="AD378" s="51"/>
      <c r="AE378" s="51">
        <v>25</v>
      </c>
      <c r="AF378" s="51">
        <v>103700</v>
      </c>
      <c r="AG378" s="51"/>
      <c r="AH378" s="51"/>
      <c r="AI378" s="51"/>
      <c r="AJ378" s="51"/>
      <c r="AK378" s="51"/>
      <c r="AL378" s="51"/>
      <c r="AM378" s="51"/>
      <c r="AN378" s="51"/>
      <c r="AO378" s="51">
        <v>25</v>
      </c>
      <c r="AP378" s="51">
        <v>18660</v>
      </c>
      <c r="AQ378" s="51">
        <v>25</v>
      </c>
      <c r="AR378" s="59">
        <v>322660</v>
      </c>
    </row>
    <row r="379" spans="1:44" ht="11.25">
      <c r="A379" s="3" t="s">
        <v>140</v>
      </c>
      <c r="B379" s="31" t="s">
        <v>75</v>
      </c>
      <c r="C379" s="9">
        <v>221625</v>
      </c>
      <c r="D379" s="26">
        <v>8</v>
      </c>
      <c r="E379" s="51"/>
      <c r="F379" s="51"/>
      <c r="G379" s="51"/>
      <c r="H379" s="51"/>
      <c r="I379" s="51"/>
      <c r="J379" s="51"/>
      <c r="K379" s="51"/>
      <c r="L379" s="51"/>
      <c r="M379" s="51"/>
      <c r="N379" s="51"/>
      <c r="O379" s="51"/>
      <c r="P379" s="51"/>
      <c r="Q379" s="51"/>
      <c r="R379" s="51"/>
      <c r="S379" s="51"/>
      <c r="T379" s="51"/>
      <c r="U379" s="51"/>
      <c r="V379" s="51"/>
      <c r="W379" s="51"/>
      <c r="X379" s="59"/>
      <c r="Y379" s="51">
        <v>26</v>
      </c>
      <c r="Z379" s="51">
        <v>72790</v>
      </c>
      <c r="AA379" s="51">
        <v>26</v>
      </c>
      <c r="AB379" s="51">
        <v>123100</v>
      </c>
      <c r="AC379" s="51"/>
      <c r="AD379" s="51"/>
      <c r="AE379" s="51">
        <v>26</v>
      </c>
      <c r="AF379" s="51">
        <v>102050</v>
      </c>
      <c r="AG379" s="51">
        <v>26</v>
      </c>
      <c r="AH379" s="51">
        <v>7480</v>
      </c>
      <c r="AI379" s="51"/>
      <c r="AJ379" s="51"/>
      <c r="AK379" s="51"/>
      <c r="AL379" s="51"/>
      <c r="AM379" s="51"/>
      <c r="AN379" s="51"/>
      <c r="AO379" s="51"/>
      <c r="AP379" s="51"/>
      <c r="AQ379" s="51">
        <v>26</v>
      </c>
      <c r="AR379" s="59">
        <v>305420</v>
      </c>
    </row>
    <row r="380" spans="1:44" ht="11.25">
      <c r="A380" s="3" t="s">
        <v>140</v>
      </c>
      <c r="B380" s="31" t="s">
        <v>76</v>
      </c>
      <c r="C380" s="9">
        <v>220640</v>
      </c>
      <c r="D380" s="26">
        <v>8</v>
      </c>
      <c r="E380" s="51"/>
      <c r="F380" s="51"/>
      <c r="G380" s="51"/>
      <c r="H380" s="51"/>
      <c r="I380" s="51"/>
      <c r="J380" s="51"/>
      <c r="K380" s="51"/>
      <c r="L380" s="51"/>
      <c r="M380" s="51"/>
      <c r="N380" s="51"/>
      <c r="O380" s="51"/>
      <c r="P380" s="51"/>
      <c r="Q380" s="51"/>
      <c r="R380" s="51"/>
      <c r="S380" s="51"/>
      <c r="T380" s="51"/>
      <c r="U380" s="51"/>
      <c r="V380" s="51"/>
      <c r="W380" s="51"/>
      <c r="X380" s="59"/>
      <c r="Y380" s="59">
        <v>16</v>
      </c>
      <c r="Z380" s="51">
        <v>47100</v>
      </c>
      <c r="AA380" s="51">
        <v>16</v>
      </c>
      <c r="AB380" s="51">
        <v>108000</v>
      </c>
      <c r="AC380" s="51"/>
      <c r="AD380" s="51"/>
      <c r="AE380" s="51">
        <v>16</v>
      </c>
      <c r="AF380" s="51">
        <v>55700</v>
      </c>
      <c r="AG380" s="51">
        <v>16</v>
      </c>
      <c r="AH380" s="51">
        <v>14100</v>
      </c>
      <c r="AI380" s="51"/>
      <c r="AJ380" s="51"/>
      <c r="AK380" s="51"/>
      <c r="AL380" s="51"/>
      <c r="AM380" s="51"/>
      <c r="AN380" s="51"/>
      <c r="AO380" s="51">
        <v>16</v>
      </c>
      <c r="AP380" s="51">
        <v>13000</v>
      </c>
      <c r="AQ380" s="51">
        <v>16</v>
      </c>
      <c r="AR380" s="59">
        <v>237900</v>
      </c>
    </row>
    <row r="381" spans="1:44" ht="11.25">
      <c r="A381" s="3" t="s">
        <v>140</v>
      </c>
      <c r="B381" s="31" t="s">
        <v>77</v>
      </c>
      <c r="C381" s="9">
        <v>220756</v>
      </c>
      <c r="D381" s="26">
        <v>8</v>
      </c>
      <c r="E381" s="51"/>
      <c r="F381" s="51"/>
      <c r="G381" s="51"/>
      <c r="H381" s="51"/>
      <c r="I381" s="51"/>
      <c r="J381" s="51"/>
      <c r="K381" s="51"/>
      <c r="L381" s="51"/>
      <c r="M381" s="51"/>
      <c r="N381" s="51"/>
      <c r="O381" s="51"/>
      <c r="P381" s="51"/>
      <c r="Q381" s="51"/>
      <c r="R381" s="51"/>
      <c r="S381" s="51"/>
      <c r="T381" s="51"/>
      <c r="U381" s="51"/>
      <c r="V381" s="51"/>
      <c r="W381" s="51"/>
      <c r="X381" s="59"/>
      <c r="Y381" s="51">
        <v>8</v>
      </c>
      <c r="Z381" s="51">
        <v>25310</v>
      </c>
      <c r="AA381" s="51">
        <v>8</v>
      </c>
      <c r="AB381" s="51">
        <v>67490</v>
      </c>
      <c r="AC381" s="51"/>
      <c r="AD381" s="51"/>
      <c r="AE381" s="51">
        <v>8</v>
      </c>
      <c r="AF381" s="51">
        <v>36560</v>
      </c>
      <c r="AG381" s="51"/>
      <c r="AH381" s="51"/>
      <c r="AI381" s="51"/>
      <c r="AJ381" s="51"/>
      <c r="AK381" s="51"/>
      <c r="AL381" s="51"/>
      <c r="AM381" s="51"/>
      <c r="AN381" s="51"/>
      <c r="AO381" s="51">
        <v>8</v>
      </c>
      <c r="AP381" s="51">
        <v>11240</v>
      </c>
      <c r="AQ381" s="51">
        <v>8</v>
      </c>
      <c r="AR381" s="59">
        <v>140600</v>
      </c>
    </row>
    <row r="382" spans="1:44" ht="11.25">
      <c r="A382" s="3" t="s">
        <v>140</v>
      </c>
      <c r="B382" s="31" t="s">
        <v>78</v>
      </c>
      <c r="C382" s="9">
        <v>221607</v>
      </c>
      <c r="D382" s="26">
        <v>8</v>
      </c>
      <c r="E382" s="51"/>
      <c r="F382" s="51"/>
      <c r="G382" s="51"/>
      <c r="H382" s="51"/>
      <c r="I382" s="51"/>
      <c r="J382" s="51"/>
      <c r="K382" s="51"/>
      <c r="L382" s="51"/>
      <c r="M382" s="51"/>
      <c r="N382" s="51"/>
      <c r="O382" s="51"/>
      <c r="P382" s="51"/>
      <c r="Q382" s="51"/>
      <c r="R382" s="51"/>
      <c r="S382" s="51"/>
      <c r="T382" s="51"/>
      <c r="U382" s="51"/>
      <c r="V382" s="51"/>
      <c r="W382" s="51"/>
      <c r="X382" s="59"/>
      <c r="Y382" s="59">
        <v>10</v>
      </c>
      <c r="Z382" s="51">
        <v>34720</v>
      </c>
      <c r="AA382" s="51">
        <v>10</v>
      </c>
      <c r="AB382" s="51">
        <v>60900</v>
      </c>
      <c r="AC382" s="51"/>
      <c r="AD382" s="51"/>
      <c r="AE382" s="51">
        <v>10</v>
      </c>
      <c r="AF382" s="51">
        <v>48970</v>
      </c>
      <c r="AG382" s="51"/>
      <c r="AH382" s="51"/>
      <c r="AI382" s="51"/>
      <c r="AJ382" s="51"/>
      <c r="AK382" s="51"/>
      <c r="AL382" s="51"/>
      <c r="AM382" s="51"/>
      <c r="AN382" s="51"/>
      <c r="AO382" s="51">
        <v>10</v>
      </c>
      <c r="AP382" s="51">
        <v>6560</v>
      </c>
      <c r="AQ382" s="51">
        <v>10</v>
      </c>
      <c r="AR382" s="59">
        <v>151150</v>
      </c>
    </row>
    <row r="383" spans="1:44" ht="11.25">
      <c r="A383" s="3" t="s">
        <v>140</v>
      </c>
      <c r="B383" s="31" t="s">
        <v>79</v>
      </c>
      <c r="C383" s="9">
        <v>220853</v>
      </c>
      <c r="D383" s="26">
        <v>8</v>
      </c>
      <c r="E383" s="51"/>
      <c r="F383" s="51"/>
      <c r="G383" s="51"/>
      <c r="H383" s="51"/>
      <c r="I383" s="51"/>
      <c r="J383" s="51"/>
      <c r="K383" s="51"/>
      <c r="L383" s="51"/>
      <c r="M383" s="51"/>
      <c r="N383" s="51"/>
      <c r="O383" s="51"/>
      <c r="P383" s="51"/>
      <c r="Q383" s="51"/>
      <c r="R383" s="51"/>
      <c r="S383" s="51"/>
      <c r="T383" s="51"/>
      <c r="U383" s="51"/>
      <c r="V383" s="51"/>
      <c r="W383" s="51"/>
      <c r="X383" s="59"/>
      <c r="Y383" s="51">
        <v>34</v>
      </c>
      <c r="Z383" s="51">
        <v>106600</v>
      </c>
      <c r="AA383" s="51">
        <v>34</v>
      </c>
      <c r="AB383" s="51">
        <v>181600</v>
      </c>
      <c r="AC383" s="51"/>
      <c r="AD383" s="51"/>
      <c r="AE383" s="51">
        <v>34</v>
      </c>
      <c r="AF383" s="51">
        <v>146800</v>
      </c>
      <c r="AG383" s="51"/>
      <c r="AH383" s="51"/>
      <c r="AI383" s="51"/>
      <c r="AJ383" s="51"/>
      <c r="AK383" s="51"/>
      <c r="AL383" s="51"/>
      <c r="AM383" s="51"/>
      <c r="AN383" s="51"/>
      <c r="AO383" s="51">
        <v>34</v>
      </c>
      <c r="AP383" s="51">
        <v>18400</v>
      </c>
      <c r="AQ383" s="51">
        <v>34</v>
      </c>
      <c r="AR383" s="59">
        <v>453400</v>
      </c>
    </row>
    <row r="384" spans="1:44" ht="11.25">
      <c r="A384" s="3" t="s">
        <v>140</v>
      </c>
      <c r="B384" s="31" t="s">
        <v>80</v>
      </c>
      <c r="C384" s="9">
        <v>221050</v>
      </c>
      <c r="D384" s="26">
        <v>8</v>
      </c>
      <c r="E384" s="51"/>
      <c r="F384" s="51"/>
      <c r="G384" s="51"/>
      <c r="H384" s="51"/>
      <c r="I384" s="51"/>
      <c r="J384" s="51"/>
      <c r="K384" s="51"/>
      <c r="L384" s="51"/>
      <c r="M384" s="51"/>
      <c r="N384" s="51"/>
      <c r="O384" s="51"/>
      <c r="P384" s="51"/>
      <c r="Q384" s="51"/>
      <c r="R384" s="51"/>
      <c r="S384" s="51"/>
      <c r="T384" s="51"/>
      <c r="U384" s="51"/>
      <c r="V384" s="51"/>
      <c r="W384" s="51"/>
      <c r="X384" s="59"/>
      <c r="Y384" s="59">
        <v>31</v>
      </c>
      <c r="Z384" s="51">
        <v>97656</v>
      </c>
      <c r="AA384" s="51">
        <v>31</v>
      </c>
      <c r="AB384" s="51">
        <v>216534</v>
      </c>
      <c r="AC384" s="51"/>
      <c r="AD384" s="51"/>
      <c r="AE384" s="51">
        <v>31</v>
      </c>
      <c r="AF384" s="51">
        <v>138810</v>
      </c>
      <c r="AG384" s="51">
        <v>31</v>
      </c>
      <c r="AH384" s="51">
        <v>8000</v>
      </c>
      <c r="AI384" s="51"/>
      <c r="AJ384" s="51"/>
      <c r="AK384" s="51"/>
      <c r="AL384" s="51"/>
      <c r="AM384" s="51"/>
      <c r="AN384" s="51"/>
      <c r="AO384" s="51">
        <v>31</v>
      </c>
      <c r="AP384" s="51">
        <v>25800</v>
      </c>
      <c r="AQ384" s="51">
        <v>31</v>
      </c>
      <c r="AR384" s="59">
        <v>486800</v>
      </c>
    </row>
    <row r="385" spans="1:44" ht="11.25">
      <c r="A385" s="3" t="s">
        <v>140</v>
      </c>
      <c r="B385" s="31" t="s">
        <v>81</v>
      </c>
      <c r="C385" s="9">
        <v>221102</v>
      </c>
      <c r="D385" s="26">
        <v>8</v>
      </c>
      <c r="E385" s="51"/>
      <c r="F385" s="51"/>
      <c r="G385" s="51"/>
      <c r="H385" s="51"/>
      <c r="I385" s="51"/>
      <c r="J385" s="51"/>
      <c r="K385" s="51"/>
      <c r="L385" s="51"/>
      <c r="M385" s="51"/>
      <c r="N385" s="51"/>
      <c r="O385" s="51"/>
      <c r="P385" s="51"/>
      <c r="Q385" s="51"/>
      <c r="R385" s="51"/>
      <c r="S385" s="51"/>
      <c r="T385" s="51"/>
      <c r="U385" s="51"/>
      <c r="V385" s="51"/>
      <c r="W385" s="51"/>
      <c r="X385" s="59"/>
      <c r="Y385" s="59">
        <v>17</v>
      </c>
      <c r="Z385" s="51">
        <v>43000</v>
      </c>
      <c r="AA385" s="51">
        <v>17</v>
      </c>
      <c r="AB385" s="51">
        <v>82650</v>
      </c>
      <c r="AC385" s="51"/>
      <c r="AD385" s="51"/>
      <c r="AE385" s="51">
        <v>17</v>
      </c>
      <c r="AF385" s="51">
        <v>69840</v>
      </c>
      <c r="AG385" s="51">
        <v>17</v>
      </c>
      <c r="AH385" s="51">
        <v>1000</v>
      </c>
      <c r="AI385" s="51"/>
      <c r="AJ385" s="51"/>
      <c r="AK385" s="51"/>
      <c r="AL385" s="51"/>
      <c r="AM385" s="51"/>
      <c r="AN385" s="51"/>
      <c r="AO385" s="51">
        <v>17</v>
      </c>
      <c r="AP385" s="51">
        <v>6150</v>
      </c>
      <c r="AQ385" s="51">
        <v>17</v>
      </c>
      <c r="AR385" s="59">
        <v>202640</v>
      </c>
    </row>
    <row r="386" spans="1:44" ht="11.25">
      <c r="A386" s="3" t="s">
        <v>140</v>
      </c>
      <c r="B386" s="31" t="s">
        <v>82</v>
      </c>
      <c r="C386" s="9">
        <v>248925</v>
      </c>
      <c r="D386" s="26">
        <v>8</v>
      </c>
      <c r="E386" s="51"/>
      <c r="F386" s="51"/>
      <c r="G386" s="51"/>
      <c r="H386" s="51"/>
      <c r="I386" s="51"/>
      <c r="J386" s="51"/>
      <c r="K386" s="51"/>
      <c r="L386" s="51"/>
      <c r="M386" s="51"/>
      <c r="N386" s="51"/>
      <c r="O386" s="51"/>
      <c r="P386" s="51"/>
      <c r="Q386" s="51"/>
      <c r="R386" s="51"/>
      <c r="S386" s="51"/>
      <c r="T386" s="51"/>
      <c r="U386" s="51"/>
      <c r="V386" s="51"/>
      <c r="W386" s="51"/>
      <c r="X386" s="59"/>
      <c r="Y386" s="59">
        <v>24</v>
      </c>
      <c r="Z386" s="51">
        <v>79100</v>
      </c>
      <c r="AA386" s="51">
        <v>24</v>
      </c>
      <c r="AB386" s="51">
        <v>153700</v>
      </c>
      <c r="AC386" s="51"/>
      <c r="AD386" s="51"/>
      <c r="AE386" s="51">
        <v>24</v>
      </c>
      <c r="AF386" s="51">
        <v>121500</v>
      </c>
      <c r="AG386" s="51"/>
      <c r="AH386" s="51"/>
      <c r="AI386" s="51"/>
      <c r="AJ386" s="51"/>
      <c r="AK386" s="51"/>
      <c r="AL386" s="51"/>
      <c r="AM386" s="51"/>
      <c r="AN386" s="51"/>
      <c r="AO386" s="51">
        <v>24</v>
      </c>
      <c r="AP386" s="51">
        <v>13500</v>
      </c>
      <c r="AQ386" s="51">
        <v>24</v>
      </c>
      <c r="AR386" s="59">
        <v>367800</v>
      </c>
    </row>
    <row r="387" spans="1:44" ht="11.25">
      <c r="A387" s="3" t="s">
        <v>140</v>
      </c>
      <c r="B387" s="31" t="s">
        <v>83</v>
      </c>
      <c r="C387" s="9">
        <v>221236</v>
      </c>
      <c r="D387" s="26">
        <v>8</v>
      </c>
      <c r="E387" s="51"/>
      <c r="F387" s="51"/>
      <c r="G387" s="51"/>
      <c r="H387" s="51"/>
      <c r="I387" s="51"/>
      <c r="J387" s="51"/>
      <c r="K387" s="51"/>
      <c r="L387" s="51"/>
      <c r="M387" s="51"/>
      <c r="N387" s="51"/>
      <c r="O387" s="51"/>
      <c r="P387" s="51"/>
      <c r="Q387" s="51"/>
      <c r="R387" s="51"/>
      <c r="S387" s="51"/>
      <c r="T387" s="51"/>
      <c r="U387" s="51"/>
      <c r="V387" s="51"/>
      <c r="W387" s="51"/>
      <c r="X387" s="59"/>
      <c r="Y387" s="59">
        <v>11</v>
      </c>
      <c r="Z387" s="51">
        <v>47500</v>
      </c>
      <c r="AA387" s="51">
        <v>11</v>
      </c>
      <c r="AB387" s="51">
        <v>80000</v>
      </c>
      <c r="AC387" s="51"/>
      <c r="AD387" s="51"/>
      <c r="AE387" s="51">
        <v>11</v>
      </c>
      <c r="AF387" s="51">
        <v>23600</v>
      </c>
      <c r="AG387" s="51"/>
      <c r="AH387" s="51"/>
      <c r="AI387" s="51"/>
      <c r="AJ387" s="51"/>
      <c r="AK387" s="51"/>
      <c r="AL387" s="51"/>
      <c r="AM387" s="51"/>
      <c r="AN387" s="51"/>
      <c r="AO387" s="51">
        <v>11</v>
      </c>
      <c r="AP387" s="51">
        <v>11700</v>
      </c>
      <c r="AQ387" s="51">
        <v>11</v>
      </c>
      <c r="AR387" s="59">
        <v>162800</v>
      </c>
    </row>
    <row r="388" spans="1:44" ht="11.25">
      <c r="A388" s="3" t="s">
        <v>140</v>
      </c>
      <c r="B388" s="31" t="s">
        <v>84</v>
      </c>
      <c r="C388" s="9">
        <v>221582</v>
      </c>
      <c r="D388" s="26">
        <v>8</v>
      </c>
      <c r="E388" s="51"/>
      <c r="F388" s="51"/>
      <c r="G388" s="51"/>
      <c r="H388" s="51"/>
      <c r="I388" s="51"/>
      <c r="J388" s="51"/>
      <c r="K388" s="51"/>
      <c r="L388" s="51"/>
      <c r="M388" s="51"/>
      <c r="N388" s="51"/>
      <c r="O388" s="51"/>
      <c r="P388" s="51"/>
      <c r="Q388" s="51"/>
      <c r="R388" s="51"/>
      <c r="S388" s="51"/>
      <c r="T388" s="51"/>
      <c r="U388" s="51"/>
      <c r="V388" s="51"/>
      <c r="W388" s="51"/>
      <c r="X388" s="59"/>
      <c r="Y388" s="51">
        <v>10</v>
      </c>
      <c r="Z388" s="51">
        <v>31120</v>
      </c>
      <c r="AA388" s="51">
        <v>10</v>
      </c>
      <c r="AB388" s="51">
        <v>87430</v>
      </c>
      <c r="AC388" s="51"/>
      <c r="AD388" s="51"/>
      <c r="AE388" s="51">
        <v>10</v>
      </c>
      <c r="AF388" s="51">
        <v>43840</v>
      </c>
      <c r="AG388" s="51"/>
      <c r="AH388" s="51"/>
      <c r="AI388" s="51"/>
      <c r="AJ388" s="51"/>
      <c r="AK388" s="51"/>
      <c r="AL388" s="51"/>
      <c r="AM388" s="51"/>
      <c r="AN388" s="51"/>
      <c r="AO388" s="51">
        <v>10</v>
      </c>
      <c r="AP388" s="51">
        <v>3200</v>
      </c>
      <c r="AQ388" s="51">
        <v>10</v>
      </c>
      <c r="AR388" s="59">
        <v>165590</v>
      </c>
    </row>
    <row r="389" spans="1:44" ht="11.25">
      <c r="A389" s="3" t="s">
        <v>140</v>
      </c>
      <c r="B389" s="31" t="s">
        <v>85</v>
      </c>
      <c r="C389" s="9">
        <v>221281</v>
      </c>
      <c r="D389" s="26">
        <v>8</v>
      </c>
      <c r="E389" s="51"/>
      <c r="F389" s="51"/>
      <c r="G389" s="51"/>
      <c r="H389" s="51"/>
      <c r="I389" s="51"/>
      <c r="J389" s="51"/>
      <c r="K389" s="51"/>
      <c r="L389" s="51"/>
      <c r="M389" s="51"/>
      <c r="N389" s="51"/>
      <c r="O389" s="51"/>
      <c r="P389" s="51"/>
      <c r="Q389" s="51"/>
      <c r="R389" s="51"/>
      <c r="S389" s="51"/>
      <c r="T389" s="51"/>
      <c r="U389" s="51"/>
      <c r="V389" s="51"/>
      <c r="W389" s="51"/>
      <c r="X389" s="59"/>
      <c r="Y389" s="59">
        <v>14</v>
      </c>
      <c r="Z389" s="51">
        <v>38400</v>
      </c>
      <c r="AA389" s="51">
        <v>14</v>
      </c>
      <c r="AB389" s="51">
        <v>94200</v>
      </c>
      <c r="AC389" s="51"/>
      <c r="AD389" s="51"/>
      <c r="AE389" s="51">
        <v>14</v>
      </c>
      <c r="AF389" s="51">
        <v>61500</v>
      </c>
      <c r="AG389" s="51">
        <v>14</v>
      </c>
      <c r="AH389" s="51">
        <v>6000</v>
      </c>
      <c r="AI389" s="51"/>
      <c r="AJ389" s="51"/>
      <c r="AK389" s="51"/>
      <c r="AL389" s="51"/>
      <c r="AM389" s="51"/>
      <c r="AN389" s="51"/>
      <c r="AO389" s="51">
        <v>14</v>
      </c>
      <c r="AP389" s="51">
        <v>17140</v>
      </c>
      <c r="AQ389" s="51">
        <v>14</v>
      </c>
      <c r="AR389" s="59">
        <v>217240</v>
      </c>
    </row>
    <row r="390" spans="1:44" ht="11.25">
      <c r="A390" s="3" t="s">
        <v>140</v>
      </c>
      <c r="B390" s="31" t="s">
        <v>86</v>
      </c>
      <c r="C390" s="9">
        <v>221333</v>
      </c>
      <c r="D390" s="26">
        <v>8</v>
      </c>
      <c r="E390" s="51"/>
      <c r="F390" s="51"/>
      <c r="G390" s="51"/>
      <c r="H390" s="51"/>
      <c r="I390" s="51"/>
      <c r="J390" s="51"/>
      <c r="K390" s="51"/>
      <c r="L390" s="51"/>
      <c r="M390" s="51"/>
      <c r="N390" s="51"/>
      <c r="O390" s="51"/>
      <c r="P390" s="51"/>
      <c r="Q390" s="51"/>
      <c r="R390" s="51"/>
      <c r="S390" s="51"/>
      <c r="T390" s="51"/>
      <c r="U390" s="51"/>
      <c r="V390" s="51"/>
      <c r="W390" s="51"/>
      <c r="X390" s="59"/>
      <c r="Y390" s="59">
        <v>9</v>
      </c>
      <c r="Z390" s="51">
        <v>34400</v>
      </c>
      <c r="AA390" s="51">
        <v>9</v>
      </c>
      <c r="AB390" s="51">
        <v>67500</v>
      </c>
      <c r="AC390" s="51"/>
      <c r="AD390" s="51"/>
      <c r="AE390" s="51">
        <v>9</v>
      </c>
      <c r="AF390" s="51">
        <v>40500</v>
      </c>
      <c r="AG390" s="51"/>
      <c r="AH390" s="51"/>
      <c r="AI390" s="51"/>
      <c r="AJ390" s="51"/>
      <c r="AK390" s="51"/>
      <c r="AL390" s="51"/>
      <c r="AM390" s="51"/>
      <c r="AN390" s="51"/>
      <c r="AO390" s="51">
        <v>9</v>
      </c>
      <c r="AP390" s="51">
        <v>26900</v>
      </c>
      <c r="AQ390" s="51">
        <v>9</v>
      </c>
      <c r="AR390" s="59">
        <v>169300</v>
      </c>
    </row>
    <row r="391" spans="1:44" ht="11.25">
      <c r="A391" s="3" t="s">
        <v>140</v>
      </c>
      <c r="B391" s="31" t="s">
        <v>87</v>
      </c>
      <c r="C391" s="9">
        <v>221388</v>
      </c>
      <c r="D391" s="26">
        <v>8</v>
      </c>
      <c r="E391" s="51"/>
      <c r="F391" s="51"/>
      <c r="G391" s="51"/>
      <c r="H391" s="51"/>
      <c r="I391" s="51"/>
      <c r="J391" s="51"/>
      <c r="K391" s="51"/>
      <c r="L391" s="51"/>
      <c r="M391" s="51"/>
      <c r="N391" s="51"/>
      <c r="O391" s="51"/>
      <c r="P391" s="51"/>
      <c r="Q391" s="51"/>
      <c r="R391" s="51"/>
      <c r="S391" s="51"/>
      <c r="T391" s="51"/>
      <c r="U391" s="51"/>
      <c r="V391" s="51"/>
      <c r="W391" s="51"/>
      <c r="X391" s="59"/>
      <c r="Y391" s="59">
        <v>9</v>
      </c>
      <c r="Z391" s="51">
        <v>18700</v>
      </c>
      <c r="AA391" s="51">
        <v>9</v>
      </c>
      <c r="AB391" s="51">
        <v>60900</v>
      </c>
      <c r="AC391" s="51"/>
      <c r="AD391" s="51"/>
      <c r="AE391" s="51">
        <v>9</v>
      </c>
      <c r="AF391" s="51">
        <v>37800</v>
      </c>
      <c r="AG391" s="51"/>
      <c r="AH391" s="51"/>
      <c r="AI391" s="51"/>
      <c r="AJ391" s="51"/>
      <c r="AK391" s="51"/>
      <c r="AL391" s="51"/>
      <c r="AM391" s="51"/>
      <c r="AN391" s="51"/>
      <c r="AO391" s="51">
        <v>9</v>
      </c>
      <c r="AP391" s="51">
        <v>3000</v>
      </c>
      <c r="AQ391" s="51">
        <v>9</v>
      </c>
      <c r="AR391" s="59">
        <v>120400</v>
      </c>
    </row>
    <row r="392" spans="1:44" ht="11.25">
      <c r="A392" s="3" t="s">
        <v>140</v>
      </c>
      <c r="B392" s="31" t="s">
        <v>90</v>
      </c>
      <c r="C392" s="9">
        <v>221494</v>
      </c>
      <c r="D392" s="26">
        <v>8</v>
      </c>
      <c r="E392" s="51"/>
      <c r="F392" s="51"/>
      <c r="G392" s="51"/>
      <c r="H392" s="51"/>
      <c r="I392" s="51"/>
      <c r="J392" s="51"/>
      <c r="K392" s="51"/>
      <c r="L392" s="51"/>
      <c r="M392" s="51"/>
      <c r="N392" s="51"/>
      <c r="O392" s="51"/>
      <c r="P392" s="51"/>
      <c r="Q392" s="51"/>
      <c r="R392" s="51"/>
      <c r="S392" s="51"/>
      <c r="T392" s="51"/>
      <c r="U392" s="51"/>
      <c r="V392" s="51"/>
      <c r="W392" s="51"/>
      <c r="X392" s="59"/>
      <c r="Y392" s="59">
        <v>16</v>
      </c>
      <c r="Z392" s="51">
        <v>71270</v>
      </c>
      <c r="AA392" s="51">
        <v>16</v>
      </c>
      <c r="AB392" s="51">
        <v>96270</v>
      </c>
      <c r="AC392" s="51"/>
      <c r="AD392" s="51"/>
      <c r="AE392" s="51">
        <v>16</v>
      </c>
      <c r="AF392" s="51">
        <v>48350</v>
      </c>
      <c r="AG392" s="51"/>
      <c r="AH392" s="51"/>
      <c r="AI392" s="51"/>
      <c r="AJ392" s="51"/>
      <c r="AK392" s="51"/>
      <c r="AL392" s="51"/>
      <c r="AM392" s="51"/>
      <c r="AN392" s="51"/>
      <c r="AO392" s="51">
        <v>16</v>
      </c>
      <c r="AP392" s="51">
        <v>11000</v>
      </c>
      <c r="AQ392" s="51">
        <v>16</v>
      </c>
      <c r="AR392" s="59">
        <v>226890</v>
      </c>
    </row>
    <row r="393" spans="1:44" ht="11.25">
      <c r="A393" s="3" t="s">
        <v>140</v>
      </c>
      <c r="B393" s="31" t="s">
        <v>91</v>
      </c>
      <c r="C393" s="9">
        <v>221634</v>
      </c>
      <c r="D393" s="26">
        <v>8</v>
      </c>
      <c r="E393" s="51"/>
      <c r="F393" s="51"/>
      <c r="G393" s="51"/>
      <c r="H393" s="51"/>
      <c r="I393" s="51"/>
      <c r="J393" s="51"/>
      <c r="K393" s="51"/>
      <c r="L393" s="51"/>
      <c r="M393" s="51"/>
      <c r="N393" s="51"/>
      <c r="O393" s="51"/>
      <c r="P393" s="51"/>
      <c r="Q393" s="51"/>
      <c r="R393" s="51"/>
      <c r="S393" s="51"/>
      <c r="T393" s="51"/>
      <c r="U393" s="51"/>
      <c r="V393" s="51"/>
      <c r="W393" s="51"/>
      <c r="X393" s="59"/>
      <c r="Y393" s="51">
        <v>6</v>
      </c>
      <c r="Z393" s="51">
        <v>39300</v>
      </c>
      <c r="AA393" s="51">
        <v>6</v>
      </c>
      <c r="AB393" s="51">
        <v>47500</v>
      </c>
      <c r="AC393" s="51"/>
      <c r="AD393" s="51"/>
      <c r="AE393" s="51">
        <v>6</v>
      </c>
      <c r="AF393" s="51">
        <v>59650</v>
      </c>
      <c r="AG393" s="51"/>
      <c r="AH393" s="51"/>
      <c r="AI393" s="51"/>
      <c r="AJ393" s="51"/>
      <c r="AK393" s="51"/>
      <c r="AL393" s="51"/>
      <c r="AM393" s="51"/>
      <c r="AN393" s="51"/>
      <c r="AO393" s="51"/>
      <c r="AP393" s="51"/>
      <c r="AQ393" s="51">
        <v>6</v>
      </c>
      <c r="AR393" s="59">
        <v>146450</v>
      </c>
    </row>
    <row r="394" spans="1:44" ht="11.25">
      <c r="A394" s="3" t="s">
        <v>156</v>
      </c>
      <c r="B394" s="14" t="s">
        <v>4</v>
      </c>
      <c r="C394" s="15">
        <v>228723</v>
      </c>
      <c r="D394" s="23">
        <v>1</v>
      </c>
      <c r="E394" s="106">
        <v>788</v>
      </c>
      <c r="F394" s="151">
        <v>3200330</v>
      </c>
      <c r="G394" s="106">
        <v>788</v>
      </c>
      <c r="H394" s="151">
        <v>2931360</v>
      </c>
      <c r="I394" s="106"/>
      <c r="J394" s="151"/>
      <c r="K394" s="106">
        <v>788</v>
      </c>
      <c r="L394" s="151">
        <v>2996996</v>
      </c>
      <c r="M394" s="106">
        <v>788</v>
      </c>
      <c r="N394" s="151">
        <v>41093</v>
      </c>
      <c r="O394" s="106"/>
      <c r="P394" s="151"/>
      <c r="Q394" s="106">
        <v>788</v>
      </c>
      <c r="R394" s="151">
        <v>204139</v>
      </c>
      <c r="S394" s="106"/>
      <c r="T394" s="151"/>
      <c r="U394" s="106"/>
      <c r="V394" s="151"/>
      <c r="W394" s="106">
        <v>788</v>
      </c>
      <c r="X394" s="151">
        <v>9373918</v>
      </c>
      <c r="Y394" s="152">
        <v>863</v>
      </c>
      <c r="Z394" s="151">
        <v>6337870</v>
      </c>
      <c r="AA394" s="106">
        <v>863</v>
      </c>
      <c r="AB394" s="151">
        <v>3210360</v>
      </c>
      <c r="AC394" s="106"/>
      <c r="AD394" s="151"/>
      <c r="AE394" s="106">
        <v>863</v>
      </c>
      <c r="AF394" s="151">
        <v>4643389</v>
      </c>
      <c r="AG394" s="106">
        <v>863</v>
      </c>
      <c r="AH394" s="151">
        <v>78387</v>
      </c>
      <c r="AI394" s="106"/>
      <c r="AJ394" s="151"/>
      <c r="AK394" s="106">
        <v>863</v>
      </c>
      <c r="AL394" s="151">
        <v>390213</v>
      </c>
      <c r="AM394" s="106"/>
      <c r="AN394" s="151"/>
      <c r="AO394" s="106"/>
      <c r="AP394" s="151"/>
      <c r="AQ394" s="106">
        <v>863</v>
      </c>
      <c r="AR394" s="151">
        <v>14660219</v>
      </c>
    </row>
    <row r="395" spans="1:44" ht="11.25">
      <c r="A395" s="3" t="s">
        <v>156</v>
      </c>
      <c r="B395" s="14" t="s">
        <v>5</v>
      </c>
      <c r="C395" s="15">
        <v>229115</v>
      </c>
      <c r="D395" s="23">
        <v>1</v>
      </c>
      <c r="E395" s="109">
        <v>790</v>
      </c>
      <c r="F395" s="153">
        <v>3265603</v>
      </c>
      <c r="G395" s="109">
        <v>788</v>
      </c>
      <c r="H395" s="153">
        <v>2463980</v>
      </c>
      <c r="I395" s="109"/>
      <c r="J395" s="153"/>
      <c r="K395" s="109">
        <v>790</v>
      </c>
      <c r="L395" s="153">
        <v>3141439</v>
      </c>
      <c r="M395" s="109"/>
      <c r="N395" s="153"/>
      <c r="O395" s="109"/>
      <c r="P395" s="153"/>
      <c r="Q395" s="109">
        <v>790</v>
      </c>
      <c r="R395" s="153">
        <v>645472</v>
      </c>
      <c r="S395" s="109"/>
      <c r="T395" s="153"/>
      <c r="U395" s="109"/>
      <c r="V395" s="153"/>
      <c r="W395" s="109">
        <v>790</v>
      </c>
      <c r="X395" s="151">
        <v>9516494</v>
      </c>
      <c r="Y395" s="154">
        <v>37</v>
      </c>
      <c r="Z395" s="153">
        <v>199063</v>
      </c>
      <c r="AA395" s="109">
        <v>37</v>
      </c>
      <c r="AB395" s="153">
        <v>147679</v>
      </c>
      <c r="AC395" s="109"/>
      <c r="AD395" s="153"/>
      <c r="AE395" s="109">
        <v>37</v>
      </c>
      <c r="AF395" s="153">
        <v>148742</v>
      </c>
      <c r="AG395" s="109"/>
      <c r="AH395" s="153"/>
      <c r="AI395" s="109"/>
      <c r="AJ395" s="153"/>
      <c r="AK395" s="109">
        <v>37</v>
      </c>
      <c r="AL395" s="153">
        <v>40186</v>
      </c>
      <c r="AM395" s="109"/>
      <c r="AN395" s="153"/>
      <c r="AO395" s="109"/>
      <c r="AP395" s="153"/>
      <c r="AQ395" s="109">
        <v>37</v>
      </c>
      <c r="AR395" s="151">
        <v>535670</v>
      </c>
    </row>
    <row r="396" spans="1:44" ht="11.25">
      <c r="A396" s="3" t="s">
        <v>156</v>
      </c>
      <c r="B396" s="14" t="s">
        <v>6</v>
      </c>
      <c r="C396" s="15">
        <v>225511</v>
      </c>
      <c r="D396" s="23">
        <v>1</v>
      </c>
      <c r="E396" s="109">
        <v>729</v>
      </c>
      <c r="F396" s="153">
        <v>3541119</v>
      </c>
      <c r="G396" s="109">
        <v>722</v>
      </c>
      <c r="H396" s="153">
        <v>1921584</v>
      </c>
      <c r="I396" s="109"/>
      <c r="J396" s="153"/>
      <c r="K396" s="109">
        <v>731</v>
      </c>
      <c r="L396" s="153">
        <v>2395666</v>
      </c>
      <c r="M396" s="109"/>
      <c r="N396" s="153"/>
      <c r="O396" s="109">
        <v>729</v>
      </c>
      <c r="P396" s="153">
        <v>448103</v>
      </c>
      <c r="Q396" s="109"/>
      <c r="R396" s="153"/>
      <c r="S396" s="109"/>
      <c r="T396" s="153"/>
      <c r="U396" s="109"/>
      <c r="V396" s="153"/>
      <c r="W396" s="109">
        <v>731</v>
      </c>
      <c r="X396" s="151">
        <v>8306472</v>
      </c>
      <c r="Y396" s="109">
        <v>60</v>
      </c>
      <c r="Z396" s="153">
        <v>259007</v>
      </c>
      <c r="AA396" s="109">
        <v>58</v>
      </c>
      <c r="AB396" s="153">
        <v>128490</v>
      </c>
      <c r="AC396" s="109"/>
      <c r="AD396" s="153"/>
      <c r="AE396" s="109">
        <v>60</v>
      </c>
      <c r="AF396" s="153">
        <v>161635</v>
      </c>
      <c r="AG396" s="109"/>
      <c r="AH396" s="153"/>
      <c r="AI396" s="109">
        <v>59</v>
      </c>
      <c r="AJ396" s="153">
        <v>16089</v>
      </c>
      <c r="AK396" s="109"/>
      <c r="AL396" s="153"/>
      <c r="AM396" s="109"/>
      <c r="AN396" s="153"/>
      <c r="AO396" s="109"/>
      <c r="AP396" s="153"/>
      <c r="AQ396" s="109">
        <v>60</v>
      </c>
      <c r="AR396" s="151">
        <v>565221</v>
      </c>
    </row>
    <row r="397" spans="1:44" ht="11.25">
      <c r="A397" s="3" t="s">
        <v>156</v>
      </c>
      <c r="B397" s="14" t="s">
        <v>7</v>
      </c>
      <c r="C397" s="15">
        <v>227216</v>
      </c>
      <c r="D397" s="23">
        <v>1</v>
      </c>
      <c r="E397" s="109">
        <v>728</v>
      </c>
      <c r="F397" s="153">
        <v>2895219</v>
      </c>
      <c r="G397" s="109">
        <v>722</v>
      </c>
      <c r="H397" s="153">
        <v>1640637</v>
      </c>
      <c r="I397" s="109"/>
      <c r="J397" s="153"/>
      <c r="K397" s="109">
        <v>729</v>
      </c>
      <c r="L397" s="153">
        <v>2758893</v>
      </c>
      <c r="M397" s="109"/>
      <c r="N397" s="153"/>
      <c r="O397" s="109"/>
      <c r="P397" s="153"/>
      <c r="Q397" s="109"/>
      <c r="R397" s="153"/>
      <c r="S397" s="109"/>
      <c r="T397" s="153"/>
      <c r="U397" s="109"/>
      <c r="V397" s="153"/>
      <c r="W397" s="109">
        <v>729</v>
      </c>
      <c r="X397" s="151">
        <v>7294749</v>
      </c>
      <c r="Y397" s="109"/>
      <c r="Z397" s="153"/>
      <c r="AA397" s="109"/>
      <c r="AB397" s="153"/>
      <c r="AC397" s="109"/>
      <c r="AD397" s="153"/>
      <c r="AE397" s="109"/>
      <c r="AF397" s="153"/>
      <c r="AG397" s="109"/>
      <c r="AH397" s="153"/>
      <c r="AI397" s="109"/>
      <c r="AJ397" s="153"/>
      <c r="AK397" s="109"/>
      <c r="AL397" s="153"/>
      <c r="AM397" s="109"/>
      <c r="AN397" s="153"/>
      <c r="AO397" s="109"/>
      <c r="AP397" s="153"/>
      <c r="AQ397" s="109"/>
      <c r="AR397" s="151"/>
    </row>
    <row r="398" spans="1:44" ht="11.25">
      <c r="A398" s="3" t="s">
        <v>156</v>
      </c>
      <c r="B398" s="14" t="s">
        <v>8</v>
      </c>
      <c r="C398" s="15">
        <v>228778</v>
      </c>
      <c r="D398" s="23">
        <v>1</v>
      </c>
      <c r="E398" s="109">
        <v>2086</v>
      </c>
      <c r="F398" s="153">
        <v>10638738</v>
      </c>
      <c r="G398" s="109">
        <v>2134</v>
      </c>
      <c r="H398" s="153">
        <v>6883821</v>
      </c>
      <c r="I398" s="109"/>
      <c r="J398" s="153"/>
      <c r="K398" s="109">
        <v>2134</v>
      </c>
      <c r="L398" s="153">
        <v>9329873</v>
      </c>
      <c r="M398" s="109">
        <v>2134</v>
      </c>
      <c r="N398" s="153">
        <v>130601</v>
      </c>
      <c r="O398" s="109"/>
      <c r="P398" s="153"/>
      <c r="Q398" s="109">
        <v>2134</v>
      </c>
      <c r="R398" s="153">
        <v>481544</v>
      </c>
      <c r="S398" s="109"/>
      <c r="T398" s="153"/>
      <c r="U398" s="109"/>
      <c r="V398" s="153"/>
      <c r="W398" s="109">
        <v>2134</v>
      </c>
      <c r="X398" s="151">
        <v>27464577</v>
      </c>
      <c r="Y398" s="109"/>
      <c r="Z398" s="153"/>
      <c r="AA398" s="109"/>
      <c r="AB398" s="153"/>
      <c r="AC398" s="109"/>
      <c r="AD398" s="153"/>
      <c r="AE398" s="109"/>
      <c r="AF398" s="153"/>
      <c r="AG398" s="109"/>
      <c r="AH398" s="153"/>
      <c r="AI398" s="109"/>
      <c r="AJ398" s="153"/>
      <c r="AK398" s="109"/>
      <c r="AL398" s="153"/>
      <c r="AM398" s="109"/>
      <c r="AN398" s="153"/>
      <c r="AO398" s="109"/>
      <c r="AP398" s="153"/>
      <c r="AQ398" s="109"/>
      <c r="AR398" s="151"/>
    </row>
    <row r="399" spans="1:44" ht="11.25">
      <c r="A399" s="3" t="s">
        <v>156</v>
      </c>
      <c r="B399" s="14" t="s">
        <v>9</v>
      </c>
      <c r="C399" s="15">
        <v>229179</v>
      </c>
      <c r="D399" s="23">
        <v>2</v>
      </c>
      <c r="E399" s="109">
        <v>385</v>
      </c>
      <c r="F399" s="153">
        <v>1446363</v>
      </c>
      <c r="G399" s="109">
        <v>377</v>
      </c>
      <c r="H399" s="153">
        <v>1073858</v>
      </c>
      <c r="I399" s="109"/>
      <c r="J399" s="153"/>
      <c r="K399" s="109">
        <v>392</v>
      </c>
      <c r="L399" s="153">
        <v>1747160</v>
      </c>
      <c r="M399" s="109"/>
      <c r="N399" s="153"/>
      <c r="O399" s="109">
        <v>382</v>
      </c>
      <c r="P399" s="153">
        <v>10451</v>
      </c>
      <c r="Q399" s="109"/>
      <c r="R399" s="153"/>
      <c r="S399" s="109"/>
      <c r="T399" s="153"/>
      <c r="U399" s="109"/>
      <c r="V399" s="153"/>
      <c r="W399" s="109">
        <v>392</v>
      </c>
      <c r="X399" s="151">
        <v>4277832</v>
      </c>
      <c r="Y399" s="109"/>
      <c r="Z399" s="153"/>
      <c r="AA399" s="109"/>
      <c r="AB399" s="153"/>
      <c r="AC399" s="109"/>
      <c r="AD399" s="153"/>
      <c r="AE399" s="109"/>
      <c r="AF399" s="153"/>
      <c r="AG399" s="109"/>
      <c r="AH399" s="153"/>
      <c r="AI399" s="109"/>
      <c r="AJ399" s="153"/>
      <c r="AK399" s="109"/>
      <c r="AL399" s="153"/>
      <c r="AM399" s="109"/>
      <c r="AN399" s="153"/>
      <c r="AO399" s="109"/>
      <c r="AP399" s="153"/>
      <c r="AQ399" s="109"/>
      <c r="AR399" s="151"/>
    </row>
    <row r="400" spans="1:44" ht="11.25">
      <c r="A400" s="3" t="s">
        <v>156</v>
      </c>
      <c r="B400" s="14" t="s">
        <v>10</v>
      </c>
      <c r="C400" s="15">
        <v>228769</v>
      </c>
      <c r="D400" s="23">
        <v>2</v>
      </c>
      <c r="E400" s="109">
        <v>665</v>
      </c>
      <c r="F400" s="153">
        <v>2619950</v>
      </c>
      <c r="G400" s="109">
        <v>665</v>
      </c>
      <c r="H400" s="153">
        <v>3013567</v>
      </c>
      <c r="I400" s="109"/>
      <c r="J400" s="153"/>
      <c r="K400" s="109">
        <v>665</v>
      </c>
      <c r="L400" s="153">
        <v>2493106</v>
      </c>
      <c r="M400" s="109">
        <v>665</v>
      </c>
      <c r="N400" s="153">
        <v>40698</v>
      </c>
      <c r="O400" s="109"/>
      <c r="P400" s="153"/>
      <c r="Q400" s="109">
        <v>665</v>
      </c>
      <c r="R400" s="153">
        <v>110563</v>
      </c>
      <c r="S400" s="109"/>
      <c r="T400" s="153"/>
      <c r="U400" s="109"/>
      <c r="V400" s="153"/>
      <c r="W400" s="109">
        <v>665</v>
      </c>
      <c r="X400" s="151">
        <v>8277884</v>
      </c>
      <c r="Y400" s="109"/>
      <c r="Z400" s="153"/>
      <c r="AA400" s="109"/>
      <c r="AB400" s="153"/>
      <c r="AC400" s="109"/>
      <c r="AD400" s="153"/>
      <c r="AE400" s="109"/>
      <c r="AF400" s="153"/>
      <c r="AG400" s="109"/>
      <c r="AH400" s="153"/>
      <c r="AI400" s="109"/>
      <c r="AJ400" s="153"/>
      <c r="AK400" s="109"/>
      <c r="AL400" s="153"/>
      <c r="AM400" s="109"/>
      <c r="AN400" s="153"/>
      <c r="AO400" s="109"/>
      <c r="AP400" s="153"/>
      <c r="AQ400" s="109"/>
      <c r="AR400" s="151"/>
    </row>
    <row r="401" spans="1:44" ht="11.25">
      <c r="A401" s="3" t="s">
        <v>156</v>
      </c>
      <c r="B401" s="14" t="s">
        <v>11</v>
      </c>
      <c r="C401" s="15">
        <v>228787</v>
      </c>
      <c r="D401" s="23">
        <v>2</v>
      </c>
      <c r="E401" s="109">
        <v>244</v>
      </c>
      <c r="F401" s="153">
        <v>1402200</v>
      </c>
      <c r="G401" s="109">
        <v>244</v>
      </c>
      <c r="H401" s="153">
        <v>1105808</v>
      </c>
      <c r="I401" s="109"/>
      <c r="J401" s="153"/>
      <c r="K401" s="109">
        <v>244</v>
      </c>
      <c r="L401" s="153">
        <v>1169486</v>
      </c>
      <c r="M401" s="109">
        <v>244</v>
      </c>
      <c r="N401" s="153">
        <v>14933</v>
      </c>
      <c r="O401" s="109"/>
      <c r="P401" s="153"/>
      <c r="Q401" s="109">
        <v>244</v>
      </c>
      <c r="R401" s="153">
        <v>61037</v>
      </c>
      <c r="S401" s="109"/>
      <c r="T401" s="153"/>
      <c r="U401" s="109"/>
      <c r="V401" s="153"/>
      <c r="W401" s="109">
        <v>244</v>
      </c>
      <c r="X401" s="151">
        <v>3753464</v>
      </c>
      <c r="Y401" s="109"/>
      <c r="Z401" s="153"/>
      <c r="AA401" s="109"/>
      <c r="AB401" s="153"/>
      <c r="AC401" s="109"/>
      <c r="AD401" s="153"/>
      <c r="AE401" s="109"/>
      <c r="AF401" s="153"/>
      <c r="AG401" s="109"/>
      <c r="AH401" s="153"/>
      <c r="AI401" s="109"/>
      <c r="AJ401" s="153"/>
      <c r="AK401" s="109"/>
      <c r="AL401" s="153"/>
      <c r="AM401" s="109"/>
      <c r="AN401" s="153"/>
      <c r="AO401" s="109"/>
      <c r="AP401" s="153"/>
      <c r="AQ401" s="109"/>
      <c r="AR401" s="151"/>
    </row>
    <row r="402" spans="1:44" ht="12.75">
      <c r="A402" s="3" t="s">
        <v>156</v>
      </c>
      <c r="B402" s="14" t="s">
        <v>12</v>
      </c>
      <c r="C402" s="15">
        <v>226091</v>
      </c>
      <c r="D402" s="23">
        <v>3</v>
      </c>
      <c r="E402" s="109">
        <v>316</v>
      </c>
      <c r="F402" s="153">
        <v>817277</v>
      </c>
      <c r="G402" s="109">
        <v>313</v>
      </c>
      <c r="H402" s="153">
        <v>914276</v>
      </c>
      <c r="I402" s="155"/>
      <c r="J402" s="153"/>
      <c r="K402" s="109">
        <v>318</v>
      </c>
      <c r="L402" s="153">
        <v>306471</v>
      </c>
      <c r="M402" s="109"/>
      <c r="N402" s="153"/>
      <c r="O402" s="109">
        <v>313</v>
      </c>
      <c r="P402" s="153">
        <v>8694</v>
      </c>
      <c r="Q402" s="109"/>
      <c r="R402" s="153"/>
      <c r="S402" s="109"/>
      <c r="T402" s="153"/>
      <c r="U402" s="109"/>
      <c r="V402" s="153"/>
      <c r="W402" s="109">
        <v>318</v>
      </c>
      <c r="X402" s="151">
        <v>2046718</v>
      </c>
      <c r="Y402" s="109">
        <v>24</v>
      </c>
      <c r="Z402" s="153">
        <v>62486</v>
      </c>
      <c r="AA402" s="109">
        <v>23</v>
      </c>
      <c r="AB402" s="153">
        <v>69524</v>
      </c>
      <c r="AC402" s="109"/>
      <c r="AD402" s="153"/>
      <c r="AE402" s="109">
        <v>24</v>
      </c>
      <c r="AF402" s="153">
        <v>22983</v>
      </c>
      <c r="AG402" s="109"/>
      <c r="AH402" s="153"/>
      <c r="AI402" s="109">
        <v>23</v>
      </c>
      <c r="AJ402" s="153">
        <v>634</v>
      </c>
      <c r="AK402" s="109"/>
      <c r="AL402" s="153"/>
      <c r="AM402" s="109"/>
      <c r="AN402" s="153"/>
      <c r="AO402" s="109"/>
      <c r="AP402" s="153"/>
      <c r="AQ402" s="109">
        <v>24</v>
      </c>
      <c r="AR402" s="151">
        <v>155627</v>
      </c>
    </row>
    <row r="403" spans="1:44" ht="11.25">
      <c r="A403" s="3" t="s">
        <v>156</v>
      </c>
      <c r="B403" s="14" t="s">
        <v>13</v>
      </c>
      <c r="C403" s="15">
        <v>227526</v>
      </c>
      <c r="D403" s="23">
        <v>3</v>
      </c>
      <c r="E403" s="109">
        <v>191</v>
      </c>
      <c r="F403" s="153">
        <v>722211</v>
      </c>
      <c r="G403" s="109">
        <v>191</v>
      </c>
      <c r="H403" s="153">
        <v>678654</v>
      </c>
      <c r="I403" s="109">
        <v>191</v>
      </c>
      <c r="J403" s="153">
        <v>385</v>
      </c>
      <c r="K403" s="109">
        <v>191</v>
      </c>
      <c r="L403" s="153">
        <v>678948</v>
      </c>
      <c r="M403" s="109">
        <v>191</v>
      </c>
      <c r="N403" s="153">
        <v>8879</v>
      </c>
      <c r="O403" s="109">
        <v>191</v>
      </c>
      <c r="P403" s="153">
        <v>8561</v>
      </c>
      <c r="Q403" s="109">
        <v>191</v>
      </c>
      <c r="R403" s="153">
        <v>44385</v>
      </c>
      <c r="S403" s="109"/>
      <c r="T403" s="153"/>
      <c r="U403" s="109"/>
      <c r="V403" s="153"/>
      <c r="W403" s="109">
        <v>191</v>
      </c>
      <c r="X403" s="151">
        <v>2142023</v>
      </c>
      <c r="Y403" s="109">
        <v>45</v>
      </c>
      <c r="Z403" s="153">
        <v>196583</v>
      </c>
      <c r="AA403" s="109">
        <v>45</v>
      </c>
      <c r="AB403" s="153">
        <v>159892</v>
      </c>
      <c r="AC403" s="109">
        <v>45</v>
      </c>
      <c r="AD403" s="153">
        <v>91</v>
      </c>
      <c r="AE403" s="109">
        <v>45</v>
      </c>
      <c r="AF403" s="153">
        <v>193770</v>
      </c>
      <c r="AG403" s="109">
        <v>45</v>
      </c>
      <c r="AH403" s="153">
        <v>2534</v>
      </c>
      <c r="AI403" s="109">
        <v>45</v>
      </c>
      <c r="AJ403" s="153">
        <v>2017</v>
      </c>
      <c r="AK403" s="109">
        <v>45</v>
      </c>
      <c r="AL403" s="153">
        <v>12666</v>
      </c>
      <c r="AM403" s="109"/>
      <c r="AN403" s="153"/>
      <c r="AO403" s="109"/>
      <c r="AP403" s="153"/>
      <c r="AQ403" s="109">
        <v>45</v>
      </c>
      <c r="AR403" s="151">
        <v>567553</v>
      </c>
    </row>
    <row r="404" spans="1:44" ht="11.25">
      <c r="A404" s="3" t="s">
        <v>156</v>
      </c>
      <c r="B404" s="14" t="s">
        <v>14</v>
      </c>
      <c r="C404" s="15">
        <v>227881</v>
      </c>
      <c r="D404" s="23">
        <v>3</v>
      </c>
      <c r="E404" s="109">
        <v>355</v>
      </c>
      <c r="F404" s="153">
        <v>1004763</v>
      </c>
      <c r="G404" s="109">
        <v>355</v>
      </c>
      <c r="H404" s="153">
        <v>812510</v>
      </c>
      <c r="I404" s="109"/>
      <c r="J404" s="153"/>
      <c r="K404" s="109"/>
      <c r="L404" s="153"/>
      <c r="M404" s="109"/>
      <c r="N404" s="153"/>
      <c r="O404" s="109"/>
      <c r="P404" s="153"/>
      <c r="Q404" s="109"/>
      <c r="R404" s="153"/>
      <c r="S404" s="109"/>
      <c r="T404" s="153"/>
      <c r="U404" s="109"/>
      <c r="V404" s="153"/>
      <c r="W404" s="109">
        <v>355</v>
      </c>
      <c r="X404" s="151">
        <v>1817273</v>
      </c>
      <c r="Y404" s="109">
        <v>14</v>
      </c>
      <c r="Z404" s="153">
        <v>40961</v>
      </c>
      <c r="AA404" s="109">
        <v>14</v>
      </c>
      <c r="AB404" s="153">
        <v>32043</v>
      </c>
      <c r="AC404" s="109"/>
      <c r="AD404" s="153"/>
      <c r="AE404" s="109"/>
      <c r="AF404" s="153"/>
      <c r="AG404" s="109"/>
      <c r="AH404" s="153"/>
      <c r="AI404" s="109"/>
      <c r="AJ404" s="153"/>
      <c r="AK404" s="109"/>
      <c r="AL404" s="153"/>
      <c r="AM404" s="109"/>
      <c r="AN404" s="153"/>
      <c r="AO404" s="109"/>
      <c r="AP404" s="153"/>
      <c r="AQ404" s="109">
        <v>14</v>
      </c>
      <c r="AR404" s="151">
        <v>73004</v>
      </c>
    </row>
    <row r="405" spans="1:44" ht="11.25">
      <c r="A405" s="3" t="s">
        <v>156</v>
      </c>
      <c r="B405" s="14" t="s">
        <v>15</v>
      </c>
      <c r="C405" s="15">
        <v>228459</v>
      </c>
      <c r="D405" s="23">
        <v>3</v>
      </c>
      <c r="E405" s="109">
        <v>581</v>
      </c>
      <c r="F405" s="153">
        <v>1594046</v>
      </c>
      <c r="G405" s="109">
        <v>581</v>
      </c>
      <c r="H405" s="153">
        <v>1966104</v>
      </c>
      <c r="I405" s="109"/>
      <c r="J405" s="153"/>
      <c r="K405" s="109">
        <v>581</v>
      </c>
      <c r="L405" s="153">
        <v>2032409</v>
      </c>
      <c r="M405" s="109">
        <v>581</v>
      </c>
      <c r="N405" s="153">
        <v>199256</v>
      </c>
      <c r="O405" s="109">
        <v>581</v>
      </c>
      <c r="P405" s="153">
        <v>16593</v>
      </c>
      <c r="Q405" s="109"/>
      <c r="R405" s="153"/>
      <c r="S405" s="109"/>
      <c r="T405" s="153"/>
      <c r="U405" s="109"/>
      <c r="V405" s="153"/>
      <c r="W405" s="109">
        <v>581</v>
      </c>
      <c r="X405" s="151">
        <v>5808408</v>
      </c>
      <c r="Y405" s="109">
        <v>35</v>
      </c>
      <c r="Z405" s="153">
        <v>138008</v>
      </c>
      <c r="AA405" s="109">
        <v>35</v>
      </c>
      <c r="AB405" s="153">
        <v>118440</v>
      </c>
      <c r="AC405" s="109"/>
      <c r="AD405" s="153"/>
      <c r="AE405" s="109">
        <v>35</v>
      </c>
      <c r="AF405" s="153">
        <v>176062</v>
      </c>
      <c r="AG405" s="109">
        <v>35</v>
      </c>
      <c r="AH405" s="153">
        <v>17261</v>
      </c>
      <c r="AI405" s="109">
        <v>35</v>
      </c>
      <c r="AJ405" s="153">
        <v>999</v>
      </c>
      <c r="AK405" s="109"/>
      <c r="AL405" s="153"/>
      <c r="AM405" s="109"/>
      <c r="AN405" s="153"/>
      <c r="AO405" s="109"/>
      <c r="AP405" s="153"/>
      <c r="AQ405" s="109">
        <v>35</v>
      </c>
      <c r="AR405" s="151">
        <v>450770</v>
      </c>
    </row>
    <row r="406" spans="1:44" ht="11.25">
      <c r="A406" s="3" t="s">
        <v>156</v>
      </c>
      <c r="B406" s="14" t="s">
        <v>16</v>
      </c>
      <c r="C406" s="15">
        <v>228431</v>
      </c>
      <c r="D406" s="23">
        <v>3</v>
      </c>
      <c r="E406" s="109">
        <v>370</v>
      </c>
      <c r="F406" s="153">
        <v>1165787</v>
      </c>
      <c r="G406" s="109">
        <v>370</v>
      </c>
      <c r="H406" s="153">
        <v>1323120</v>
      </c>
      <c r="I406" s="109"/>
      <c r="J406" s="153"/>
      <c r="K406" s="109">
        <v>370</v>
      </c>
      <c r="L406" s="153">
        <v>1188684</v>
      </c>
      <c r="M406" s="109"/>
      <c r="N406" s="153"/>
      <c r="O406" s="109"/>
      <c r="P406" s="153"/>
      <c r="Q406" s="109"/>
      <c r="R406" s="153"/>
      <c r="S406" s="109"/>
      <c r="T406" s="153"/>
      <c r="U406" s="109"/>
      <c r="V406" s="153"/>
      <c r="W406" s="109">
        <v>370</v>
      </c>
      <c r="X406" s="151">
        <v>3677591</v>
      </c>
      <c r="Y406" s="109">
        <v>36</v>
      </c>
      <c r="Z406" s="153">
        <v>194683</v>
      </c>
      <c r="AA406" s="109">
        <v>36</v>
      </c>
      <c r="AB406" s="153">
        <v>128736</v>
      </c>
      <c r="AC406" s="109"/>
      <c r="AD406" s="153"/>
      <c r="AE406" s="109">
        <v>36</v>
      </c>
      <c r="AF406" s="153">
        <v>185499</v>
      </c>
      <c r="AG406" s="109"/>
      <c r="AH406" s="153"/>
      <c r="AI406" s="109"/>
      <c r="AJ406" s="153"/>
      <c r="AK406" s="109"/>
      <c r="AL406" s="153"/>
      <c r="AM406" s="109"/>
      <c r="AN406" s="153"/>
      <c r="AO406" s="109"/>
      <c r="AP406" s="153"/>
      <c r="AQ406" s="109">
        <v>36</v>
      </c>
      <c r="AR406" s="151">
        <v>508918</v>
      </c>
    </row>
    <row r="407" spans="1:44" ht="11.25">
      <c r="A407" s="3" t="s">
        <v>156</v>
      </c>
      <c r="B407" s="14" t="s">
        <v>17</v>
      </c>
      <c r="C407" s="15">
        <v>228501</v>
      </c>
      <c r="D407" s="23">
        <v>3</v>
      </c>
      <c r="E407" s="109">
        <v>112</v>
      </c>
      <c r="F407" s="153">
        <v>352098</v>
      </c>
      <c r="G407" s="109">
        <v>112</v>
      </c>
      <c r="H407" s="153">
        <v>350899</v>
      </c>
      <c r="I407" s="109"/>
      <c r="J407" s="153"/>
      <c r="K407" s="109">
        <v>112</v>
      </c>
      <c r="L407" s="153">
        <v>361645</v>
      </c>
      <c r="M407" s="109">
        <v>112</v>
      </c>
      <c r="N407" s="153">
        <v>48608</v>
      </c>
      <c r="O407" s="109">
        <v>112</v>
      </c>
      <c r="P407" s="153">
        <v>3064</v>
      </c>
      <c r="Q407" s="109">
        <v>112</v>
      </c>
      <c r="R407" s="153">
        <v>59113</v>
      </c>
      <c r="S407" s="109"/>
      <c r="T407" s="153"/>
      <c r="U407" s="109"/>
      <c r="V407" s="153"/>
      <c r="W407" s="109">
        <v>112</v>
      </c>
      <c r="X407" s="151">
        <v>1175427</v>
      </c>
      <c r="Y407" s="109">
        <v>6</v>
      </c>
      <c r="Z407" s="153">
        <v>28228</v>
      </c>
      <c r="AA407" s="109">
        <v>6</v>
      </c>
      <c r="AB407" s="153">
        <v>18340</v>
      </c>
      <c r="AC407" s="109"/>
      <c r="AD407" s="153"/>
      <c r="AE407" s="109">
        <v>6</v>
      </c>
      <c r="AF407" s="153">
        <v>28424</v>
      </c>
      <c r="AG407" s="109">
        <v>6</v>
      </c>
      <c r="AH407" s="153">
        <v>2604</v>
      </c>
      <c r="AI407" s="109">
        <v>6</v>
      </c>
      <c r="AJ407" s="153">
        <v>164</v>
      </c>
      <c r="AK407" s="109">
        <v>6</v>
      </c>
      <c r="AL407" s="153">
        <v>4781</v>
      </c>
      <c r="AM407" s="109"/>
      <c r="AN407" s="153"/>
      <c r="AO407" s="109"/>
      <c r="AP407" s="153"/>
      <c r="AQ407" s="109">
        <v>6</v>
      </c>
      <c r="AR407" s="151">
        <v>82541</v>
      </c>
    </row>
    <row r="408" spans="1:44" ht="11.25">
      <c r="A408" s="3" t="s">
        <v>156</v>
      </c>
      <c r="B408" s="156" t="s">
        <v>18</v>
      </c>
      <c r="C408" s="157">
        <v>224554</v>
      </c>
      <c r="D408" s="158">
        <v>3</v>
      </c>
      <c r="E408" s="159">
        <v>238</v>
      </c>
      <c r="F408" s="160">
        <v>815333</v>
      </c>
      <c r="G408" s="159">
        <v>238</v>
      </c>
      <c r="H408" s="160">
        <v>879148</v>
      </c>
      <c r="I408" s="159"/>
      <c r="J408" s="160"/>
      <c r="K408" s="159">
        <v>238</v>
      </c>
      <c r="L408" s="160">
        <v>828749</v>
      </c>
      <c r="M408" s="159">
        <v>238</v>
      </c>
      <c r="N408" s="160">
        <v>10931</v>
      </c>
      <c r="O408" s="159">
        <v>238</v>
      </c>
      <c r="P408" s="160">
        <v>6212</v>
      </c>
      <c r="Q408" s="159">
        <v>238</v>
      </c>
      <c r="R408" s="160">
        <v>54255</v>
      </c>
      <c r="S408" s="159"/>
      <c r="T408" s="160"/>
      <c r="U408" s="159"/>
      <c r="V408" s="160"/>
      <c r="W408" s="159">
        <v>238</v>
      </c>
      <c r="X408" s="161">
        <v>2594628</v>
      </c>
      <c r="Y408" s="159">
        <v>16</v>
      </c>
      <c r="Z408" s="160">
        <v>51004</v>
      </c>
      <c r="AA408" s="159">
        <v>16</v>
      </c>
      <c r="AB408" s="160">
        <v>58963</v>
      </c>
      <c r="AC408" s="159"/>
      <c r="AD408" s="160"/>
      <c r="AE408" s="159">
        <v>16</v>
      </c>
      <c r="AF408" s="160">
        <v>60414</v>
      </c>
      <c r="AG408" s="159">
        <v>16</v>
      </c>
      <c r="AH408" s="160">
        <v>825</v>
      </c>
      <c r="AI408" s="159">
        <v>16</v>
      </c>
      <c r="AJ408" s="160">
        <v>557</v>
      </c>
      <c r="AK408" s="159">
        <v>16</v>
      </c>
      <c r="AL408" s="160">
        <v>4096</v>
      </c>
      <c r="AM408" s="159"/>
      <c r="AN408" s="160"/>
      <c r="AO408" s="159"/>
      <c r="AP408" s="160"/>
      <c r="AQ408" s="159">
        <v>16</v>
      </c>
      <c r="AR408" s="161">
        <v>175859</v>
      </c>
    </row>
    <row r="409" spans="1:44" ht="11.25">
      <c r="A409" s="3" t="s">
        <v>156</v>
      </c>
      <c r="B409" s="14" t="s">
        <v>19</v>
      </c>
      <c r="C409" s="15">
        <v>224147</v>
      </c>
      <c r="D409" s="23">
        <v>3</v>
      </c>
      <c r="E409" s="109">
        <v>206</v>
      </c>
      <c r="F409" s="153">
        <v>807156</v>
      </c>
      <c r="G409" s="109">
        <v>206</v>
      </c>
      <c r="H409" s="153">
        <v>766320</v>
      </c>
      <c r="I409" s="109"/>
      <c r="J409" s="153"/>
      <c r="K409" s="109">
        <v>206</v>
      </c>
      <c r="L409" s="153">
        <v>726631</v>
      </c>
      <c r="M409" s="109">
        <v>206</v>
      </c>
      <c r="N409" s="153">
        <v>9496</v>
      </c>
      <c r="O409" s="109"/>
      <c r="P409" s="153"/>
      <c r="Q409" s="109">
        <v>206</v>
      </c>
      <c r="R409" s="153">
        <v>47480</v>
      </c>
      <c r="S409" s="109"/>
      <c r="T409" s="153"/>
      <c r="U409" s="109"/>
      <c r="V409" s="153"/>
      <c r="W409" s="109">
        <v>206</v>
      </c>
      <c r="X409" s="151">
        <v>2357083</v>
      </c>
      <c r="Y409" s="109">
        <v>4</v>
      </c>
      <c r="Z409" s="153">
        <v>27226</v>
      </c>
      <c r="AA409" s="109">
        <v>4</v>
      </c>
      <c r="AB409" s="153">
        <v>14880</v>
      </c>
      <c r="AC409" s="109"/>
      <c r="AD409" s="153"/>
      <c r="AE409" s="109">
        <v>4</v>
      </c>
      <c r="AF409" s="153">
        <v>24510</v>
      </c>
      <c r="AG409" s="109">
        <v>4</v>
      </c>
      <c r="AH409" s="153">
        <v>320</v>
      </c>
      <c r="AI409" s="109"/>
      <c r="AJ409" s="153"/>
      <c r="AK409" s="109">
        <v>4</v>
      </c>
      <c r="AL409" s="153">
        <v>1602</v>
      </c>
      <c r="AM409" s="109"/>
      <c r="AN409" s="153"/>
      <c r="AO409" s="109"/>
      <c r="AP409" s="153"/>
      <c r="AQ409" s="109">
        <v>4</v>
      </c>
      <c r="AR409" s="151">
        <v>68538</v>
      </c>
    </row>
    <row r="410" spans="1:44" ht="11.25">
      <c r="A410" s="3" t="s">
        <v>156</v>
      </c>
      <c r="B410" s="14" t="s">
        <v>20</v>
      </c>
      <c r="C410" s="15">
        <v>228705</v>
      </c>
      <c r="D410" s="23">
        <v>3</v>
      </c>
      <c r="E410" s="109">
        <v>195</v>
      </c>
      <c r="F410" s="153">
        <v>643273</v>
      </c>
      <c r="G410" s="109">
        <v>195</v>
      </c>
      <c r="H410" s="153">
        <v>725400</v>
      </c>
      <c r="I410" s="109"/>
      <c r="J410" s="153"/>
      <c r="K410" s="109">
        <v>195</v>
      </c>
      <c r="L410" s="153">
        <v>635666</v>
      </c>
      <c r="M410" s="109">
        <v>195</v>
      </c>
      <c r="N410" s="153">
        <v>8398</v>
      </c>
      <c r="O410" s="109"/>
      <c r="P410" s="153"/>
      <c r="Q410" s="109">
        <v>195</v>
      </c>
      <c r="R410" s="153">
        <v>41698</v>
      </c>
      <c r="S410" s="109"/>
      <c r="T410" s="153"/>
      <c r="U410" s="109"/>
      <c r="V410" s="153"/>
      <c r="W410" s="109">
        <v>195</v>
      </c>
      <c r="X410" s="151">
        <v>2054435</v>
      </c>
      <c r="Y410" s="109">
        <v>7</v>
      </c>
      <c r="Z410" s="153">
        <v>23245</v>
      </c>
      <c r="AA410" s="109">
        <v>7</v>
      </c>
      <c r="AB410" s="153">
        <v>26040</v>
      </c>
      <c r="AC410" s="109"/>
      <c r="AD410" s="153"/>
      <c r="AE410" s="109">
        <v>7</v>
      </c>
      <c r="AF410" s="153">
        <v>23454</v>
      </c>
      <c r="AG410" s="109">
        <v>7</v>
      </c>
      <c r="AH410" s="153">
        <v>310</v>
      </c>
      <c r="AI410" s="109"/>
      <c r="AJ410" s="153"/>
      <c r="AK410" s="109">
        <v>7</v>
      </c>
      <c r="AL410" s="153">
        <v>1539</v>
      </c>
      <c r="AM410" s="109"/>
      <c r="AN410" s="153"/>
      <c r="AO410" s="109"/>
      <c r="AP410" s="153"/>
      <c r="AQ410" s="109">
        <v>7</v>
      </c>
      <c r="AR410" s="151">
        <v>74588</v>
      </c>
    </row>
    <row r="411" spans="1:44" ht="11.25">
      <c r="A411" s="3" t="s">
        <v>156</v>
      </c>
      <c r="B411" s="156" t="s">
        <v>21</v>
      </c>
      <c r="C411" s="157">
        <v>229063</v>
      </c>
      <c r="D411" s="158">
        <v>3</v>
      </c>
      <c r="E411" s="159">
        <v>339</v>
      </c>
      <c r="F411" s="160">
        <v>1245537</v>
      </c>
      <c r="G411" s="159">
        <v>339</v>
      </c>
      <c r="H411" s="160">
        <v>932976</v>
      </c>
      <c r="I411" s="159"/>
      <c r="J411" s="160"/>
      <c r="K411" s="159">
        <v>339</v>
      </c>
      <c r="L411" s="160">
        <v>901233</v>
      </c>
      <c r="M411" s="159"/>
      <c r="N411" s="160"/>
      <c r="O411" s="159"/>
      <c r="P411" s="160"/>
      <c r="Q411" s="159"/>
      <c r="R411" s="160"/>
      <c r="S411" s="159"/>
      <c r="T411" s="160"/>
      <c r="U411" s="159">
        <v>118</v>
      </c>
      <c r="V411" s="160">
        <v>172483</v>
      </c>
      <c r="W411" s="159">
        <v>339</v>
      </c>
      <c r="X411" s="161">
        <v>3252229</v>
      </c>
      <c r="Y411" s="159"/>
      <c r="Z411" s="160"/>
      <c r="AA411" s="159"/>
      <c r="AB411" s="160"/>
      <c r="AC411" s="159"/>
      <c r="AD411" s="160"/>
      <c r="AE411" s="159"/>
      <c r="AF411" s="160"/>
      <c r="AG411" s="159"/>
      <c r="AH411" s="160"/>
      <c r="AI411" s="159"/>
      <c r="AJ411" s="160"/>
      <c r="AK411" s="159"/>
      <c r="AL411" s="160"/>
      <c r="AM411" s="159"/>
      <c r="AN411" s="160"/>
      <c r="AO411" s="159"/>
      <c r="AP411" s="160"/>
      <c r="AQ411" s="159"/>
      <c r="AR411" s="161"/>
    </row>
    <row r="412" spans="1:44" ht="11.25">
      <c r="A412" s="3" t="s">
        <v>156</v>
      </c>
      <c r="B412" s="14" t="s">
        <v>22</v>
      </c>
      <c r="C412" s="15">
        <v>225414</v>
      </c>
      <c r="D412" s="23">
        <v>3</v>
      </c>
      <c r="E412" s="109">
        <v>165</v>
      </c>
      <c r="F412" s="153">
        <v>826729</v>
      </c>
      <c r="G412" s="109">
        <v>165</v>
      </c>
      <c r="H412" s="153">
        <v>489589</v>
      </c>
      <c r="I412" s="109"/>
      <c r="J412" s="153"/>
      <c r="K412" s="109">
        <v>168</v>
      </c>
      <c r="L412" s="153">
        <v>594469</v>
      </c>
      <c r="M412" s="109">
        <v>168</v>
      </c>
      <c r="N412" s="153">
        <v>46625</v>
      </c>
      <c r="O412" s="109">
        <v>165</v>
      </c>
      <c r="P412" s="153">
        <v>4514</v>
      </c>
      <c r="Q412" s="109">
        <v>168</v>
      </c>
      <c r="R412" s="153">
        <v>77708</v>
      </c>
      <c r="S412" s="109"/>
      <c r="T412" s="153"/>
      <c r="U412" s="109"/>
      <c r="V412" s="153"/>
      <c r="W412" s="109">
        <v>168</v>
      </c>
      <c r="X412" s="151">
        <v>2039634</v>
      </c>
      <c r="Y412" s="109">
        <v>3</v>
      </c>
      <c r="Z412" s="153">
        <v>11526</v>
      </c>
      <c r="AA412" s="109">
        <v>3</v>
      </c>
      <c r="AB412" s="153">
        <v>10256</v>
      </c>
      <c r="AC412" s="109"/>
      <c r="AD412" s="153"/>
      <c r="AE412" s="109">
        <v>3</v>
      </c>
      <c r="AF412" s="153">
        <v>11972</v>
      </c>
      <c r="AG412" s="109">
        <v>3</v>
      </c>
      <c r="AH412" s="153">
        <v>939</v>
      </c>
      <c r="AI412" s="109">
        <v>3</v>
      </c>
      <c r="AJ412" s="153">
        <v>82</v>
      </c>
      <c r="AK412" s="109">
        <v>3</v>
      </c>
      <c r="AL412" s="153">
        <v>1565</v>
      </c>
      <c r="AM412" s="109"/>
      <c r="AN412" s="153"/>
      <c r="AO412" s="109"/>
      <c r="AP412" s="153"/>
      <c r="AQ412" s="109">
        <v>3</v>
      </c>
      <c r="AR412" s="151">
        <v>36340</v>
      </c>
    </row>
    <row r="413" spans="1:44" ht="11.25">
      <c r="A413" s="3" t="s">
        <v>156</v>
      </c>
      <c r="B413" s="14" t="s">
        <v>23</v>
      </c>
      <c r="C413" s="15">
        <v>228796</v>
      </c>
      <c r="D413" s="23">
        <v>3</v>
      </c>
      <c r="E413" s="109">
        <v>531</v>
      </c>
      <c r="F413" s="153">
        <v>2100222</v>
      </c>
      <c r="G413" s="109">
        <v>531</v>
      </c>
      <c r="H413" s="153">
        <v>1785052</v>
      </c>
      <c r="I413" s="109"/>
      <c r="J413" s="153"/>
      <c r="K413" s="109">
        <v>531</v>
      </c>
      <c r="L413" s="153">
        <v>1890200</v>
      </c>
      <c r="M413" s="109">
        <v>531</v>
      </c>
      <c r="N413" s="153">
        <v>32497</v>
      </c>
      <c r="O413" s="109"/>
      <c r="P413" s="153"/>
      <c r="Q413" s="109">
        <v>531</v>
      </c>
      <c r="R413" s="153">
        <v>154675</v>
      </c>
      <c r="S413" s="109"/>
      <c r="T413" s="153"/>
      <c r="U413" s="109"/>
      <c r="V413" s="153"/>
      <c r="W413" s="109">
        <v>531</v>
      </c>
      <c r="X413" s="151">
        <v>5962646</v>
      </c>
      <c r="Y413" s="109"/>
      <c r="Z413" s="153"/>
      <c r="AA413" s="109"/>
      <c r="AB413" s="153"/>
      <c r="AC413" s="109"/>
      <c r="AD413" s="153"/>
      <c r="AE413" s="109"/>
      <c r="AF413" s="153"/>
      <c r="AG413" s="109"/>
      <c r="AH413" s="153"/>
      <c r="AI413" s="109"/>
      <c r="AJ413" s="153"/>
      <c r="AK413" s="109"/>
      <c r="AL413" s="153"/>
      <c r="AM413" s="109"/>
      <c r="AN413" s="153"/>
      <c r="AO413" s="109"/>
      <c r="AP413" s="153"/>
      <c r="AQ413" s="109"/>
      <c r="AR413" s="151"/>
    </row>
    <row r="414" spans="1:44" ht="11.25">
      <c r="A414" s="3" t="s">
        <v>156</v>
      </c>
      <c r="B414" s="11" t="s">
        <v>24</v>
      </c>
      <c r="C414" s="12">
        <v>229027</v>
      </c>
      <c r="D414" s="13">
        <v>3</v>
      </c>
      <c r="E414" s="109">
        <v>377</v>
      </c>
      <c r="F414" s="153">
        <v>1923993</v>
      </c>
      <c r="G414" s="109">
        <v>377</v>
      </c>
      <c r="H414" s="153">
        <v>1431273</v>
      </c>
      <c r="I414" s="109"/>
      <c r="J414" s="153"/>
      <c r="K414" s="109">
        <v>377</v>
      </c>
      <c r="L414" s="153">
        <v>1448676</v>
      </c>
      <c r="M414" s="109">
        <v>377</v>
      </c>
      <c r="N414" s="153">
        <v>23072</v>
      </c>
      <c r="O414" s="109"/>
      <c r="P414" s="153"/>
      <c r="Q414" s="109">
        <v>377</v>
      </c>
      <c r="R414" s="153">
        <v>73854</v>
      </c>
      <c r="S414" s="109"/>
      <c r="T414" s="153"/>
      <c r="U414" s="109"/>
      <c r="V414" s="153"/>
      <c r="W414" s="109">
        <v>377</v>
      </c>
      <c r="X414" s="151">
        <v>4900868</v>
      </c>
      <c r="Y414" s="109"/>
      <c r="Z414" s="153"/>
      <c r="AA414" s="109"/>
      <c r="AB414" s="153"/>
      <c r="AC414" s="109"/>
      <c r="AD414" s="153"/>
      <c r="AE414" s="109"/>
      <c r="AF414" s="153"/>
      <c r="AG414" s="109"/>
      <c r="AH414" s="153"/>
      <c r="AI414" s="109"/>
      <c r="AJ414" s="153"/>
      <c r="AK414" s="109"/>
      <c r="AL414" s="153"/>
      <c r="AM414" s="109"/>
      <c r="AN414" s="153"/>
      <c r="AO414" s="109"/>
      <c r="AP414" s="153"/>
      <c r="AQ414" s="109"/>
      <c r="AR414" s="151"/>
    </row>
    <row r="415" spans="1:44" ht="11.25">
      <c r="A415" s="3" t="s">
        <v>156</v>
      </c>
      <c r="B415" s="14" t="s">
        <v>25</v>
      </c>
      <c r="C415" s="15">
        <v>228802</v>
      </c>
      <c r="D415" s="23">
        <v>3</v>
      </c>
      <c r="E415" s="109">
        <v>159</v>
      </c>
      <c r="F415" s="153">
        <v>462492</v>
      </c>
      <c r="G415" s="109">
        <v>155</v>
      </c>
      <c r="H415" s="153">
        <v>516658</v>
      </c>
      <c r="I415" s="109">
        <v>3</v>
      </c>
      <c r="J415" s="153">
        <v>551</v>
      </c>
      <c r="K415" s="109">
        <v>159</v>
      </c>
      <c r="L415" s="153">
        <v>545121</v>
      </c>
      <c r="M415" s="109">
        <v>159</v>
      </c>
      <c r="N415" s="153">
        <v>9731</v>
      </c>
      <c r="O415" s="109">
        <v>4</v>
      </c>
      <c r="P415" s="153">
        <v>348</v>
      </c>
      <c r="Q415" s="109">
        <v>159</v>
      </c>
      <c r="R415" s="153">
        <v>22190</v>
      </c>
      <c r="S415" s="109"/>
      <c r="T415" s="153"/>
      <c r="U415" s="109">
        <v>4</v>
      </c>
      <c r="V415" s="153">
        <v>578</v>
      </c>
      <c r="W415" s="109">
        <v>159</v>
      </c>
      <c r="X415" s="151">
        <v>1557669</v>
      </c>
      <c r="Y415" s="109"/>
      <c r="Z415" s="153"/>
      <c r="AA415" s="109"/>
      <c r="AB415" s="153"/>
      <c r="AC415" s="109"/>
      <c r="AD415" s="153"/>
      <c r="AE415" s="109"/>
      <c r="AF415" s="153"/>
      <c r="AG415" s="109"/>
      <c r="AH415" s="153"/>
      <c r="AI415" s="109"/>
      <c r="AJ415" s="153"/>
      <c r="AK415" s="109"/>
      <c r="AL415" s="153"/>
      <c r="AM415" s="109"/>
      <c r="AN415" s="153"/>
      <c r="AO415" s="109"/>
      <c r="AP415" s="153"/>
      <c r="AQ415" s="109"/>
      <c r="AR415" s="151"/>
    </row>
    <row r="416" spans="1:44" ht="11.25">
      <c r="A416" s="3" t="s">
        <v>156</v>
      </c>
      <c r="B416" s="14" t="s">
        <v>26</v>
      </c>
      <c r="C416" s="15">
        <v>227368</v>
      </c>
      <c r="D416" s="23">
        <v>3</v>
      </c>
      <c r="E416" s="109">
        <v>394</v>
      </c>
      <c r="F416" s="153">
        <v>1427263</v>
      </c>
      <c r="G416" s="109">
        <v>394</v>
      </c>
      <c r="H416" s="153">
        <v>1478078</v>
      </c>
      <c r="I416" s="109"/>
      <c r="J416" s="153"/>
      <c r="K416" s="109">
        <v>398</v>
      </c>
      <c r="L416" s="153">
        <v>1927646</v>
      </c>
      <c r="M416" s="109">
        <v>400</v>
      </c>
      <c r="N416" s="153">
        <v>107625</v>
      </c>
      <c r="O416" s="109"/>
      <c r="P416" s="153"/>
      <c r="Q416" s="109">
        <v>400</v>
      </c>
      <c r="R416" s="153">
        <v>162068</v>
      </c>
      <c r="S416" s="109"/>
      <c r="T416" s="153"/>
      <c r="U416" s="109"/>
      <c r="V416" s="153"/>
      <c r="W416" s="109">
        <v>400</v>
      </c>
      <c r="X416" s="151">
        <v>5102680</v>
      </c>
      <c r="Y416" s="109"/>
      <c r="Z416" s="153"/>
      <c r="AA416" s="109"/>
      <c r="AB416" s="153"/>
      <c r="AC416" s="109"/>
      <c r="AD416" s="153"/>
      <c r="AE416" s="109"/>
      <c r="AF416" s="153"/>
      <c r="AG416" s="109"/>
      <c r="AH416" s="153"/>
      <c r="AI416" s="109"/>
      <c r="AJ416" s="153"/>
      <c r="AK416" s="109"/>
      <c r="AL416" s="153"/>
      <c r="AM416" s="109"/>
      <c r="AN416" s="153"/>
      <c r="AO416" s="109"/>
      <c r="AP416" s="153"/>
      <c r="AQ416" s="109"/>
      <c r="AR416" s="151"/>
    </row>
    <row r="417" spans="1:44" ht="11.25">
      <c r="A417" s="3" t="s">
        <v>156</v>
      </c>
      <c r="B417" s="14" t="s">
        <v>27</v>
      </c>
      <c r="C417" s="15">
        <v>229814</v>
      </c>
      <c r="D417" s="23">
        <v>3</v>
      </c>
      <c r="E417" s="109">
        <v>190</v>
      </c>
      <c r="F417" s="153">
        <v>566789</v>
      </c>
      <c r="G417" s="109">
        <v>182</v>
      </c>
      <c r="H417" s="153">
        <v>567037</v>
      </c>
      <c r="I417" s="109">
        <v>6</v>
      </c>
      <c r="J417" s="153">
        <v>769</v>
      </c>
      <c r="K417" s="109">
        <v>190</v>
      </c>
      <c r="L417" s="153">
        <v>583100</v>
      </c>
      <c r="M417" s="109">
        <v>190</v>
      </c>
      <c r="N417" s="153">
        <v>76272</v>
      </c>
      <c r="O417" s="109">
        <v>181</v>
      </c>
      <c r="P417" s="153">
        <v>6299</v>
      </c>
      <c r="Q417" s="109">
        <v>190</v>
      </c>
      <c r="R417" s="153">
        <v>381360</v>
      </c>
      <c r="S417" s="109"/>
      <c r="T417" s="153"/>
      <c r="U417" s="109"/>
      <c r="V417" s="153"/>
      <c r="W417" s="109">
        <v>190</v>
      </c>
      <c r="X417" s="151">
        <v>2181626</v>
      </c>
      <c r="Y417" s="109">
        <v>12</v>
      </c>
      <c r="Z417" s="153">
        <v>49193</v>
      </c>
      <c r="AA417" s="109">
        <v>12</v>
      </c>
      <c r="AB417" s="153">
        <v>40728</v>
      </c>
      <c r="AC417" s="109"/>
      <c r="AD417" s="153"/>
      <c r="AE417" s="109">
        <v>12</v>
      </c>
      <c r="AF417" s="153">
        <v>48145</v>
      </c>
      <c r="AG417" s="109">
        <v>12</v>
      </c>
      <c r="AH417" s="153">
        <v>6840</v>
      </c>
      <c r="AI417" s="109">
        <v>12</v>
      </c>
      <c r="AJ417" s="153">
        <v>418</v>
      </c>
      <c r="AK417" s="109">
        <v>12</v>
      </c>
      <c r="AL417" s="153">
        <v>34200</v>
      </c>
      <c r="AM417" s="109"/>
      <c r="AN417" s="153"/>
      <c r="AO417" s="109"/>
      <c r="AP417" s="153"/>
      <c r="AQ417" s="109">
        <v>12</v>
      </c>
      <c r="AR417" s="151">
        <v>179524</v>
      </c>
    </row>
    <row r="418" spans="1:44" ht="11.25">
      <c r="A418" s="3" t="s">
        <v>156</v>
      </c>
      <c r="B418" s="14" t="s">
        <v>28</v>
      </c>
      <c r="C418" s="15">
        <v>222831</v>
      </c>
      <c r="D418" s="23">
        <v>4</v>
      </c>
      <c r="E418" s="109">
        <v>214</v>
      </c>
      <c r="F418" s="153">
        <v>747832</v>
      </c>
      <c r="G418" s="109">
        <v>216</v>
      </c>
      <c r="H418" s="153">
        <v>825768</v>
      </c>
      <c r="I418" s="109"/>
      <c r="J418" s="153"/>
      <c r="K418" s="109">
        <v>215</v>
      </c>
      <c r="L418" s="153">
        <v>698906</v>
      </c>
      <c r="M418" s="109"/>
      <c r="N418" s="153"/>
      <c r="O418" s="109"/>
      <c r="P418" s="153"/>
      <c r="Q418" s="109"/>
      <c r="R418" s="153"/>
      <c r="S418" s="109"/>
      <c r="T418" s="153"/>
      <c r="U418" s="109"/>
      <c r="V418" s="153"/>
      <c r="W418" s="109">
        <v>216</v>
      </c>
      <c r="X418" s="151">
        <v>2272506</v>
      </c>
      <c r="Y418" s="109">
        <v>1</v>
      </c>
      <c r="Z418" s="153">
        <v>5672</v>
      </c>
      <c r="AA418" s="109">
        <v>1</v>
      </c>
      <c r="AB418" s="153">
        <v>4460</v>
      </c>
      <c r="AC418" s="109"/>
      <c r="AD418" s="153"/>
      <c r="AE418" s="109">
        <v>1</v>
      </c>
      <c r="AF418" s="153">
        <v>5105</v>
      </c>
      <c r="AG418" s="109"/>
      <c r="AH418" s="153"/>
      <c r="AI418" s="109"/>
      <c r="AJ418" s="153"/>
      <c r="AK418" s="109"/>
      <c r="AL418" s="153"/>
      <c r="AM418" s="109"/>
      <c r="AN418" s="153"/>
      <c r="AO418" s="109"/>
      <c r="AP418" s="153"/>
      <c r="AQ418" s="109">
        <v>1</v>
      </c>
      <c r="AR418" s="151">
        <v>15237</v>
      </c>
    </row>
    <row r="419" spans="1:44" ht="11.25">
      <c r="A419" s="3" t="s">
        <v>156</v>
      </c>
      <c r="B419" s="14" t="s">
        <v>29</v>
      </c>
      <c r="C419" s="15">
        <v>226833</v>
      </c>
      <c r="D419" s="23">
        <v>4</v>
      </c>
      <c r="E419" s="109">
        <v>181</v>
      </c>
      <c r="F419" s="153">
        <v>640571</v>
      </c>
      <c r="G419" s="109">
        <v>181</v>
      </c>
      <c r="H419" s="153">
        <v>564049</v>
      </c>
      <c r="I419" s="109"/>
      <c r="J419" s="153"/>
      <c r="K419" s="109">
        <v>181</v>
      </c>
      <c r="L419" s="153">
        <v>622543</v>
      </c>
      <c r="M419" s="109">
        <v>181</v>
      </c>
      <c r="N419" s="153">
        <v>8140</v>
      </c>
      <c r="O419" s="109">
        <v>181</v>
      </c>
      <c r="P419" s="153">
        <v>4952</v>
      </c>
      <c r="Q419" s="109">
        <v>181</v>
      </c>
      <c r="R419" s="153">
        <v>4070</v>
      </c>
      <c r="S419" s="109"/>
      <c r="T419" s="153"/>
      <c r="U419" s="109"/>
      <c r="V419" s="153"/>
      <c r="W419" s="109">
        <v>181</v>
      </c>
      <c r="X419" s="151">
        <v>1844325</v>
      </c>
      <c r="Y419" s="109">
        <v>11</v>
      </c>
      <c r="Z419" s="153">
        <v>42663</v>
      </c>
      <c r="AA419" s="109">
        <v>11</v>
      </c>
      <c r="AB419" s="153">
        <v>35731</v>
      </c>
      <c r="AC419" s="109"/>
      <c r="AD419" s="153"/>
      <c r="AE419" s="109">
        <v>11</v>
      </c>
      <c r="AF419" s="153">
        <v>40969</v>
      </c>
      <c r="AG419" s="109">
        <v>11</v>
      </c>
      <c r="AH419" s="153">
        <v>535</v>
      </c>
      <c r="AI419" s="109">
        <v>11</v>
      </c>
      <c r="AJ419" s="153">
        <v>301</v>
      </c>
      <c r="AK419" s="109">
        <v>11</v>
      </c>
      <c r="AL419" s="153">
        <v>268</v>
      </c>
      <c r="AM419" s="109"/>
      <c r="AN419" s="153"/>
      <c r="AO419" s="109"/>
      <c r="AP419" s="153"/>
      <c r="AQ419" s="109">
        <v>11</v>
      </c>
      <c r="AR419" s="151">
        <v>120467</v>
      </c>
    </row>
    <row r="420" spans="1:44" ht="11.25">
      <c r="A420" s="3" t="s">
        <v>156</v>
      </c>
      <c r="B420" s="14" t="s">
        <v>30</v>
      </c>
      <c r="C420" s="15">
        <v>228529</v>
      </c>
      <c r="D420" s="23">
        <v>4</v>
      </c>
      <c r="E420" s="109">
        <v>201</v>
      </c>
      <c r="F420" s="153">
        <v>585825</v>
      </c>
      <c r="G420" s="109">
        <v>201</v>
      </c>
      <c r="H420" s="153">
        <v>747720</v>
      </c>
      <c r="I420" s="109"/>
      <c r="J420" s="153"/>
      <c r="K420" s="109">
        <v>201</v>
      </c>
      <c r="L420" s="153">
        <v>599733</v>
      </c>
      <c r="M420" s="109">
        <v>201</v>
      </c>
      <c r="N420" s="153">
        <v>7911</v>
      </c>
      <c r="O420" s="109"/>
      <c r="P420" s="153"/>
      <c r="Q420" s="109">
        <v>201</v>
      </c>
      <c r="R420" s="153">
        <v>39694</v>
      </c>
      <c r="S420" s="109"/>
      <c r="T420" s="153"/>
      <c r="U420" s="109"/>
      <c r="V420" s="153"/>
      <c r="W420" s="109">
        <v>201</v>
      </c>
      <c r="X420" s="151">
        <v>1980883</v>
      </c>
      <c r="Y420" s="109">
        <v>33</v>
      </c>
      <c r="Z420" s="153">
        <v>162558</v>
      </c>
      <c r="AA420" s="109">
        <v>33</v>
      </c>
      <c r="AB420" s="153">
        <v>122760</v>
      </c>
      <c r="AC420" s="109"/>
      <c r="AD420" s="153"/>
      <c r="AE420" s="109">
        <v>33</v>
      </c>
      <c r="AF420" s="153">
        <v>154040</v>
      </c>
      <c r="AG420" s="109">
        <v>33</v>
      </c>
      <c r="AH420" s="153">
        <v>2074</v>
      </c>
      <c r="AI420" s="109"/>
      <c r="AJ420" s="153"/>
      <c r="AK420" s="109">
        <v>33</v>
      </c>
      <c r="AL420" s="153">
        <v>7580</v>
      </c>
      <c r="AM420" s="109"/>
      <c r="AN420" s="153"/>
      <c r="AO420" s="109"/>
      <c r="AP420" s="153"/>
      <c r="AQ420" s="109">
        <v>33</v>
      </c>
      <c r="AR420" s="151">
        <v>449012</v>
      </c>
    </row>
    <row r="421" spans="1:44" ht="11.25">
      <c r="A421" s="3" t="s">
        <v>156</v>
      </c>
      <c r="B421" s="156" t="s">
        <v>31</v>
      </c>
      <c r="C421" s="157">
        <v>226152</v>
      </c>
      <c r="D421" s="158">
        <v>4</v>
      </c>
      <c r="E421" s="159">
        <v>96</v>
      </c>
      <c r="F421" s="160">
        <v>301494</v>
      </c>
      <c r="G421" s="159">
        <v>96</v>
      </c>
      <c r="H421" s="160">
        <v>357120</v>
      </c>
      <c r="I421" s="159"/>
      <c r="J421" s="160"/>
      <c r="K421" s="159">
        <v>96</v>
      </c>
      <c r="L421" s="160">
        <v>329127</v>
      </c>
      <c r="M421" s="159">
        <v>96</v>
      </c>
      <c r="N421" s="160">
        <v>4349</v>
      </c>
      <c r="O421" s="159"/>
      <c r="P421" s="160"/>
      <c r="Q421" s="159">
        <v>96</v>
      </c>
      <c r="R421" s="160">
        <v>21587</v>
      </c>
      <c r="S421" s="159"/>
      <c r="T421" s="160"/>
      <c r="U421" s="159"/>
      <c r="V421" s="160"/>
      <c r="W421" s="159">
        <v>96</v>
      </c>
      <c r="X421" s="161">
        <v>1013677</v>
      </c>
      <c r="Y421" s="159">
        <v>10</v>
      </c>
      <c r="Z421" s="160">
        <v>52947</v>
      </c>
      <c r="AA421" s="159">
        <v>10</v>
      </c>
      <c r="AB421" s="160">
        <v>37200</v>
      </c>
      <c r="AC421" s="159"/>
      <c r="AD421" s="160"/>
      <c r="AE421" s="159">
        <v>10</v>
      </c>
      <c r="AF421" s="160">
        <v>51658</v>
      </c>
      <c r="AG421" s="159">
        <v>10</v>
      </c>
      <c r="AH421" s="160">
        <v>732</v>
      </c>
      <c r="AI421" s="159"/>
      <c r="AJ421" s="160"/>
      <c r="AK421" s="159">
        <v>10</v>
      </c>
      <c r="AL421" s="160">
        <v>3640</v>
      </c>
      <c r="AM421" s="159"/>
      <c r="AN421" s="160"/>
      <c r="AO421" s="159"/>
      <c r="AP421" s="160"/>
      <c r="AQ421" s="159">
        <v>10</v>
      </c>
      <c r="AR421" s="161">
        <v>146177</v>
      </c>
    </row>
    <row r="422" spans="1:44" ht="11.25">
      <c r="A422" s="3" t="s">
        <v>156</v>
      </c>
      <c r="B422" s="14" t="s">
        <v>32</v>
      </c>
      <c r="C422" s="15">
        <v>229018</v>
      </c>
      <c r="D422" s="23">
        <v>4</v>
      </c>
      <c r="E422" s="109">
        <v>61</v>
      </c>
      <c r="F422" s="153">
        <v>240912</v>
      </c>
      <c r="G422" s="109">
        <v>75</v>
      </c>
      <c r="H422" s="153">
        <v>20704</v>
      </c>
      <c r="I422" s="109"/>
      <c r="J422" s="153"/>
      <c r="K422" s="109">
        <v>77</v>
      </c>
      <c r="L422" s="153">
        <v>249470</v>
      </c>
      <c r="M422" s="109">
        <v>77</v>
      </c>
      <c r="N422" s="153">
        <v>4712</v>
      </c>
      <c r="O422" s="109"/>
      <c r="P422" s="153"/>
      <c r="Q422" s="109">
        <v>77</v>
      </c>
      <c r="R422" s="153">
        <v>9783</v>
      </c>
      <c r="S422" s="109"/>
      <c r="T422" s="153"/>
      <c r="U422" s="109"/>
      <c r="V422" s="153"/>
      <c r="W422" s="109">
        <v>77</v>
      </c>
      <c r="X422" s="151">
        <v>525581</v>
      </c>
      <c r="Y422" s="109"/>
      <c r="Z422" s="153"/>
      <c r="AA422" s="109"/>
      <c r="AB422" s="153"/>
      <c r="AC422" s="109"/>
      <c r="AD422" s="153"/>
      <c r="AE422" s="109"/>
      <c r="AF422" s="153"/>
      <c r="AG422" s="109"/>
      <c r="AH422" s="153"/>
      <c r="AI422" s="109"/>
      <c r="AJ422" s="153"/>
      <c r="AK422" s="109"/>
      <c r="AL422" s="153"/>
      <c r="AM422" s="109"/>
      <c r="AN422" s="153"/>
      <c r="AO422" s="109"/>
      <c r="AP422" s="153"/>
      <c r="AQ422" s="109"/>
      <c r="AR422" s="151"/>
    </row>
    <row r="423" spans="1:44" ht="11.25">
      <c r="A423" s="3" t="s">
        <v>156</v>
      </c>
      <c r="B423" s="14" t="s">
        <v>33</v>
      </c>
      <c r="C423" s="15">
        <v>227924</v>
      </c>
      <c r="D423" s="23">
        <v>5</v>
      </c>
      <c r="E423" s="109"/>
      <c r="F423" s="153"/>
      <c r="G423" s="109"/>
      <c r="H423" s="153"/>
      <c r="I423" s="109"/>
      <c r="J423" s="153"/>
      <c r="K423" s="109"/>
      <c r="L423" s="153"/>
      <c r="M423" s="109"/>
      <c r="N423" s="153"/>
      <c r="O423" s="109"/>
      <c r="P423" s="153"/>
      <c r="Q423" s="109"/>
      <c r="R423" s="153"/>
      <c r="S423" s="109"/>
      <c r="T423" s="153"/>
      <c r="U423" s="109"/>
      <c r="V423" s="153"/>
      <c r="W423" s="109"/>
      <c r="X423" s="151"/>
      <c r="Y423" s="109"/>
      <c r="Z423" s="153"/>
      <c r="AA423" s="109"/>
      <c r="AB423" s="153"/>
      <c r="AC423" s="109"/>
      <c r="AD423" s="153"/>
      <c r="AE423" s="109"/>
      <c r="AF423" s="153"/>
      <c r="AG423" s="109"/>
      <c r="AH423" s="153"/>
      <c r="AI423" s="109"/>
      <c r="AJ423" s="153"/>
      <c r="AK423" s="109"/>
      <c r="AL423" s="153"/>
      <c r="AM423" s="109"/>
      <c r="AN423" s="153"/>
      <c r="AO423" s="109"/>
      <c r="AP423" s="153"/>
      <c r="AQ423" s="109"/>
      <c r="AR423" s="151"/>
    </row>
    <row r="424" spans="1:44" ht="11.25">
      <c r="A424" s="3" t="s">
        <v>156</v>
      </c>
      <c r="B424" s="14" t="s">
        <v>34</v>
      </c>
      <c r="C424" s="15">
        <v>224545</v>
      </c>
      <c r="D424" s="23">
        <v>5</v>
      </c>
      <c r="E424" s="109">
        <v>32</v>
      </c>
      <c r="F424" s="153">
        <v>100294</v>
      </c>
      <c r="G424" s="109">
        <v>32</v>
      </c>
      <c r="H424" s="153">
        <v>85560</v>
      </c>
      <c r="I424" s="109"/>
      <c r="J424" s="153"/>
      <c r="K424" s="109">
        <v>32</v>
      </c>
      <c r="L424" s="153">
        <v>94352</v>
      </c>
      <c r="M424" s="109">
        <v>32</v>
      </c>
      <c r="N424" s="153">
        <v>1244</v>
      </c>
      <c r="O424" s="109"/>
      <c r="P424" s="153"/>
      <c r="Q424" s="109">
        <v>32</v>
      </c>
      <c r="R424" s="153">
        <v>6175</v>
      </c>
      <c r="S424" s="109"/>
      <c r="T424" s="153"/>
      <c r="U424" s="109"/>
      <c r="V424" s="153"/>
      <c r="W424" s="109">
        <v>32</v>
      </c>
      <c r="X424" s="151">
        <v>287625</v>
      </c>
      <c r="Y424" s="109"/>
      <c r="Z424" s="153"/>
      <c r="AA424" s="109"/>
      <c r="AB424" s="153"/>
      <c r="AC424" s="109"/>
      <c r="AD424" s="153"/>
      <c r="AE424" s="109"/>
      <c r="AF424" s="153"/>
      <c r="AG424" s="109"/>
      <c r="AH424" s="153"/>
      <c r="AI424" s="109"/>
      <c r="AJ424" s="153"/>
      <c r="AK424" s="109"/>
      <c r="AL424" s="153"/>
      <c r="AM424" s="109"/>
      <c r="AN424" s="153"/>
      <c r="AO424" s="109"/>
      <c r="AP424" s="153"/>
      <c r="AQ424" s="109"/>
      <c r="AR424" s="151"/>
    </row>
    <row r="425" spans="1:44" ht="11.25">
      <c r="A425" s="3" t="s">
        <v>156</v>
      </c>
      <c r="B425" s="14" t="s">
        <v>35</v>
      </c>
      <c r="C425" s="15">
        <v>225502</v>
      </c>
      <c r="D425" s="23">
        <v>5</v>
      </c>
      <c r="E425" s="109">
        <v>35</v>
      </c>
      <c r="F425" s="153">
        <v>123317</v>
      </c>
      <c r="G425" s="109">
        <v>35</v>
      </c>
      <c r="H425" s="153">
        <v>101794</v>
      </c>
      <c r="I425" s="109"/>
      <c r="J425" s="153"/>
      <c r="K425" s="109">
        <v>35</v>
      </c>
      <c r="L425" s="153">
        <v>125148</v>
      </c>
      <c r="M425" s="109">
        <v>35</v>
      </c>
      <c r="N425" s="153">
        <v>17077</v>
      </c>
      <c r="O425" s="109">
        <v>35</v>
      </c>
      <c r="P425" s="153">
        <v>3666</v>
      </c>
      <c r="Q425" s="109">
        <v>35</v>
      </c>
      <c r="R425" s="153">
        <v>8538</v>
      </c>
      <c r="S425" s="109"/>
      <c r="T425" s="153"/>
      <c r="U425" s="109"/>
      <c r="V425" s="153"/>
      <c r="W425" s="109">
        <v>35</v>
      </c>
      <c r="X425" s="151">
        <v>379540</v>
      </c>
      <c r="Y425" s="109">
        <v>3</v>
      </c>
      <c r="Z425" s="153">
        <v>14422</v>
      </c>
      <c r="AA425" s="109">
        <v>3</v>
      </c>
      <c r="AB425" s="153">
        <v>7393</v>
      </c>
      <c r="AC425" s="109"/>
      <c r="AD425" s="153"/>
      <c r="AE425" s="109">
        <v>3</v>
      </c>
      <c r="AF425" s="153">
        <v>15549</v>
      </c>
      <c r="AG425" s="109">
        <v>3</v>
      </c>
      <c r="AH425" s="153">
        <v>2347</v>
      </c>
      <c r="AI425" s="109">
        <v>3</v>
      </c>
      <c r="AJ425" s="153">
        <v>82</v>
      </c>
      <c r="AK425" s="109">
        <v>3</v>
      </c>
      <c r="AL425" s="153">
        <v>1173</v>
      </c>
      <c r="AM425" s="109"/>
      <c r="AN425" s="153"/>
      <c r="AO425" s="109"/>
      <c r="AP425" s="153"/>
      <c r="AQ425" s="109">
        <v>3</v>
      </c>
      <c r="AR425" s="151">
        <v>40966</v>
      </c>
    </row>
    <row r="426" spans="1:44" ht="11.25">
      <c r="A426" s="3" t="s">
        <v>156</v>
      </c>
      <c r="B426" s="14" t="s">
        <v>36</v>
      </c>
      <c r="C426" s="15">
        <v>227377</v>
      </c>
      <c r="D426" s="23">
        <v>5</v>
      </c>
      <c r="E426" s="109">
        <v>201</v>
      </c>
      <c r="F426" s="153">
        <v>661672</v>
      </c>
      <c r="G426" s="109">
        <v>200</v>
      </c>
      <c r="H426" s="153">
        <v>39200</v>
      </c>
      <c r="I426" s="109"/>
      <c r="J426" s="153"/>
      <c r="K426" s="109">
        <v>200</v>
      </c>
      <c r="L426" s="153">
        <v>643359</v>
      </c>
      <c r="M426" s="109">
        <v>200</v>
      </c>
      <c r="N426" s="153">
        <v>58331</v>
      </c>
      <c r="O426" s="109"/>
      <c r="P426" s="153"/>
      <c r="Q426" s="109">
        <v>200</v>
      </c>
      <c r="R426" s="153">
        <v>24876</v>
      </c>
      <c r="S426" s="109"/>
      <c r="T426" s="153"/>
      <c r="U426" s="109"/>
      <c r="V426" s="153"/>
      <c r="W426" s="109">
        <v>201</v>
      </c>
      <c r="X426" s="151">
        <v>1427438</v>
      </c>
      <c r="Y426" s="109">
        <v>26</v>
      </c>
      <c r="Z426" s="153">
        <v>82889</v>
      </c>
      <c r="AA426" s="109">
        <v>27</v>
      </c>
      <c r="AB426" s="153">
        <v>5400</v>
      </c>
      <c r="AC426" s="109"/>
      <c r="AD426" s="153"/>
      <c r="AE426" s="109">
        <v>27</v>
      </c>
      <c r="AF426" s="153">
        <v>79516</v>
      </c>
      <c r="AG426" s="109">
        <v>27</v>
      </c>
      <c r="AH426" s="153">
        <v>7209</v>
      </c>
      <c r="AI426" s="109"/>
      <c r="AJ426" s="153"/>
      <c r="AK426" s="109">
        <v>27</v>
      </c>
      <c r="AL426" s="153">
        <v>3074</v>
      </c>
      <c r="AM426" s="109"/>
      <c r="AN426" s="153"/>
      <c r="AO426" s="109"/>
      <c r="AP426" s="153"/>
      <c r="AQ426" s="109">
        <v>27</v>
      </c>
      <c r="AR426" s="151">
        <v>178088</v>
      </c>
    </row>
    <row r="427" spans="1:44" ht="11.25">
      <c r="A427" s="3" t="s">
        <v>156</v>
      </c>
      <c r="B427" s="14" t="s">
        <v>37</v>
      </c>
      <c r="C427" s="15">
        <v>228714</v>
      </c>
      <c r="D427" s="23">
        <v>6</v>
      </c>
      <c r="E427" s="109">
        <v>41</v>
      </c>
      <c r="F427" s="153">
        <v>129520</v>
      </c>
      <c r="G427" s="109">
        <v>41</v>
      </c>
      <c r="H427" s="153">
        <v>152520</v>
      </c>
      <c r="I427" s="109"/>
      <c r="J427" s="153"/>
      <c r="K427" s="109">
        <v>41</v>
      </c>
      <c r="L427" s="153">
        <v>127974</v>
      </c>
      <c r="M427" s="109">
        <v>41</v>
      </c>
      <c r="N427" s="153">
        <v>1692</v>
      </c>
      <c r="O427" s="109"/>
      <c r="P427" s="153"/>
      <c r="Q427" s="109">
        <v>41</v>
      </c>
      <c r="R427" s="153">
        <v>8382</v>
      </c>
      <c r="S427" s="109"/>
      <c r="T427" s="153"/>
      <c r="U427" s="109"/>
      <c r="V427" s="153"/>
      <c r="W427" s="109">
        <v>41</v>
      </c>
      <c r="X427" s="151">
        <v>420088</v>
      </c>
      <c r="Y427" s="109">
        <v>17</v>
      </c>
      <c r="Z427" s="153">
        <v>81419</v>
      </c>
      <c r="AA427" s="109">
        <v>17</v>
      </c>
      <c r="AB427" s="153">
        <v>63240</v>
      </c>
      <c r="AC427" s="109"/>
      <c r="AD427" s="153"/>
      <c r="AE427" s="109">
        <v>17</v>
      </c>
      <c r="AF427" s="153">
        <v>73290</v>
      </c>
      <c r="AG427" s="109">
        <v>17</v>
      </c>
      <c r="AH427" s="153">
        <v>1054</v>
      </c>
      <c r="AI427" s="109"/>
      <c r="AJ427" s="153"/>
      <c r="AK427" s="109">
        <v>17</v>
      </c>
      <c r="AL427" s="153">
        <v>5247</v>
      </c>
      <c r="AM427" s="109"/>
      <c r="AN427" s="153"/>
      <c r="AO427" s="109"/>
      <c r="AP427" s="153"/>
      <c r="AQ427" s="109">
        <v>17</v>
      </c>
      <c r="AR427" s="151">
        <v>224250</v>
      </c>
    </row>
    <row r="428" spans="1:44" ht="11.25">
      <c r="A428" s="3" t="s">
        <v>156</v>
      </c>
      <c r="B428" s="14" t="s">
        <v>38</v>
      </c>
      <c r="C428" s="15">
        <v>225432</v>
      </c>
      <c r="D428" s="23">
        <v>6</v>
      </c>
      <c r="E428" s="109">
        <v>172</v>
      </c>
      <c r="F428" s="153">
        <v>536171</v>
      </c>
      <c r="G428" s="109">
        <v>172</v>
      </c>
      <c r="H428" s="153">
        <v>479004</v>
      </c>
      <c r="I428" s="109"/>
      <c r="J428" s="153"/>
      <c r="K428" s="109">
        <v>172</v>
      </c>
      <c r="L428" s="153">
        <v>536086</v>
      </c>
      <c r="M428" s="109"/>
      <c r="N428" s="153"/>
      <c r="O428" s="109"/>
      <c r="P428" s="153"/>
      <c r="Q428" s="109"/>
      <c r="R428" s="153"/>
      <c r="S428" s="109"/>
      <c r="T428" s="153"/>
      <c r="U428" s="109"/>
      <c r="V428" s="153"/>
      <c r="W428" s="109">
        <v>172</v>
      </c>
      <c r="X428" s="151">
        <v>1551261</v>
      </c>
      <c r="Y428" s="109">
        <v>9</v>
      </c>
      <c r="Z428" s="153">
        <v>53137</v>
      </c>
      <c r="AA428" s="109">
        <v>9</v>
      </c>
      <c r="AB428" s="153">
        <v>29054</v>
      </c>
      <c r="AC428" s="109"/>
      <c r="AD428" s="153"/>
      <c r="AE428" s="109">
        <v>9</v>
      </c>
      <c r="AF428" s="153">
        <v>44606</v>
      </c>
      <c r="AG428" s="109"/>
      <c r="AH428" s="153"/>
      <c r="AI428" s="109"/>
      <c r="AJ428" s="153"/>
      <c r="AK428" s="109"/>
      <c r="AL428" s="153"/>
      <c r="AM428" s="109"/>
      <c r="AN428" s="153"/>
      <c r="AO428" s="109"/>
      <c r="AP428" s="153"/>
      <c r="AQ428" s="109">
        <v>9</v>
      </c>
      <c r="AR428" s="151">
        <v>126797</v>
      </c>
    </row>
    <row r="429" spans="1:44" ht="11.25">
      <c r="A429" s="3" t="s">
        <v>141</v>
      </c>
      <c r="B429" s="32" t="s">
        <v>92</v>
      </c>
      <c r="C429" s="15">
        <v>234076</v>
      </c>
      <c r="D429" s="22">
        <v>1</v>
      </c>
      <c r="E429" s="81">
        <v>804</v>
      </c>
      <c r="F429" s="81">
        <v>5983711</v>
      </c>
      <c r="G429" s="81">
        <v>823</v>
      </c>
      <c r="H429" s="81">
        <v>3245450</v>
      </c>
      <c r="I429" s="81">
        <v>787</v>
      </c>
      <c r="J429" s="81">
        <v>151672</v>
      </c>
      <c r="K429" s="81">
        <v>830</v>
      </c>
      <c r="L429" s="81">
        <v>3790868</v>
      </c>
      <c r="M429" s="81"/>
      <c r="N429" s="81"/>
      <c r="O429" s="81">
        <v>796</v>
      </c>
      <c r="P429" s="81">
        <v>115483</v>
      </c>
      <c r="Q429" s="81"/>
      <c r="R429" s="81"/>
      <c r="S429" s="81"/>
      <c r="T429" s="81"/>
      <c r="U429" s="81"/>
      <c r="V429" s="81"/>
      <c r="W429" s="81">
        <v>830</v>
      </c>
      <c r="X429" s="82">
        <f aca="true" t="shared" si="5" ref="X429:X444">SUM(F429,H429,J429,L429,N429,P429,R429,T429,V429)</f>
        <v>13287184</v>
      </c>
      <c r="Y429" s="82">
        <v>170</v>
      </c>
      <c r="Z429" s="81">
        <v>1876001</v>
      </c>
      <c r="AA429" s="81">
        <v>171</v>
      </c>
      <c r="AB429" s="81">
        <v>718560</v>
      </c>
      <c r="AC429" s="81">
        <v>161</v>
      </c>
      <c r="AD429" s="81">
        <v>47732</v>
      </c>
      <c r="AE429" s="81">
        <v>172</v>
      </c>
      <c r="AF429" s="81">
        <v>939487</v>
      </c>
      <c r="AG429" s="81"/>
      <c r="AH429" s="81"/>
      <c r="AI429" s="81">
        <v>162</v>
      </c>
      <c r="AJ429" s="81">
        <v>23661</v>
      </c>
      <c r="AK429" s="81"/>
      <c r="AL429" s="81"/>
      <c r="AM429" s="81"/>
      <c r="AN429" s="81"/>
      <c r="AO429" s="81"/>
      <c r="AP429" s="81"/>
      <c r="AQ429" s="81">
        <v>172</v>
      </c>
      <c r="AR429" s="82">
        <f aca="true" t="shared" si="6" ref="AR429:AR435">SUM(Z429,AB429,AD429,AF429,AH429,AJ429,AL429,AN429,AP429)</f>
        <v>3605441</v>
      </c>
    </row>
    <row r="430" spans="1:44" ht="11.25">
      <c r="A430" s="3" t="s">
        <v>141</v>
      </c>
      <c r="B430" s="32" t="s">
        <v>93</v>
      </c>
      <c r="C430" s="15">
        <v>233921</v>
      </c>
      <c r="D430" s="22">
        <v>1</v>
      </c>
      <c r="E430" s="83">
        <v>888</v>
      </c>
      <c r="F430" s="83">
        <v>5590497</v>
      </c>
      <c r="G430" s="83">
        <v>888</v>
      </c>
      <c r="H430" s="83">
        <v>1808256</v>
      </c>
      <c r="I430" s="83"/>
      <c r="J430" s="83"/>
      <c r="K430" s="83">
        <v>888</v>
      </c>
      <c r="L430" s="83">
        <v>3078169</v>
      </c>
      <c r="M430" s="83">
        <v>888</v>
      </c>
      <c r="N430" s="83">
        <v>24745</v>
      </c>
      <c r="O430" s="83">
        <v>888</v>
      </c>
      <c r="P430" s="83">
        <v>551850</v>
      </c>
      <c r="Q430" s="83">
        <v>888</v>
      </c>
      <c r="R430" s="83">
        <v>420936</v>
      </c>
      <c r="S430" s="83"/>
      <c r="T430" s="83"/>
      <c r="U430" s="83"/>
      <c r="V430" s="83"/>
      <c r="W430" s="83">
        <v>888</v>
      </c>
      <c r="X430" s="82">
        <f t="shared" si="5"/>
        <v>11474453</v>
      </c>
      <c r="Y430" s="84">
        <v>321</v>
      </c>
      <c r="Z430" s="83">
        <v>2701124</v>
      </c>
      <c r="AA430" s="83">
        <v>321</v>
      </c>
      <c r="AB430" s="83">
        <v>669483</v>
      </c>
      <c r="AC430" s="83"/>
      <c r="AD430" s="83"/>
      <c r="AE430" s="83">
        <v>321</v>
      </c>
      <c r="AF430" s="83">
        <v>1348231</v>
      </c>
      <c r="AG430" s="83">
        <v>321</v>
      </c>
      <c r="AH430" s="83">
        <v>11949</v>
      </c>
      <c r="AI430" s="83">
        <v>321</v>
      </c>
      <c r="AJ430" s="83">
        <v>266311</v>
      </c>
      <c r="AK430" s="83">
        <v>321</v>
      </c>
      <c r="AL430" s="83">
        <v>203134</v>
      </c>
      <c r="AM430" s="83"/>
      <c r="AN430" s="83"/>
      <c r="AO430" s="83"/>
      <c r="AP430" s="83"/>
      <c r="AQ430" s="83">
        <v>321</v>
      </c>
      <c r="AR430" s="82">
        <f t="shared" si="6"/>
        <v>5200232</v>
      </c>
    </row>
    <row r="431" spans="1:44" ht="11.25">
      <c r="A431" s="3" t="s">
        <v>141</v>
      </c>
      <c r="B431" s="32" t="s">
        <v>94</v>
      </c>
      <c r="C431" s="15">
        <v>231624</v>
      </c>
      <c r="D431" s="22">
        <v>2</v>
      </c>
      <c r="E431" s="83">
        <v>451</v>
      </c>
      <c r="F431" s="83">
        <v>3119704</v>
      </c>
      <c r="G431" s="83">
        <v>451</v>
      </c>
      <c r="H431" s="83">
        <v>1449600</v>
      </c>
      <c r="I431" s="83">
        <v>372</v>
      </c>
      <c r="J431" s="83">
        <v>5152</v>
      </c>
      <c r="K431" s="83">
        <v>451</v>
      </c>
      <c r="L431" s="83">
        <v>1921195</v>
      </c>
      <c r="M431" s="83"/>
      <c r="N431" s="83"/>
      <c r="O431" s="83"/>
      <c r="P431" s="83"/>
      <c r="Q431" s="83"/>
      <c r="R431" s="83"/>
      <c r="S431" s="83"/>
      <c r="T431" s="83"/>
      <c r="U431" s="83"/>
      <c r="V431" s="83"/>
      <c r="W431" s="83">
        <v>451</v>
      </c>
      <c r="X431" s="82">
        <f t="shared" si="5"/>
        <v>6495651</v>
      </c>
      <c r="Y431" s="83">
        <v>65</v>
      </c>
      <c r="Z431" s="83">
        <v>534803</v>
      </c>
      <c r="AA431" s="83">
        <v>65</v>
      </c>
      <c r="AB431" s="83">
        <v>208000</v>
      </c>
      <c r="AC431" s="83">
        <v>53</v>
      </c>
      <c r="AD431" s="83">
        <v>858</v>
      </c>
      <c r="AE431" s="83">
        <v>65</v>
      </c>
      <c r="AF431" s="83">
        <v>312513</v>
      </c>
      <c r="AG431" s="83"/>
      <c r="AH431" s="83"/>
      <c r="AI431" s="83"/>
      <c r="AJ431" s="83"/>
      <c r="AK431" s="83"/>
      <c r="AL431" s="83"/>
      <c r="AM431" s="83"/>
      <c r="AN431" s="83"/>
      <c r="AO431" s="83"/>
      <c r="AP431" s="83"/>
      <c r="AQ431" s="83">
        <v>65</v>
      </c>
      <c r="AR431" s="82">
        <f t="shared" si="6"/>
        <v>1056174</v>
      </c>
    </row>
    <row r="432" spans="1:44" ht="11.25">
      <c r="A432" s="3" t="s">
        <v>141</v>
      </c>
      <c r="B432" s="32" t="s">
        <v>95</v>
      </c>
      <c r="C432" s="15">
        <v>232186</v>
      </c>
      <c r="D432" s="22">
        <v>2</v>
      </c>
      <c r="E432" s="83">
        <v>654</v>
      </c>
      <c r="F432" s="83">
        <v>6025292</v>
      </c>
      <c r="G432" s="83">
        <v>577</v>
      </c>
      <c r="H432" s="83">
        <v>1959852</v>
      </c>
      <c r="I432" s="83"/>
      <c r="J432" s="83"/>
      <c r="K432" s="83">
        <v>673</v>
      </c>
      <c r="L432" s="83">
        <v>2930523</v>
      </c>
      <c r="M432" s="83"/>
      <c r="N432" s="83"/>
      <c r="O432" s="83">
        <v>673</v>
      </c>
      <c r="P432" s="83">
        <v>204444</v>
      </c>
      <c r="Q432" s="83">
        <v>673</v>
      </c>
      <c r="R432" s="83">
        <v>127870</v>
      </c>
      <c r="S432" s="83"/>
      <c r="T432" s="83"/>
      <c r="U432" s="83"/>
      <c r="V432" s="83"/>
      <c r="W432" s="83">
        <v>673</v>
      </c>
      <c r="X432" s="82">
        <f t="shared" si="5"/>
        <v>11247981</v>
      </c>
      <c r="Y432" s="84">
        <v>85</v>
      </c>
      <c r="Z432" s="83">
        <v>768704</v>
      </c>
      <c r="AA432" s="83">
        <v>71</v>
      </c>
      <c r="AB432" s="83">
        <v>242328</v>
      </c>
      <c r="AC432" s="83"/>
      <c r="AD432" s="83"/>
      <c r="AE432" s="83">
        <v>86</v>
      </c>
      <c r="AF432" s="83">
        <v>420732</v>
      </c>
      <c r="AG432" s="83"/>
      <c r="AH432" s="83"/>
      <c r="AI432" s="83">
        <v>86</v>
      </c>
      <c r="AJ432" s="83">
        <v>25815</v>
      </c>
      <c r="AK432" s="83">
        <v>86</v>
      </c>
      <c r="AL432" s="83">
        <v>16340</v>
      </c>
      <c r="AM432" s="83"/>
      <c r="AN432" s="83"/>
      <c r="AO432" s="83"/>
      <c r="AP432" s="83"/>
      <c r="AQ432" s="83">
        <v>86</v>
      </c>
      <c r="AR432" s="82">
        <f t="shared" si="6"/>
        <v>1473919</v>
      </c>
    </row>
    <row r="433" spans="1:44" ht="11.25">
      <c r="A433" s="3" t="s">
        <v>141</v>
      </c>
      <c r="B433" s="32" t="s">
        <v>96</v>
      </c>
      <c r="C433" s="15">
        <v>232982</v>
      </c>
      <c r="D433" s="22">
        <v>2</v>
      </c>
      <c r="E433" s="83">
        <v>553</v>
      </c>
      <c r="F433" s="83">
        <v>3469823</v>
      </c>
      <c r="G433" s="83">
        <v>518</v>
      </c>
      <c r="H433" s="83">
        <v>1876918</v>
      </c>
      <c r="I433" s="83"/>
      <c r="J433" s="83"/>
      <c r="K433" s="83">
        <v>553</v>
      </c>
      <c r="L433" s="83">
        <v>2269306</v>
      </c>
      <c r="M433" s="83">
        <v>553</v>
      </c>
      <c r="N433" s="83">
        <v>2818</v>
      </c>
      <c r="O433" s="83"/>
      <c r="P433" s="83"/>
      <c r="Q433" s="83">
        <v>553</v>
      </c>
      <c r="R433" s="83">
        <v>19516</v>
      </c>
      <c r="S433" s="83"/>
      <c r="T433" s="83"/>
      <c r="U433" s="83"/>
      <c r="V433" s="83"/>
      <c r="W433" s="83">
        <v>553</v>
      </c>
      <c r="X433" s="82">
        <f t="shared" si="5"/>
        <v>7638381</v>
      </c>
      <c r="Y433" s="84">
        <v>29</v>
      </c>
      <c r="Z433" s="83">
        <v>202855</v>
      </c>
      <c r="AA433" s="83">
        <v>29</v>
      </c>
      <c r="AB433" s="83">
        <v>89699</v>
      </c>
      <c r="AC433" s="83"/>
      <c r="AD433" s="83"/>
      <c r="AE433" s="83">
        <v>29</v>
      </c>
      <c r="AF433" s="83">
        <v>106936</v>
      </c>
      <c r="AG433" s="83"/>
      <c r="AH433" s="83"/>
      <c r="AI433" s="83"/>
      <c r="AJ433" s="83"/>
      <c r="AK433" s="83"/>
      <c r="AL433" s="83"/>
      <c r="AM433" s="83"/>
      <c r="AN433" s="83"/>
      <c r="AO433" s="83"/>
      <c r="AP433" s="83"/>
      <c r="AQ433" s="83">
        <v>29</v>
      </c>
      <c r="AR433" s="82">
        <f t="shared" si="6"/>
        <v>399490</v>
      </c>
    </row>
    <row r="434" spans="1:44" ht="11.25">
      <c r="A434" s="3" t="s">
        <v>141</v>
      </c>
      <c r="B434" s="32" t="s">
        <v>97</v>
      </c>
      <c r="C434" s="15">
        <v>234030</v>
      </c>
      <c r="D434" s="22">
        <v>2</v>
      </c>
      <c r="E434" s="83">
        <v>517</v>
      </c>
      <c r="F434" s="83">
        <v>3239268</v>
      </c>
      <c r="G434" s="83">
        <v>517</v>
      </c>
      <c r="H434" s="83">
        <v>1737398</v>
      </c>
      <c r="I434" s="83">
        <v>517</v>
      </c>
      <c r="J434" s="83">
        <v>24470</v>
      </c>
      <c r="K434" s="83">
        <v>517</v>
      </c>
      <c r="L434" s="83">
        <v>2027983</v>
      </c>
      <c r="M434" s="83">
        <v>517</v>
      </c>
      <c r="N434" s="83">
        <v>12235</v>
      </c>
      <c r="O434" s="83"/>
      <c r="P434" s="83"/>
      <c r="Q434" s="83">
        <v>517</v>
      </c>
      <c r="R434" s="83">
        <v>27529</v>
      </c>
      <c r="S434" s="83"/>
      <c r="T434" s="83"/>
      <c r="U434" s="83"/>
      <c r="V434" s="83"/>
      <c r="W434" s="83">
        <v>517</v>
      </c>
      <c r="X434" s="82">
        <f t="shared" si="5"/>
        <v>7068883</v>
      </c>
      <c r="Y434" s="84">
        <v>283</v>
      </c>
      <c r="Z434" s="83">
        <v>2213512</v>
      </c>
      <c r="AA434" s="83">
        <v>283</v>
      </c>
      <c r="AB434" s="83">
        <v>1187225</v>
      </c>
      <c r="AC434" s="83">
        <v>283</v>
      </c>
      <c r="AD434" s="83">
        <v>16721</v>
      </c>
      <c r="AE434" s="83">
        <v>283</v>
      </c>
      <c r="AF434" s="83">
        <v>1385793</v>
      </c>
      <c r="AG434" s="83">
        <v>283</v>
      </c>
      <c r="AH434" s="83">
        <v>8362</v>
      </c>
      <c r="AI434" s="83"/>
      <c r="AJ434" s="83"/>
      <c r="AK434" s="83">
        <v>283</v>
      </c>
      <c r="AL434" s="83">
        <v>18812</v>
      </c>
      <c r="AM434" s="83"/>
      <c r="AN434" s="83"/>
      <c r="AO434" s="83"/>
      <c r="AP434" s="83"/>
      <c r="AQ434" s="83">
        <v>283</v>
      </c>
      <c r="AR434" s="82">
        <f t="shared" si="6"/>
        <v>4830425</v>
      </c>
    </row>
    <row r="435" spans="1:44" ht="11.25">
      <c r="A435" s="3" t="s">
        <v>141</v>
      </c>
      <c r="B435" s="31" t="s">
        <v>98</v>
      </c>
      <c r="C435" s="9">
        <v>232423</v>
      </c>
      <c r="D435" s="26">
        <v>3</v>
      </c>
      <c r="E435" s="83">
        <v>588</v>
      </c>
      <c r="F435" s="83">
        <v>3185902</v>
      </c>
      <c r="G435" s="83">
        <v>588</v>
      </c>
      <c r="H435" s="83">
        <v>1926288</v>
      </c>
      <c r="I435" s="83"/>
      <c r="J435" s="83"/>
      <c r="K435" s="83">
        <v>588</v>
      </c>
      <c r="L435" s="83">
        <v>2269524</v>
      </c>
      <c r="M435" s="83">
        <v>588</v>
      </c>
      <c r="N435" s="83">
        <v>4163</v>
      </c>
      <c r="O435" s="83">
        <v>588</v>
      </c>
      <c r="P435" s="83">
        <v>216334</v>
      </c>
      <c r="Q435" s="83">
        <v>588</v>
      </c>
      <c r="R435" s="83">
        <v>174336</v>
      </c>
      <c r="S435" s="83"/>
      <c r="T435" s="83"/>
      <c r="U435" s="83">
        <v>588</v>
      </c>
      <c r="V435" s="83">
        <v>204316</v>
      </c>
      <c r="W435" s="83">
        <v>588</v>
      </c>
      <c r="X435" s="82">
        <f t="shared" si="5"/>
        <v>7980863</v>
      </c>
      <c r="Y435" s="83">
        <v>29</v>
      </c>
      <c r="Z435" s="83">
        <v>237322</v>
      </c>
      <c r="AA435" s="83">
        <v>29</v>
      </c>
      <c r="AB435" s="83">
        <v>95004</v>
      </c>
      <c r="AC435" s="83"/>
      <c r="AD435" s="83"/>
      <c r="AE435" s="83">
        <v>29</v>
      </c>
      <c r="AF435" s="83">
        <v>151656</v>
      </c>
      <c r="AG435" s="83">
        <v>29</v>
      </c>
      <c r="AH435" s="83">
        <v>205</v>
      </c>
      <c r="AI435" s="83">
        <v>29</v>
      </c>
      <c r="AJ435" s="83">
        <v>16210</v>
      </c>
      <c r="AK435" s="83">
        <v>29</v>
      </c>
      <c r="AL435" s="83">
        <v>8598</v>
      </c>
      <c r="AM435" s="83"/>
      <c r="AN435" s="83"/>
      <c r="AO435" s="83">
        <v>29</v>
      </c>
      <c r="AP435" s="83">
        <v>15309</v>
      </c>
      <c r="AQ435" s="83">
        <v>29</v>
      </c>
      <c r="AR435" s="82">
        <f t="shared" si="6"/>
        <v>524304</v>
      </c>
    </row>
    <row r="436" spans="1:44" ht="11.25">
      <c r="A436" s="3" t="s">
        <v>141</v>
      </c>
      <c r="B436" s="31" t="s">
        <v>99</v>
      </c>
      <c r="C436" s="15">
        <v>233277</v>
      </c>
      <c r="D436" s="22">
        <v>3</v>
      </c>
      <c r="E436" s="83">
        <v>352</v>
      </c>
      <c r="F436" s="83">
        <v>1775800</v>
      </c>
      <c r="G436" s="83">
        <v>352</v>
      </c>
      <c r="H436" s="83">
        <v>1009119</v>
      </c>
      <c r="I436" s="83"/>
      <c r="J436" s="83"/>
      <c r="K436" s="83">
        <v>352</v>
      </c>
      <c r="L436" s="83">
        <v>1195055</v>
      </c>
      <c r="M436" s="83">
        <v>352</v>
      </c>
      <c r="N436" s="83">
        <v>7233</v>
      </c>
      <c r="O436" s="83"/>
      <c r="P436" s="83"/>
      <c r="Q436" s="83">
        <v>352</v>
      </c>
      <c r="R436" s="83">
        <v>506</v>
      </c>
      <c r="S436" s="83"/>
      <c r="T436" s="83"/>
      <c r="U436" s="83"/>
      <c r="V436" s="83"/>
      <c r="W436" s="83">
        <v>352</v>
      </c>
      <c r="X436" s="82">
        <f t="shared" si="5"/>
        <v>3987713</v>
      </c>
      <c r="Y436" s="83"/>
      <c r="Z436" s="83"/>
      <c r="AA436" s="83"/>
      <c r="AB436" s="83"/>
      <c r="AC436" s="83"/>
      <c r="AD436" s="83"/>
      <c r="AE436" s="83"/>
      <c r="AF436" s="83"/>
      <c r="AG436" s="83"/>
      <c r="AH436" s="83"/>
      <c r="AI436" s="83"/>
      <c r="AJ436" s="83"/>
      <c r="AK436" s="83"/>
      <c r="AL436" s="83"/>
      <c r="AM436" s="83"/>
      <c r="AN436" s="83"/>
      <c r="AO436" s="83"/>
      <c r="AP436" s="83"/>
      <c r="AQ436" s="83"/>
      <c r="AR436" s="82"/>
    </row>
    <row r="437" spans="1:44" ht="11.25">
      <c r="A437" s="3" t="s">
        <v>141</v>
      </c>
      <c r="B437" s="32" t="s">
        <v>100</v>
      </c>
      <c r="C437" s="15">
        <v>232937</v>
      </c>
      <c r="D437" s="22">
        <v>4</v>
      </c>
      <c r="E437" s="83">
        <v>272</v>
      </c>
      <c r="F437" s="84">
        <v>1489250</v>
      </c>
      <c r="G437" s="84">
        <v>245</v>
      </c>
      <c r="H437" s="84">
        <v>833436</v>
      </c>
      <c r="I437" s="84"/>
      <c r="J437" s="84"/>
      <c r="K437" s="84">
        <v>277</v>
      </c>
      <c r="L437" s="84">
        <v>1018882</v>
      </c>
      <c r="M437" s="84"/>
      <c r="N437" s="84"/>
      <c r="O437" s="84">
        <v>277</v>
      </c>
      <c r="P437" s="84">
        <v>46355</v>
      </c>
      <c r="Q437" s="84">
        <v>277</v>
      </c>
      <c r="R437" s="84">
        <v>18510</v>
      </c>
      <c r="S437" s="84"/>
      <c r="T437" s="84"/>
      <c r="U437" s="84">
        <v>220</v>
      </c>
      <c r="V437" s="84">
        <v>223078</v>
      </c>
      <c r="W437" s="84">
        <v>277</v>
      </c>
      <c r="X437" s="82">
        <f t="shared" si="5"/>
        <v>3629511</v>
      </c>
      <c r="Y437" s="84">
        <v>60</v>
      </c>
      <c r="Z437" s="84">
        <v>348436</v>
      </c>
      <c r="AA437" s="84">
        <v>55</v>
      </c>
      <c r="AB437" s="84">
        <v>188124</v>
      </c>
      <c r="AC437" s="84"/>
      <c r="AD437" s="84"/>
      <c r="AE437" s="84">
        <v>60</v>
      </c>
      <c r="AF437" s="84">
        <v>237639</v>
      </c>
      <c r="AG437" s="84"/>
      <c r="AH437" s="84"/>
      <c r="AI437" s="84">
        <v>60</v>
      </c>
      <c r="AJ437" s="84">
        <v>10803</v>
      </c>
      <c r="AK437" s="84">
        <v>60</v>
      </c>
      <c r="AL437" s="84">
        <v>4318</v>
      </c>
      <c r="AM437" s="84"/>
      <c r="AN437" s="84"/>
      <c r="AO437" s="84">
        <v>44</v>
      </c>
      <c r="AP437" s="84">
        <v>48072</v>
      </c>
      <c r="AQ437" s="84">
        <v>60</v>
      </c>
      <c r="AR437" s="82">
        <f>SUM(Z437,AB437,AD437,AF437,AH437,AJ437,AL437,AN437,AP437)</f>
        <v>837392</v>
      </c>
    </row>
    <row r="438" spans="1:44" ht="11.25">
      <c r="A438" s="3" t="s">
        <v>141</v>
      </c>
      <c r="B438" s="32" t="s">
        <v>101</v>
      </c>
      <c r="C438" s="15">
        <v>234155</v>
      </c>
      <c r="D438" s="22">
        <v>4</v>
      </c>
      <c r="E438" s="83">
        <v>147</v>
      </c>
      <c r="F438" s="84">
        <v>752638</v>
      </c>
      <c r="G438" s="84">
        <v>147</v>
      </c>
      <c r="H438" s="84">
        <v>445704</v>
      </c>
      <c r="I438" s="84"/>
      <c r="J438" s="84"/>
      <c r="K438" s="84">
        <v>147</v>
      </c>
      <c r="L438" s="84">
        <v>435998</v>
      </c>
      <c r="M438" s="84"/>
      <c r="N438" s="84"/>
      <c r="O438" s="84">
        <v>147</v>
      </c>
      <c r="P438" s="84">
        <v>24613</v>
      </c>
      <c r="Q438" s="84"/>
      <c r="R438" s="84"/>
      <c r="S438" s="84"/>
      <c r="T438" s="84"/>
      <c r="U438" s="84"/>
      <c r="V438" s="84"/>
      <c r="W438" s="84">
        <v>147</v>
      </c>
      <c r="X438" s="82">
        <f t="shared" si="5"/>
        <v>1658953</v>
      </c>
      <c r="Y438" s="84">
        <v>23</v>
      </c>
      <c r="Z438" s="84">
        <v>162893</v>
      </c>
      <c r="AA438" s="84">
        <v>23</v>
      </c>
      <c r="AB438" s="84">
        <v>69736</v>
      </c>
      <c r="AC438" s="84"/>
      <c r="AD438" s="84"/>
      <c r="AE438" s="84">
        <v>23</v>
      </c>
      <c r="AF438" s="84">
        <v>93816</v>
      </c>
      <c r="AG438" s="84"/>
      <c r="AH438" s="84"/>
      <c r="AI438" s="84">
        <v>23</v>
      </c>
      <c r="AJ438" s="84">
        <v>13413</v>
      </c>
      <c r="AK438" s="84"/>
      <c r="AL438" s="84"/>
      <c r="AM438" s="84"/>
      <c r="AN438" s="84"/>
      <c r="AO438" s="84"/>
      <c r="AP438" s="84"/>
      <c r="AQ438" s="84">
        <v>23</v>
      </c>
      <c r="AR438" s="82">
        <f>SUM(Z438,AB438,AD438,AF438,AH438,AJ438,AL438,AN438,AP438)</f>
        <v>339858</v>
      </c>
    </row>
    <row r="439" spans="1:44" ht="11.25">
      <c r="A439" s="3" t="s">
        <v>141</v>
      </c>
      <c r="B439" s="32" t="s">
        <v>102</v>
      </c>
      <c r="C439" s="15">
        <v>232566</v>
      </c>
      <c r="D439" s="22">
        <v>5</v>
      </c>
      <c r="E439" s="83">
        <v>157</v>
      </c>
      <c r="F439" s="83">
        <v>843927</v>
      </c>
      <c r="G439" s="83">
        <v>146</v>
      </c>
      <c r="H439" s="83">
        <v>520332</v>
      </c>
      <c r="I439" s="83"/>
      <c r="J439" s="83"/>
      <c r="K439" s="83">
        <v>158</v>
      </c>
      <c r="L439" s="83">
        <v>573213</v>
      </c>
      <c r="M439" s="83"/>
      <c r="N439" s="83"/>
      <c r="O439" s="83"/>
      <c r="P439" s="83"/>
      <c r="Q439" s="83"/>
      <c r="R439" s="83"/>
      <c r="S439" s="83"/>
      <c r="T439" s="83"/>
      <c r="U439" s="83"/>
      <c r="V439" s="83"/>
      <c r="W439" s="83">
        <v>158</v>
      </c>
      <c r="X439" s="82">
        <f t="shared" si="5"/>
        <v>1937472</v>
      </c>
      <c r="Y439" s="83"/>
      <c r="Z439" s="83"/>
      <c r="AA439" s="83"/>
      <c r="AB439" s="83"/>
      <c r="AC439" s="83"/>
      <c r="AD439" s="83"/>
      <c r="AE439" s="83"/>
      <c r="AF439" s="83"/>
      <c r="AG439" s="83"/>
      <c r="AH439" s="83"/>
      <c r="AI439" s="83"/>
      <c r="AJ439" s="83"/>
      <c r="AK439" s="83"/>
      <c r="AL439" s="83"/>
      <c r="AM439" s="83"/>
      <c r="AN439" s="83"/>
      <c r="AO439" s="83"/>
      <c r="AP439" s="83"/>
      <c r="AQ439" s="83"/>
      <c r="AR439" s="82"/>
    </row>
    <row r="440" spans="1:44" ht="11.25">
      <c r="A440" s="3" t="s">
        <v>141</v>
      </c>
      <c r="B440" s="32" t="s">
        <v>103</v>
      </c>
      <c r="C440" s="15">
        <v>231712</v>
      </c>
      <c r="D440" s="22">
        <v>6</v>
      </c>
      <c r="E440" s="83">
        <v>172</v>
      </c>
      <c r="F440" s="83">
        <v>912209</v>
      </c>
      <c r="G440" s="83">
        <v>159</v>
      </c>
      <c r="H440" s="83">
        <v>547032</v>
      </c>
      <c r="I440" s="83"/>
      <c r="J440" s="83"/>
      <c r="K440" s="83">
        <v>172</v>
      </c>
      <c r="L440" s="83">
        <v>529800</v>
      </c>
      <c r="M440" s="83"/>
      <c r="N440" s="83"/>
      <c r="O440" s="83">
        <v>172</v>
      </c>
      <c r="P440" s="83">
        <v>30079</v>
      </c>
      <c r="Q440" s="83"/>
      <c r="R440" s="83"/>
      <c r="S440" s="83"/>
      <c r="T440" s="83"/>
      <c r="U440" s="83"/>
      <c r="V440" s="83"/>
      <c r="W440" s="83">
        <v>172</v>
      </c>
      <c r="X440" s="82">
        <f t="shared" si="5"/>
        <v>2019120</v>
      </c>
      <c r="Y440" s="83"/>
      <c r="Z440" s="83"/>
      <c r="AA440" s="83"/>
      <c r="AB440" s="83"/>
      <c r="AC440" s="83"/>
      <c r="AD440" s="83"/>
      <c r="AE440" s="83"/>
      <c r="AF440" s="83"/>
      <c r="AG440" s="83"/>
      <c r="AH440" s="83"/>
      <c r="AI440" s="83"/>
      <c r="AJ440" s="83"/>
      <c r="AK440" s="83"/>
      <c r="AL440" s="83"/>
      <c r="AM440" s="83"/>
      <c r="AN440" s="83"/>
      <c r="AO440" s="83"/>
      <c r="AP440" s="83"/>
      <c r="AQ440" s="83"/>
      <c r="AR440" s="82"/>
    </row>
    <row r="441" spans="1:44" ht="11.25">
      <c r="A441" s="3" t="s">
        <v>141</v>
      </c>
      <c r="B441" s="31" t="s">
        <v>104</v>
      </c>
      <c r="C441" s="9">
        <v>233897</v>
      </c>
      <c r="D441" s="26">
        <v>6</v>
      </c>
      <c r="E441" s="83">
        <v>59</v>
      </c>
      <c r="F441" s="83">
        <v>294997</v>
      </c>
      <c r="G441" s="83">
        <v>59</v>
      </c>
      <c r="H441" s="83">
        <v>192712</v>
      </c>
      <c r="I441" s="83">
        <v>29</v>
      </c>
      <c r="J441" s="83">
        <v>3465</v>
      </c>
      <c r="K441" s="83">
        <v>59</v>
      </c>
      <c r="L441" s="83">
        <v>212435</v>
      </c>
      <c r="M441" s="83"/>
      <c r="N441" s="83"/>
      <c r="O441" s="83">
        <v>31</v>
      </c>
      <c r="P441" s="83">
        <v>5053</v>
      </c>
      <c r="Q441" s="83"/>
      <c r="R441" s="83"/>
      <c r="S441" s="83"/>
      <c r="T441" s="83"/>
      <c r="U441" s="83"/>
      <c r="V441" s="83"/>
      <c r="W441" s="83">
        <v>59</v>
      </c>
      <c r="X441" s="82">
        <f t="shared" si="5"/>
        <v>708662</v>
      </c>
      <c r="Y441" s="84">
        <v>3</v>
      </c>
      <c r="Z441" s="83">
        <v>20897</v>
      </c>
      <c r="AA441" s="83">
        <v>3</v>
      </c>
      <c r="AB441" s="83">
        <v>10866</v>
      </c>
      <c r="AC441" s="83">
        <v>2</v>
      </c>
      <c r="AD441" s="83">
        <v>430</v>
      </c>
      <c r="AE441" s="83">
        <v>3</v>
      </c>
      <c r="AF441" s="83">
        <v>13443</v>
      </c>
      <c r="AG441" s="83"/>
      <c r="AH441" s="83"/>
      <c r="AI441" s="83">
        <v>2</v>
      </c>
      <c r="AJ441" s="83">
        <v>219</v>
      </c>
      <c r="AK441" s="83"/>
      <c r="AL441" s="83"/>
      <c r="AM441" s="83"/>
      <c r="AN441" s="83"/>
      <c r="AO441" s="83"/>
      <c r="AP441" s="83"/>
      <c r="AQ441" s="83">
        <v>3</v>
      </c>
      <c r="AR441" s="82">
        <f>SUM(Z441,AB441,AD441,AF441,AH441,AJ441,AL441,AN441,AP441)</f>
        <v>45855</v>
      </c>
    </row>
    <row r="442" spans="1:44" ht="11.25">
      <c r="A442" s="3" t="s">
        <v>141</v>
      </c>
      <c r="B442" s="31" t="s">
        <v>105</v>
      </c>
      <c r="C442" s="9">
        <v>232681</v>
      </c>
      <c r="D442" s="26">
        <v>6</v>
      </c>
      <c r="E442" s="83">
        <v>175</v>
      </c>
      <c r="F442" s="83">
        <v>934232</v>
      </c>
      <c r="G442" s="83">
        <v>161</v>
      </c>
      <c r="H442" s="83">
        <v>538614</v>
      </c>
      <c r="I442" s="83">
        <v>159</v>
      </c>
      <c r="J442" s="83">
        <v>22862</v>
      </c>
      <c r="K442" s="83">
        <v>175</v>
      </c>
      <c r="L442" s="83">
        <v>655587</v>
      </c>
      <c r="M442" s="83"/>
      <c r="N442" s="83"/>
      <c r="O442" s="83"/>
      <c r="P442" s="83"/>
      <c r="Q442" s="83"/>
      <c r="R442" s="83"/>
      <c r="S442" s="83"/>
      <c r="T442" s="83"/>
      <c r="U442" s="83"/>
      <c r="V442" s="83"/>
      <c r="W442" s="83">
        <v>175</v>
      </c>
      <c r="X442" s="82">
        <f t="shared" si="5"/>
        <v>2151295</v>
      </c>
      <c r="Y442" s="83">
        <v>3</v>
      </c>
      <c r="Z442" s="83">
        <v>21059</v>
      </c>
      <c r="AA442" s="83">
        <v>3</v>
      </c>
      <c r="AB442" s="83">
        <v>9492</v>
      </c>
      <c r="AC442" s="83">
        <v>3</v>
      </c>
      <c r="AD442" s="83">
        <v>545</v>
      </c>
      <c r="AE442" s="83">
        <v>3</v>
      </c>
      <c r="AF442" s="83">
        <v>13905</v>
      </c>
      <c r="AG442" s="83"/>
      <c r="AH442" s="83"/>
      <c r="AI442" s="83"/>
      <c r="AJ442" s="83"/>
      <c r="AK442" s="83"/>
      <c r="AL442" s="83"/>
      <c r="AM442" s="83"/>
      <c r="AN442" s="83"/>
      <c r="AO442" s="83"/>
      <c r="AP442" s="83"/>
      <c r="AQ442" s="83">
        <v>3</v>
      </c>
      <c r="AR442" s="82">
        <f>SUM(Z442,AB442,AD442,AF442,AH442,AJ442,AL442,AN442,AP442)</f>
        <v>45001</v>
      </c>
    </row>
    <row r="443" spans="1:44" ht="11.25">
      <c r="A443" s="3" t="s">
        <v>141</v>
      </c>
      <c r="B443" s="32" t="s">
        <v>107</v>
      </c>
      <c r="C443" s="15"/>
      <c r="D443" s="22">
        <v>7</v>
      </c>
      <c r="E443" s="83">
        <v>1776</v>
      </c>
      <c r="F443" s="83">
        <v>7889896</v>
      </c>
      <c r="G443" s="83">
        <v>1776</v>
      </c>
      <c r="H443" s="83">
        <v>5470080</v>
      </c>
      <c r="I443" s="83"/>
      <c r="J443" s="83"/>
      <c r="K443" s="83">
        <v>1776</v>
      </c>
      <c r="L443" s="83">
        <v>4667675</v>
      </c>
      <c r="M443" s="83"/>
      <c r="N443" s="83"/>
      <c r="O443" s="83"/>
      <c r="P443" s="83"/>
      <c r="Q443" s="83"/>
      <c r="R443" s="83"/>
      <c r="S443" s="83"/>
      <c r="T443" s="83"/>
      <c r="U443" s="83"/>
      <c r="V443" s="83"/>
      <c r="W443" s="83">
        <v>1776</v>
      </c>
      <c r="X443" s="82">
        <f t="shared" si="5"/>
        <v>18027651</v>
      </c>
      <c r="Y443" s="83">
        <v>59</v>
      </c>
      <c r="Z443" s="83">
        <v>320229</v>
      </c>
      <c r="AA443" s="83">
        <v>59</v>
      </c>
      <c r="AB443" s="83">
        <v>181720</v>
      </c>
      <c r="AC443" s="83"/>
      <c r="AD443" s="83"/>
      <c r="AE443" s="83">
        <v>59</v>
      </c>
      <c r="AF443" s="83">
        <v>189110</v>
      </c>
      <c r="AG443" s="83"/>
      <c r="AH443" s="83"/>
      <c r="AI443" s="83"/>
      <c r="AJ443" s="83"/>
      <c r="AK443" s="83"/>
      <c r="AL443" s="83"/>
      <c r="AM443" s="83"/>
      <c r="AN443" s="83"/>
      <c r="AO443" s="83"/>
      <c r="AP443" s="83"/>
      <c r="AQ443" s="83">
        <v>59</v>
      </c>
      <c r="AR443" s="82">
        <f>SUM(Z443,AB443,AD443,AF443,AH443,AJ443,AL443,AN443,AP443)</f>
        <v>691059</v>
      </c>
    </row>
    <row r="444" spans="1:44" ht="11.25">
      <c r="A444" s="3" t="s">
        <v>141</v>
      </c>
      <c r="B444" s="32" t="s">
        <v>106</v>
      </c>
      <c r="C444" s="15">
        <v>233338</v>
      </c>
      <c r="D444" s="22">
        <v>7</v>
      </c>
      <c r="E444" s="83">
        <v>35</v>
      </c>
      <c r="F444" s="83">
        <v>163521</v>
      </c>
      <c r="G444" s="83">
        <v>33</v>
      </c>
      <c r="H444" s="83">
        <v>109380</v>
      </c>
      <c r="I444" s="83"/>
      <c r="J444" s="83"/>
      <c r="K444" s="83">
        <v>35</v>
      </c>
      <c r="L444" s="83">
        <v>63880</v>
      </c>
      <c r="M444" s="83"/>
      <c r="N444" s="83"/>
      <c r="O444" s="83"/>
      <c r="P444" s="83"/>
      <c r="Q444" s="83"/>
      <c r="R444" s="83"/>
      <c r="S444" s="83"/>
      <c r="T444" s="83"/>
      <c r="U444" s="83"/>
      <c r="V444" s="83"/>
      <c r="W444" s="83">
        <v>35</v>
      </c>
      <c r="X444" s="82">
        <f t="shared" si="5"/>
        <v>336781</v>
      </c>
      <c r="Y444" s="83"/>
      <c r="Z444" s="83"/>
      <c r="AA444" s="83"/>
      <c r="AB444" s="83"/>
      <c r="AC444" s="83"/>
      <c r="AD444" s="83"/>
      <c r="AE444" s="83"/>
      <c r="AF444" s="83"/>
      <c r="AG444" s="83"/>
      <c r="AH444" s="83"/>
      <c r="AI444" s="83"/>
      <c r="AJ444" s="83"/>
      <c r="AK444" s="83"/>
      <c r="AL444" s="83"/>
      <c r="AM444" s="83"/>
      <c r="AN444" s="83"/>
      <c r="AO444" s="83"/>
      <c r="AP444" s="83"/>
      <c r="AQ444" s="83"/>
      <c r="AR444" s="82"/>
    </row>
    <row r="445" spans="1:44" ht="11.25">
      <c r="A445" s="3" t="s">
        <v>142</v>
      </c>
      <c r="B445" s="30" t="s">
        <v>108</v>
      </c>
      <c r="C445" s="19">
        <v>238032</v>
      </c>
      <c r="D445" s="27">
        <v>1</v>
      </c>
      <c r="E445" s="51">
        <v>634</v>
      </c>
      <c r="F445" s="51">
        <v>2025250</v>
      </c>
      <c r="G445" s="51">
        <v>634</v>
      </c>
      <c r="H445" s="51">
        <v>2504300</v>
      </c>
      <c r="I445" s="51"/>
      <c r="J445" s="51"/>
      <c r="K445" s="51">
        <v>634</v>
      </c>
      <c r="L445" s="51">
        <v>2582193</v>
      </c>
      <c r="M445" s="51"/>
      <c r="N445" s="51"/>
      <c r="O445" s="51">
        <v>634</v>
      </c>
      <c r="P445" s="51">
        <v>32968</v>
      </c>
      <c r="Q445" s="51">
        <v>634</v>
      </c>
      <c r="R445" s="51">
        <v>202525</v>
      </c>
      <c r="S445" s="51"/>
      <c r="T445" s="51"/>
      <c r="U445" s="51"/>
      <c r="V445" s="51"/>
      <c r="W445" s="51">
        <v>634</v>
      </c>
      <c r="X445" s="59">
        <v>7347236</v>
      </c>
      <c r="Y445" s="59">
        <v>209</v>
      </c>
      <c r="Z445" s="51">
        <v>835829</v>
      </c>
      <c r="AA445" s="51">
        <v>209</v>
      </c>
      <c r="AB445" s="51">
        <v>825550</v>
      </c>
      <c r="AC445" s="51"/>
      <c r="AD445" s="51"/>
      <c r="AE445" s="51">
        <v>209</v>
      </c>
      <c r="AF445" s="51">
        <v>1065681</v>
      </c>
      <c r="AG445" s="51"/>
      <c r="AH445" s="51"/>
      <c r="AI445" s="51">
        <v>209</v>
      </c>
      <c r="AJ445" s="51">
        <v>10868</v>
      </c>
      <c r="AK445" s="51">
        <v>209</v>
      </c>
      <c r="AL445" s="51">
        <v>83583</v>
      </c>
      <c r="AM445" s="51"/>
      <c r="AN445" s="51"/>
      <c r="AO445" s="51"/>
      <c r="AP445" s="51"/>
      <c r="AQ445" s="51">
        <v>209</v>
      </c>
      <c r="AR445" s="59">
        <v>2821511</v>
      </c>
    </row>
    <row r="446" spans="1:44" ht="11.25">
      <c r="A446" s="3" t="s">
        <v>142</v>
      </c>
      <c r="B446" s="30" t="s">
        <v>109</v>
      </c>
      <c r="C446" s="19">
        <v>237525</v>
      </c>
      <c r="D446" s="27">
        <v>3</v>
      </c>
      <c r="E446" s="51">
        <v>441</v>
      </c>
      <c r="F446" s="51">
        <v>1201178</v>
      </c>
      <c r="G446" s="51">
        <v>441</v>
      </c>
      <c r="H446" s="51">
        <v>1741950</v>
      </c>
      <c r="I446" s="51"/>
      <c r="J446" s="51"/>
      <c r="K446" s="51">
        <v>441</v>
      </c>
      <c r="L446" s="51">
        <v>1531502</v>
      </c>
      <c r="M446" s="51"/>
      <c r="N446" s="51"/>
      <c r="O446" s="51">
        <v>441</v>
      </c>
      <c r="P446" s="51">
        <v>22932</v>
      </c>
      <c r="Q446" s="51">
        <v>441</v>
      </c>
      <c r="R446" s="51">
        <v>120118</v>
      </c>
      <c r="S446" s="51"/>
      <c r="T446" s="51"/>
      <c r="U446" s="51"/>
      <c r="V446" s="51"/>
      <c r="W446" s="51">
        <v>441</v>
      </c>
      <c r="X446" s="59">
        <v>4617680</v>
      </c>
      <c r="Y446" s="51">
        <v>25</v>
      </c>
      <c r="Z446" s="51">
        <v>95090</v>
      </c>
      <c r="AA446" s="51">
        <v>25</v>
      </c>
      <c r="AB446" s="51">
        <v>98750</v>
      </c>
      <c r="AC446" s="51"/>
      <c r="AD446" s="51"/>
      <c r="AE446" s="51">
        <v>25</v>
      </c>
      <c r="AF446" s="51">
        <v>121239</v>
      </c>
      <c r="AG446" s="51"/>
      <c r="AH446" s="51"/>
      <c r="AI446" s="51">
        <v>25</v>
      </c>
      <c r="AJ446" s="51">
        <v>1300</v>
      </c>
      <c r="AK446" s="51">
        <v>25</v>
      </c>
      <c r="AL446" s="51">
        <v>9509</v>
      </c>
      <c r="AM446" s="51"/>
      <c r="AN446" s="51"/>
      <c r="AO446" s="51"/>
      <c r="AP446" s="51"/>
      <c r="AQ446" s="51">
        <v>25</v>
      </c>
      <c r="AR446" s="59">
        <v>325888</v>
      </c>
    </row>
    <row r="447" spans="1:44" ht="11.25">
      <c r="A447" s="3" t="s">
        <v>142</v>
      </c>
      <c r="B447" s="30" t="s">
        <v>110</v>
      </c>
      <c r="C447" s="19">
        <v>237215</v>
      </c>
      <c r="D447" s="27">
        <v>6</v>
      </c>
      <c r="E447" s="51">
        <v>72</v>
      </c>
      <c r="F447" s="51">
        <v>176381</v>
      </c>
      <c r="G447" s="51">
        <v>72</v>
      </c>
      <c r="H447" s="51">
        <v>284400</v>
      </c>
      <c r="I447" s="51"/>
      <c r="J447" s="51"/>
      <c r="K447" s="51">
        <v>72</v>
      </c>
      <c r="L447" s="51">
        <v>224886</v>
      </c>
      <c r="M447" s="51"/>
      <c r="N447" s="51"/>
      <c r="O447" s="51">
        <v>72</v>
      </c>
      <c r="P447" s="51">
        <v>3744</v>
      </c>
      <c r="Q447" s="51">
        <v>72</v>
      </c>
      <c r="R447" s="51">
        <v>17638</v>
      </c>
      <c r="S447" s="51"/>
      <c r="T447" s="51"/>
      <c r="U447" s="51"/>
      <c r="V447" s="51"/>
      <c r="W447" s="51">
        <v>72</v>
      </c>
      <c r="X447" s="59">
        <v>707049</v>
      </c>
      <c r="Y447" s="51">
        <v>4</v>
      </c>
      <c r="Z447" s="51">
        <v>14076</v>
      </c>
      <c r="AA447" s="51">
        <v>4</v>
      </c>
      <c r="AB447" s="51">
        <v>15800</v>
      </c>
      <c r="AC447" s="51"/>
      <c r="AD447" s="51"/>
      <c r="AE447" s="51">
        <v>4</v>
      </c>
      <c r="AF447" s="51">
        <v>17947</v>
      </c>
      <c r="AG447" s="51"/>
      <c r="AH447" s="51"/>
      <c r="AI447" s="51">
        <v>4</v>
      </c>
      <c r="AJ447" s="51">
        <v>208</v>
      </c>
      <c r="AK447" s="51">
        <v>4</v>
      </c>
      <c r="AL447" s="51">
        <v>1408</v>
      </c>
      <c r="AM447" s="51"/>
      <c r="AN447" s="51"/>
      <c r="AO447" s="51"/>
      <c r="AP447" s="51"/>
      <c r="AQ447" s="51">
        <v>4</v>
      </c>
      <c r="AR447" s="59">
        <v>49439</v>
      </c>
    </row>
    <row r="448" spans="1:44" ht="11.25">
      <c r="A448" s="3" t="s">
        <v>142</v>
      </c>
      <c r="B448" s="30" t="s">
        <v>111</v>
      </c>
      <c r="C448" s="19">
        <v>237330</v>
      </c>
      <c r="D448" s="27">
        <v>6</v>
      </c>
      <c r="E448" s="51">
        <v>86</v>
      </c>
      <c r="F448" s="51">
        <v>202530</v>
      </c>
      <c r="G448" s="51">
        <v>86</v>
      </c>
      <c r="H448" s="51">
        <v>339700</v>
      </c>
      <c r="I448" s="51"/>
      <c r="J448" s="51"/>
      <c r="K448" s="51">
        <v>86</v>
      </c>
      <c r="L448" s="51">
        <v>258226</v>
      </c>
      <c r="M448" s="51"/>
      <c r="N448" s="51"/>
      <c r="O448" s="51">
        <v>86</v>
      </c>
      <c r="P448" s="51">
        <v>4472</v>
      </c>
      <c r="Q448" s="51">
        <v>86</v>
      </c>
      <c r="R448" s="51">
        <v>20253</v>
      </c>
      <c r="S448" s="51"/>
      <c r="T448" s="51"/>
      <c r="U448" s="51"/>
      <c r="V448" s="51"/>
      <c r="W448" s="51">
        <v>86</v>
      </c>
      <c r="X448" s="59">
        <v>825181</v>
      </c>
      <c r="Y448" s="51">
        <v>6</v>
      </c>
      <c r="Z448" s="51">
        <v>17254</v>
      </c>
      <c r="AA448" s="51">
        <v>6</v>
      </c>
      <c r="AB448" s="51">
        <v>23700</v>
      </c>
      <c r="AC448" s="51"/>
      <c r="AD448" s="51"/>
      <c r="AE448" s="51">
        <v>6</v>
      </c>
      <c r="AF448" s="51">
        <v>21998</v>
      </c>
      <c r="AG448" s="51"/>
      <c r="AH448" s="51"/>
      <c r="AI448" s="51">
        <v>6</v>
      </c>
      <c r="AJ448" s="51">
        <v>312</v>
      </c>
      <c r="AK448" s="51">
        <v>6</v>
      </c>
      <c r="AL448" s="51">
        <v>1725</v>
      </c>
      <c r="AM448" s="51"/>
      <c r="AN448" s="51"/>
      <c r="AO448" s="51"/>
      <c r="AP448" s="51"/>
      <c r="AQ448" s="51">
        <v>6</v>
      </c>
      <c r="AR448" s="59">
        <v>64989</v>
      </c>
    </row>
    <row r="449" spans="1:44" ht="11.25">
      <c r="A449" s="3" t="s">
        <v>142</v>
      </c>
      <c r="B449" s="30" t="s">
        <v>112</v>
      </c>
      <c r="C449" s="19">
        <v>237367</v>
      </c>
      <c r="D449" s="27">
        <v>6</v>
      </c>
      <c r="E449" s="51">
        <v>174</v>
      </c>
      <c r="F449" s="51">
        <v>445036</v>
      </c>
      <c r="G449" s="51">
        <v>174</v>
      </c>
      <c r="H449" s="51">
        <v>687300</v>
      </c>
      <c r="I449" s="51"/>
      <c r="J449" s="51"/>
      <c r="K449" s="51">
        <v>174</v>
      </c>
      <c r="L449" s="51">
        <v>567421</v>
      </c>
      <c r="M449" s="51"/>
      <c r="N449" s="51"/>
      <c r="O449" s="51">
        <v>174</v>
      </c>
      <c r="P449" s="51">
        <v>9048</v>
      </c>
      <c r="Q449" s="51">
        <v>174</v>
      </c>
      <c r="R449" s="51">
        <v>44504</v>
      </c>
      <c r="S449" s="51"/>
      <c r="T449" s="51"/>
      <c r="U449" s="51"/>
      <c r="V449" s="51"/>
      <c r="W449" s="51">
        <v>174</v>
      </c>
      <c r="X449" s="59">
        <v>1753309</v>
      </c>
      <c r="Y449" s="51">
        <v>16</v>
      </c>
      <c r="Z449" s="51">
        <v>51718</v>
      </c>
      <c r="AA449" s="51">
        <v>16</v>
      </c>
      <c r="AB449" s="51">
        <v>63200</v>
      </c>
      <c r="AC449" s="51"/>
      <c r="AD449" s="51"/>
      <c r="AE449" s="51">
        <v>16</v>
      </c>
      <c r="AF449" s="51">
        <v>65941</v>
      </c>
      <c r="AG449" s="51"/>
      <c r="AH449" s="51"/>
      <c r="AI449" s="51">
        <v>16</v>
      </c>
      <c r="AJ449" s="51">
        <v>832</v>
      </c>
      <c r="AK449" s="51">
        <v>16</v>
      </c>
      <c r="AL449" s="51">
        <v>5172</v>
      </c>
      <c r="AM449" s="51"/>
      <c r="AN449" s="51"/>
      <c r="AO449" s="51"/>
      <c r="AP449" s="51"/>
      <c r="AQ449" s="51">
        <v>16</v>
      </c>
      <c r="AR449" s="59">
        <v>186863</v>
      </c>
    </row>
    <row r="450" spans="1:44" ht="11.25">
      <c r="A450" s="3" t="s">
        <v>142</v>
      </c>
      <c r="B450" s="30" t="s">
        <v>113</v>
      </c>
      <c r="C450" s="19">
        <v>237385</v>
      </c>
      <c r="D450" s="27">
        <v>6</v>
      </c>
      <c r="E450" s="51">
        <v>64</v>
      </c>
      <c r="F450" s="51">
        <v>159863</v>
      </c>
      <c r="G450" s="51">
        <v>64</v>
      </c>
      <c r="H450" s="51">
        <v>252800</v>
      </c>
      <c r="I450" s="51"/>
      <c r="J450" s="51"/>
      <c r="K450" s="51">
        <v>64</v>
      </c>
      <c r="L450" s="51">
        <v>203825</v>
      </c>
      <c r="M450" s="51"/>
      <c r="N450" s="51"/>
      <c r="O450" s="51">
        <v>64</v>
      </c>
      <c r="P450" s="51">
        <v>3328</v>
      </c>
      <c r="Q450" s="51">
        <v>64</v>
      </c>
      <c r="R450" s="51">
        <v>15986</v>
      </c>
      <c r="S450" s="51"/>
      <c r="T450" s="51"/>
      <c r="U450" s="51"/>
      <c r="V450" s="51"/>
      <c r="W450" s="51">
        <v>64</v>
      </c>
      <c r="X450" s="59">
        <v>635802</v>
      </c>
      <c r="Y450" s="51">
        <v>4</v>
      </c>
      <c r="Z450" s="51">
        <v>12173</v>
      </c>
      <c r="AA450" s="51">
        <v>4</v>
      </c>
      <c r="AB450" s="51">
        <v>15800</v>
      </c>
      <c r="AC450" s="51"/>
      <c r="AD450" s="51"/>
      <c r="AE450" s="51">
        <v>4</v>
      </c>
      <c r="AF450" s="51">
        <v>15520</v>
      </c>
      <c r="AG450" s="51"/>
      <c r="AH450" s="51"/>
      <c r="AI450" s="51">
        <v>4</v>
      </c>
      <c r="AJ450" s="51">
        <v>208</v>
      </c>
      <c r="AK450" s="51">
        <v>4</v>
      </c>
      <c r="AL450" s="51">
        <v>1217</v>
      </c>
      <c r="AM450" s="51"/>
      <c r="AN450" s="51"/>
      <c r="AO450" s="51"/>
      <c r="AP450" s="51"/>
      <c r="AQ450" s="51">
        <v>4</v>
      </c>
      <c r="AR450" s="59">
        <v>44918</v>
      </c>
    </row>
    <row r="451" spans="1:44" ht="11.25">
      <c r="A451" s="3" t="s">
        <v>142</v>
      </c>
      <c r="B451" s="30" t="s">
        <v>114</v>
      </c>
      <c r="C451" s="19">
        <v>237792</v>
      </c>
      <c r="D451" s="27">
        <v>6</v>
      </c>
      <c r="E451" s="51">
        <v>113</v>
      </c>
      <c r="F451" s="51">
        <v>291404</v>
      </c>
      <c r="G451" s="51">
        <v>113</v>
      </c>
      <c r="H451" s="51">
        <v>446350</v>
      </c>
      <c r="I451" s="51"/>
      <c r="J451" s="51"/>
      <c r="K451" s="51">
        <v>113</v>
      </c>
      <c r="L451" s="51">
        <v>371541</v>
      </c>
      <c r="M451" s="51"/>
      <c r="N451" s="51"/>
      <c r="O451" s="51">
        <v>113</v>
      </c>
      <c r="P451" s="51">
        <v>5876</v>
      </c>
      <c r="Q451" s="51">
        <v>113</v>
      </c>
      <c r="R451" s="51">
        <v>29140</v>
      </c>
      <c r="S451" s="51"/>
      <c r="T451" s="51"/>
      <c r="U451" s="51"/>
      <c r="V451" s="51"/>
      <c r="W451" s="51">
        <v>113</v>
      </c>
      <c r="X451" s="59">
        <v>1144311</v>
      </c>
      <c r="Y451" s="59">
        <v>3</v>
      </c>
      <c r="Z451" s="51">
        <v>7948</v>
      </c>
      <c r="AA451" s="51">
        <v>3</v>
      </c>
      <c r="AB451" s="51">
        <v>11850</v>
      </c>
      <c r="AC451" s="51"/>
      <c r="AD451" s="51"/>
      <c r="AE451" s="51">
        <v>3</v>
      </c>
      <c r="AF451" s="51">
        <v>10133</v>
      </c>
      <c r="AG451" s="51"/>
      <c r="AH451" s="51"/>
      <c r="AI451" s="51">
        <v>3</v>
      </c>
      <c r="AJ451" s="51">
        <v>156</v>
      </c>
      <c r="AK451" s="51">
        <v>3</v>
      </c>
      <c r="AL451" s="51">
        <v>795</v>
      </c>
      <c r="AM451" s="51"/>
      <c r="AN451" s="51"/>
      <c r="AO451" s="51"/>
      <c r="AP451" s="51"/>
      <c r="AQ451" s="51">
        <v>3</v>
      </c>
      <c r="AR451" s="59">
        <v>30882</v>
      </c>
    </row>
    <row r="452" spans="1:44" ht="11.25">
      <c r="A452" s="3" t="s">
        <v>142</v>
      </c>
      <c r="B452" s="30" t="s">
        <v>115</v>
      </c>
      <c r="C452" s="19">
        <v>237932</v>
      </c>
      <c r="D452" s="27">
        <v>6</v>
      </c>
      <c r="E452" s="51">
        <v>111</v>
      </c>
      <c r="F452" s="51">
        <v>269111</v>
      </c>
      <c r="G452" s="51">
        <v>111</v>
      </c>
      <c r="H452" s="51">
        <v>438450</v>
      </c>
      <c r="I452" s="51"/>
      <c r="J452" s="51"/>
      <c r="K452" s="51">
        <v>111</v>
      </c>
      <c r="L452" s="51">
        <v>343116</v>
      </c>
      <c r="M452" s="51"/>
      <c r="N452" s="51"/>
      <c r="O452" s="51">
        <v>111</v>
      </c>
      <c r="P452" s="51">
        <v>5772</v>
      </c>
      <c r="Q452" s="51">
        <v>111</v>
      </c>
      <c r="R452" s="51">
        <v>26911</v>
      </c>
      <c r="S452" s="51"/>
      <c r="T452" s="51"/>
      <c r="U452" s="51"/>
      <c r="V452" s="51"/>
      <c r="W452" s="51">
        <v>111</v>
      </c>
      <c r="X452" s="59">
        <v>1083360</v>
      </c>
      <c r="Y452" s="51">
        <v>3</v>
      </c>
      <c r="Z452" s="51">
        <v>7317</v>
      </c>
      <c r="AA452" s="51">
        <v>3</v>
      </c>
      <c r="AB452" s="51">
        <v>11850</v>
      </c>
      <c r="AC452" s="51"/>
      <c r="AD452" s="51"/>
      <c r="AE452" s="51">
        <v>3</v>
      </c>
      <c r="AF452" s="51">
        <v>9330</v>
      </c>
      <c r="AG452" s="51"/>
      <c r="AH452" s="51"/>
      <c r="AI452" s="51">
        <v>3</v>
      </c>
      <c r="AJ452" s="51">
        <v>156</v>
      </c>
      <c r="AK452" s="51">
        <v>3</v>
      </c>
      <c r="AL452" s="51">
        <v>732</v>
      </c>
      <c r="AM452" s="51"/>
      <c r="AN452" s="51"/>
      <c r="AO452" s="51"/>
      <c r="AP452" s="51"/>
      <c r="AQ452" s="51">
        <v>3</v>
      </c>
      <c r="AR452" s="59">
        <v>29385</v>
      </c>
    </row>
    <row r="453" spans="1:44" ht="11.25">
      <c r="A453" s="3" t="s">
        <v>142</v>
      </c>
      <c r="B453" s="30" t="s">
        <v>117</v>
      </c>
      <c r="C453" s="19">
        <v>237899</v>
      </c>
      <c r="D453" s="27">
        <v>6</v>
      </c>
      <c r="E453" s="51">
        <v>140</v>
      </c>
      <c r="F453" s="51">
        <v>339158</v>
      </c>
      <c r="G453" s="51">
        <v>140</v>
      </c>
      <c r="H453" s="51">
        <v>553000</v>
      </c>
      <c r="I453" s="51"/>
      <c r="J453" s="51"/>
      <c r="K453" s="51">
        <v>140</v>
      </c>
      <c r="L453" s="51">
        <v>432427</v>
      </c>
      <c r="M453" s="51"/>
      <c r="N453" s="51"/>
      <c r="O453" s="51">
        <v>140</v>
      </c>
      <c r="P453" s="51">
        <v>7280</v>
      </c>
      <c r="Q453" s="51">
        <v>140</v>
      </c>
      <c r="R453" s="51">
        <v>33916</v>
      </c>
      <c r="S453" s="51"/>
      <c r="T453" s="51"/>
      <c r="U453" s="51"/>
      <c r="V453" s="51"/>
      <c r="W453" s="51">
        <v>140</v>
      </c>
      <c r="X453" s="59">
        <v>1365781</v>
      </c>
      <c r="Y453" s="51">
        <v>4</v>
      </c>
      <c r="Z453" s="51">
        <v>12862</v>
      </c>
      <c r="AA453" s="51">
        <v>4</v>
      </c>
      <c r="AB453" s="51">
        <v>15800</v>
      </c>
      <c r="AC453" s="51"/>
      <c r="AD453" s="51"/>
      <c r="AE453" s="51">
        <v>4</v>
      </c>
      <c r="AF453" s="51">
        <v>16399</v>
      </c>
      <c r="AG453" s="51"/>
      <c r="AH453" s="51"/>
      <c r="AI453" s="51">
        <v>4</v>
      </c>
      <c r="AJ453" s="51">
        <v>208</v>
      </c>
      <c r="AK453" s="51">
        <v>4</v>
      </c>
      <c r="AL453" s="51">
        <v>1286</v>
      </c>
      <c r="AM453" s="51"/>
      <c r="AN453" s="51"/>
      <c r="AO453" s="51"/>
      <c r="AP453" s="51"/>
      <c r="AQ453" s="51">
        <v>4</v>
      </c>
      <c r="AR453" s="59">
        <v>46555</v>
      </c>
    </row>
    <row r="454" spans="1:44" ht="11.25">
      <c r="A454" s="3" t="s">
        <v>142</v>
      </c>
      <c r="B454" s="30" t="s">
        <v>116</v>
      </c>
      <c r="C454" s="19">
        <v>237950</v>
      </c>
      <c r="D454" s="27">
        <v>6</v>
      </c>
      <c r="E454" s="51">
        <v>115</v>
      </c>
      <c r="F454" s="51">
        <v>287378</v>
      </c>
      <c r="G454" s="51">
        <v>115</v>
      </c>
      <c r="H454" s="51">
        <v>454250</v>
      </c>
      <c r="I454" s="51"/>
      <c r="J454" s="51"/>
      <c r="K454" s="51">
        <v>115</v>
      </c>
      <c r="L454" s="51">
        <v>366407</v>
      </c>
      <c r="M454" s="51"/>
      <c r="N454" s="51"/>
      <c r="O454" s="51">
        <v>115</v>
      </c>
      <c r="P454" s="51">
        <v>5980</v>
      </c>
      <c r="Q454" s="51">
        <v>115</v>
      </c>
      <c r="R454" s="51">
        <v>28738</v>
      </c>
      <c r="S454" s="51"/>
      <c r="T454" s="51"/>
      <c r="U454" s="51"/>
      <c r="V454" s="51"/>
      <c r="W454" s="51">
        <v>115</v>
      </c>
      <c r="X454" s="59">
        <v>1142753</v>
      </c>
      <c r="Y454" s="51">
        <v>10</v>
      </c>
      <c r="Z454" s="51">
        <v>27561</v>
      </c>
      <c r="AA454" s="51">
        <v>10</v>
      </c>
      <c r="AB454" s="51">
        <v>39500</v>
      </c>
      <c r="AC454" s="51"/>
      <c r="AD454" s="51"/>
      <c r="AE454" s="51">
        <v>10</v>
      </c>
      <c r="AF454" s="51">
        <v>35140</v>
      </c>
      <c r="AG454" s="51"/>
      <c r="AH454" s="51"/>
      <c r="AI454" s="51">
        <v>10</v>
      </c>
      <c r="AJ454" s="51">
        <v>520</v>
      </c>
      <c r="AK454" s="51">
        <v>10</v>
      </c>
      <c r="AL454" s="51">
        <v>2756</v>
      </c>
      <c r="AM454" s="51"/>
      <c r="AN454" s="51"/>
      <c r="AO454" s="51"/>
      <c r="AP454" s="51"/>
      <c r="AQ454" s="51">
        <v>10</v>
      </c>
      <c r="AR454" s="59">
        <v>105477</v>
      </c>
    </row>
    <row r="455" spans="1:44" ht="11.25">
      <c r="A455" s="3" t="s">
        <v>142</v>
      </c>
      <c r="B455" s="30" t="s">
        <v>118</v>
      </c>
      <c r="C455" s="19">
        <v>237701</v>
      </c>
      <c r="D455" s="27">
        <v>7</v>
      </c>
      <c r="E455" s="51">
        <v>31</v>
      </c>
      <c r="F455" s="51">
        <v>71471</v>
      </c>
      <c r="G455" s="51">
        <v>31</v>
      </c>
      <c r="H455" s="51">
        <v>122450</v>
      </c>
      <c r="I455" s="51"/>
      <c r="J455" s="51"/>
      <c r="K455" s="51">
        <v>31</v>
      </c>
      <c r="L455" s="51">
        <v>91125</v>
      </c>
      <c r="M455" s="51"/>
      <c r="N455" s="51"/>
      <c r="O455" s="51">
        <v>31</v>
      </c>
      <c r="P455" s="51">
        <v>1612</v>
      </c>
      <c r="Q455" s="51">
        <v>31</v>
      </c>
      <c r="R455" s="51">
        <v>7147</v>
      </c>
      <c r="S455" s="51"/>
      <c r="T455" s="51"/>
      <c r="U455" s="51"/>
      <c r="V455" s="51"/>
      <c r="W455" s="51">
        <v>31</v>
      </c>
      <c r="X455" s="59">
        <v>293805</v>
      </c>
      <c r="Y455" s="51">
        <v>3</v>
      </c>
      <c r="Z455" s="51">
        <v>9422</v>
      </c>
      <c r="AA455" s="51">
        <v>3</v>
      </c>
      <c r="AB455" s="51">
        <v>11850</v>
      </c>
      <c r="AC455" s="51"/>
      <c r="AD455" s="51"/>
      <c r="AE455" s="51">
        <v>3</v>
      </c>
      <c r="AF455" s="51">
        <v>12013</v>
      </c>
      <c r="AG455" s="51"/>
      <c r="AH455" s="51"/>
      <c r="AI455" s="51">
        <v>3</v>
      </c>
      <c r="AJ455" s="51">
        <v>156</v>
      </c>
      <c r="AK455" s="51">
        <v>3</v>
      </c>
      <c r="AL455" s="51">
        <v>942</v>
      </c>
      <c r="AM455" s="51"/>
      <c r="AN455" s="51"/>
      <c r="AO455" s="51"/>
      <c r="AP455" s="51"/>
      <c r="AQ455" s="51">
        <v>3</v>
      </c>
      <c r="AR455" s="59">
        <v>34383</v>
      </c>
    </row>
    <row r="456" spans="1:44" ht="11.25">
      <c r="A456" s="3" t="s">
        <v>142</v>
      </c>
      <c r="B456" s="30" t="s">
        <v>119</v>
      </c>
      <c r="C456" s="19">
        <v>237817</v>
      </c>
      <c r="D456" s="27">
        <v>7</v>
      </c>
      <c r="E456" s="51">
        <v>56</v>
      </c>
      <c r="F456" s="51">
        <v>126370</v>
      </c>
      <c r="G456" s="51">
        <v>56</v>
      </c>
      <c r="H456" s="51">
        <v>221200</v>
      </c>
      <c r="I456" s="51"/>
      <c r="J456" s="51"/>
      <c r="K456" s="51">
        <v>56</v>
      </c>
      <c r="L456" s="51">
        <v>161121</v>
      </c>
      <c r="M456" s="51"/>
      <c r="N456" s="51"/>
      <c r="O456" s="51">
        <v>56</v>
      </c>
      <c r="P456" s="51">
        <v>2912</v>
      </c>
      <c r="Q456" s="51">
        <v>56</v>
      </c>
      <c r="R456" s="51">
        <v>12637</v>
      </c>
      <c r="S456" s="51"/>
      <c r="T456" s="51"/>
      <c r="U456" s="51"/>
      <c r="V456" s="51"/>
      <c r="W456" s="51">
        <v>56</v>
      </c>
      <c r="X456" s="59">
        <v>524240</v>
      </c>
      <c r="Y456" s="59"/>
      <c r="Z456" s="51"/>
      <c r="AA456" s="51"/>
      <c r="AB456" s="51"/>
      <c r="AC456" s="51"/>
      <c r="AD456" s="51"/>
      <c r="AE456" s="51">
        <v>0</v>
      </c>
      <c r="AF456" s="51">
        <v>0</v>
      </c>
      <c r="AG456" s="51"/>
      <c r="AH456" s="51"/>
      <c r="AI456" s="51">
        <v>0</v>
      </c>
      <c r="AJ456" s="51"/>
      <c r="AK456" s="51"/>
      <c r="AL456" s="51"/>
      <c r="AM456" s="51"/>
      <c r="AN456" s="51"/>
      <c r="AO456" s="51"/>
      <c r="AP456" s="51"/>
      <c r="AQ456" s="51"/>
      <c r="AR456" s="59"/>
    </row>
    <row r="457" spans="1:44" ht="11.25">
      <c r="A457" s="3" t="s">
        <v>142</v>
      </c>
      <c r="B457" s="30" t="s">
        <v>120</v>
      </c>
      <c r="C457" s="19">
        <v>238014</v>
      </c>
      <c r="D457" s="27">
        <v>7</v>
      </c>
      <c r="E457" s="51">
        <v>60</v>
      </c>
      <c r="F457" s="51">
        <v>132487</v>
      </c>
      <c r="G457" s="51">
        <v>60</v>
      </c>
      <c r="H457" s="51">
        <v>237000</v>
      </c>
      <c r="I457" s="51"/>
      <c r="J457" s="51"/>
      <c r="K457" s="51">
        <v>60</v>
      </c>
      <c r="L457" s="51">
        <v>168921</v>
      </c>
      <c r="M457" s="51"/>
      <c r="N457" s="51"/>
      <c r="O457" s="51">
        <v>60</v>
      </c>
      <c r="P457" s="51">
        <v>3120</v>
      </c>
      <c r="Q457" s="51">
        <v>60</v>
      </c>
      <c r="R457" s="51">
        <v>13249</v>
      </c>
      <c r="S457" s="51"/>
      <c r="T457" s="51"/>
      <c r="U457" s="51"/>
      <c r="V457" s="51"/>
      <c r="W457" s="51">
        <v>60</v>
      </c>
      <c r="X457" s="59">
        <v>554777</v>
      </c>
      <c r="Y457" s="59">
        <v>3</v>
      </c>
      <c r="Z457" s="51">
        <v>9372</v>
      </c>
      <c r="AA457" s="51">
        <v>3</v>
      </c>
      <c r="AB457" s="51">
        <v>11850</v>
      </c>
      <c r="AC457" s="51"/>
      <c r="AD457" s="51"/>
      <c r="AE457" s="51">
        <v>3</v>
      </c>
      <c r="AF457" s="51">
        <v>11950</v>
      </c>
      <c r="AG457" s="51"/>
      <c r="AH457" s="51"/>
      <c r="AI457" s="51">
        <v>3</v>
      </c>
      <c r="AJ457" s="51">
        <v>156</v>
      </c>
      <c r="AK457" s="51">
        <v>3</v>
      </c>
      <c r="AL457" s="51">
        <v>937</v>
      </c>
      <c r="AM457" s="51"/>
      <c r="AN457" s="51"/>
      <c r="AO457" s="51"/>
      <c r="AP457" s="51"/>
      <c r="AQ457" s="51">
        <v>3</v>
      </c>
      <c r="AR457" s="59">
        <v>34265</v>
      </c>
    </row>
    <row r="458" spans="1:44" ht="11.25">
      <c r="A458" s="3" t="s">
        <v>142</v>
      </c>
      <c r="B458" s="30" t="s">
        <v>121</v>
      </c>
      <c r="C458" s="19">
        <v>237686</v>
      </c>
      <c r="D458" s="27">
        <v>7</v>
      </c>
      <c r="E458" s="51">
        <v>77</v>
      </c>
      <c r="F458" s="51">
        <v>182624</v>
      </c>
      <c r="G458" s="51">
        <v>77</v>
      </c>
      <c r="H458" s="51">
        <v>304150</v>
      </c>
      <c r="I458" s="51"/>
      <c r="J458" s="51"/>
      <c r="K458" s="51">
        <v>77</v>
      </c>
      <c r="L458" s="51">
        <v>232846</v>
      </c>
      <c r="M458" s="51"/>
      <c r="N458" s="51"/>
      <c r="O458" s="51">
        <v>77</v>
      </c>
      <c r="P458" s="51">
        <v>4004</v>
      </c>
      <c r="Q458" s="51">
        <v>77</v>
      </c>
      <c r="R458" s="51">
        <v>18262</v>
      </c>
      <c r="S458" s="51"/>
      <c r="T458" s="51"/>
      <c r="U458" s="51"/>
      <c r="V458" s="51"/>
      <c r="W458" s="51">
        <v>77</v>
      </c>
      <c r="X458" s="59">
        <v>741886</v>
      </c>
      <c r="Y458" s="59">
        <v>1</v>
      </c>
      <c r="Z458" s="51">
        <v>2952</v>
      </c>
      <c r="AA458" s="51">
        <v>1</v>
      </c>
      <c r="AB458" s="51">
        <v>3950</v>
      </c>
      <c r="AC458" s="51"/>
      <c r="AD458" s="51"/>
      <c r="AE458" s="51">
        <v>1</v>
      </c>
      <c r="AF458" s="51">
        <v>3764</v>
      </c>
      <c r="AG458" s="51"/>
      <c r="AH458" s="51"/>
      <c r="AI458" s="51">
        <v>1</v>
      </c>
      <c r="AJ458" s="51">
        <v>52</v>
      </c>
      <c r="AK458" s="51">
        <v>1</v>
      </c>
      <c r="AL458" s="51">
        <v>295</v>
      </c>
      <c r="AM458" s="51"/>
      <c r="AN458" s="51"/>
      <c r="AO458" s="51"/>
      <c r="AP458" s="51"/>
      <c r="AQ458" s="51">
        <v>1</v>
      </c>
      <c r="AR458" s="59">
        <v>11013</v>
      </c>
    </row>
    <row r="459" spans="1:44" ht="11.25">
      <c r="A459" s="3" t="s">
        <v>144</v>
      </c>
      <c r="B459" s="3" t="s">
        <v>571</v>
      </c>
      <c r="C459" s="3">
        <v>159391</v>
      </c>
      <c r="D459" s="3">
        <v>1</v>
      </c>
      <c r="E459" s="57">
        <v>1029</v>
      </c>
      <c r="F459" s="57">
        <v>8641923</v>
      </c>
      <c r="G459" s="57">
        <v>868</v>
      </c>
      <c r="H459" s="57">
        <v>1762577</v>
      </c>
      <c r="K459" s="57">
        <v>611</v>
      </c>
      <c r="L459" s="57">
        <v>420163</v>
      </c>
      <c r="O459" s="57">
        <v>355</v>
      </c>
      <c r="P459" s="57">
        <v>64140</v>
      </c>
      <c r="Q459" s="57">
        <v>1029</v>
      </c>
      <c r="R459" s="57">
        <v>649454</v>
      </c>
      <c r="W459" s="57">
        <v>1029</v>
      </c>
      <c r="X459" s="57">
        <v>11538257</v>
      </c>
      <c r="Y459" s="57">
        <v>243</v>
      </c>
      <c r="Z459" s="57">
        <v>2763199</v>
      </c>
      <c r="AA459" s="57">
        <v>204</v>
      </c>
      <c r="AB459" s="57">
        <v>404566</v>
      </c>
      <c r="AE459" s="57">
        <v>129</v>
      </c>
      <c r="AF459" s="57">
        <v>115561</v>
      </c>
      <c r="AI459" s="57">
        <v>97</v>
      </c>
      <c r="AJ459" s="57">
        <v>16864</v>
      </c>
      <c r="AK459" s="57">
        <v>243</v>
      </c>
      <c r="AL459" s="57">
        <v>207659</v>
      </c>
      <c r="AQ459" s="57">
        <v>243</v>
      </c>
      <c r="AR459" s="57">
        <v>3507849</v>
      </c>
    </row>
    <row r="460" spans="1:44" ht="11.25">
      <c r="A460" s="3" t="s">
        <v>144</v>
      </c>
      <c r="B460" s="3" t="s">
        <v>548</v>
      </c>
      <c r="C460" s="3">
        <v>159939</v>
      </c>
      <c r="D460" s="3">
        <v>2</v>
      </c>
      <c r="E460" s="57">
        <v>474</v>
      </c>
      <c r="F460" s="57">
        <v>3849556</v>
      </c>
      <c r="G460" s="57">
        <v>394</v>
      </c>
      <c r="H460" s="57">
        <v>725433</v>
      </c>
      <c r="O460" s="57">
        <v>183</v>
      </c>
      <c r="P460" s="57">
        <v>30562</v>
      </c>
      <c r="Q460" s="57">
        <v>474</v>
      </c>
      <c r="R460" s="57">
        <v>46671</v>
      </c>
      <c r="W460" s="57">
        <v>474</v>
      </c>
      <c r="X460" s="57">
        <v>4652222</v>
      </c>
      <c r="Y460" s="57">
        <v>14</v>
      </c>
      <c r="Z460" s="57">
        <v>153452</v>
      </c>
      <c r="AA460" s="57">
        <v>10</v>
      </c>
      <c r="AB460" s="57">
        <v>20292</v>
      </c>
      <c r="AI460" s="57">
        <v>9</v>
      </c>
      <c r="AJ460" s="57">
        <v>1572</v>
      </c>
      <c r="AK460" s="57">
        <v>14</v>
      </c>
      <c r="AL460" s="57">
        <v>1861</v>
      </c>
      <c r="AQ460" s="57">
        <v>14</v>
      </c>
      <c r="AR460" s="57">
        <v>177177</v>
      </c>
    </row>
    <row r="461" spans="1:44" ht="11.25">
      <c r="A461" s="3" t="s">
        <v>144</v>
      </c>
      <c r="B461" s="3" t="s">
        <v>549</v>
      </c>
      <c r="C461" s="3">
        <v>160658</v>
      </c>
      <c r="D461" s="3">
        <v>2</v>
      </c>
      <c r="E461" s="57">
        <v>483</v>
      </c>
      <c r="F461" s="57">
        <v>3853300</v>
      </c>
      <c r="G461" s="57">
        <v>366</v>
      </c>
      <c r="H461" s="57">
        <v>684346</v>
      </c>
      <c r="K461" s="57">
        <v>275</v>
      </c>
      <c r="L461" s="57">
        <v>177191</v>
      </c>
      <c r="O461" s="57">
        <v>236</v>
      </c>
      <c r="P461" s="57">
        <v>42905</v>
      </c>
      <c r="Q461" s="57">
        <v>517</v>
      </c>
      <c r="R461" s="57">
        <v>59682</v>
      </c>
      <c r="W461" s="57">
        <v>483</v>
      </c>
      <c r="X461" s="57">
        <v>4817424</v>
      </c>
      <c r="Y461" s="57">
        <v>18</v>
      </c>
      <c r="Z461" s="57">
        <v>129527</v>
      </c>
      <c r="AA461" s="57">
        <v>13</v>
      </c>
      <c r="AB461" s="57">
        <v>22827</v>
      </c>
      <c r="AE461" s="57">
        <v>11</v>
      </c>
      <c r="AF461" s="57">
        <v>6138</v>
      </c>
      <c r="AI461" s="57">
        <v>10</v>
      </c>
      <c r="AJ461" s="57">
        <v>1302</v>
      </c>
      <c r="AK461" s="57">
        <v>19</v>
      </c>
      <c r="AL461" s="57">
        <v>1971</v>
      </c>
      <c r="AQ461" s="57">
        <v>18</v>
      </c>
      <c r="AR461" s="57">
        <v>161765</v>
      </c>
    </row>
    <row r="462" spans="1:44" ht="11.25">
      <c r="A462" s="3" t="s">
        <v>144</v>
      </c>
      <c r="B462" s="3" t="s">
        <v>550</v>
      </c>
      <c r="C462" s="3">
        <v>159647</v>
      </c>
      <c r="D462" s="3">
        <v>3</v>
      </c>
      <c r="E462" s="57">
        <v>312</v>
      </c>
      <c r="F462" s="57">
        <v>2247840</v>
      </c>
      <c r="G462" s="57">
        <v>312</v>
      </c>
      <c r="H462" s="57">
        <v>805135</v>
      </c>
      <c r="K462" s="57">
        <v>312</v>
      </c>
      <c r="L462" s="57">
        <v>114435</v>
      </c>
      <c r="Q462" s="57">
        <v>312</v>
      </c>
      <c r="R462" s="57">
        <v>133508</v>
      </c>
      <c r="S462" s="57">
        <v>312</v>
      </c>
      <c r="T462" s="57">
        <v>64029</v>
      </c>
      <c r="U462" s="57">
        <v>312</v>
      </c>
      <c r="V462" s="57">
        <v>163479</v>
      </c>
      <c r="W462" s="57">
        <v>312</v>
      </c>
      <c r="X462" s="57">
        <v>3528426</v>
      </c>
      <c r="Y462" s="57">
        <v>54</v>
      </c>
      <c r="Z462" s="57">
        <v>629194</v>
      </c>
      <c r="AA462" s="57">
        <v>54</v>
      </c>
      <c r="AB462" s="57">
        <v>225366</v>
      </c>
      <c r="AE462" s="57">
        <v>54</v>
      </c>
      <c r="AF462" s="57">
        <v>32032</v>
      </c>
      <c r="AK462" s="57">
        <v>54</v>
      </c>
      <c r="AL462" s="57">
        <v>37370</v>
      </c>
      <c r="AM462" s="57">
        <v>54</v>
      </c>
      <c r="AN462" s="57">
        <v>17922</v>
      </c>
      <c r="AO462" s="57">
        <v>54</v>
      </c>
      <c r="AP462" s="57">
        <v>45760</v>
      </c>
      <c r="AQ462" s="57">
        <v>54</v>
      </c>
      <c r="AR462" s="57">
        <v>987644</v>
      </c>
    </row>
    <row r="463" spans="1:44" ht="11.25">
      <c r="A463" s="3" t="s">
        <v>144</v>
      </c>
      <c r="B463" s="3" t="s">
        <v>552</v>
      </c>
      <c r="C463" s="3">
        <v>159993</v>
      </c>
      <c r="D463" s="3">
        <v>3</v>
      </c>
      <c r="E463" s="57">
        <v>362</v>
      </c>
      <c r="F463" s="57">
        <v>2210132</v>
      </c>
      <c r="G463" s="57">
        <v>251</v>
      </c>
      <c r="H463" s="57">
        <v>475884</v>
      </c>
      <c r="M463" s="57">
        <v>362</v>
      </c>
      <c r="N463" s="57">
        <v>33690</v>
      </c>
      <c r="O463" s="57">
        <v>348</v>
      </c>
      <c r="P463" s="57">
        <v>65358</v>
      </c>
      <c r="Q463" s="57">
        <v>362</v>
      </c>
      <c r="R463" s="57">
        <v>115896</v>
      </c>
      <c r="S463" s="57">
        <v>28</v>
      </c>
      <c r="T463" s="57">
        <v>23853</v>
      </c>
      <c r="W463" s="57">
        <v>362</v>
      </c>
      <c r="X463" s="57">
        <v>2924813</v>
      </c>
      <c r="Y463" s="57">
        <v>111</v>
      </c>
      <c r="Z463" s="57">
        <v>1048684</v>
      </c>
      <c r="AA463" s="57">
        <v>97</v>
      </c>
      <c r="AB463" s="57">
        <v>201091</v>
      </c>
      <c r="AG463" s="57">
        <v>111</v>
      </c>
      <c r="AH463" s="57">
        <v>15986</v>
      </c>
      <c r="AI463" s="57">
        <v>110</v>
      </c>
      <c r="AJ463" s="57">
        <v>21704</v>
      </c>
      <c r="AK463" s="57">
        <v>111</v>
      </c>
      <c r="AL463" s="57">
        <v>54992</v>
      </c>
      <c r="AM463" s="57">
        <v>13</v>
      </c>
      <c r="AN463" s="57">
        <v>11127</v>
      </c>
      <c r="AQ463" s="57">
        <v>111</v>
      </c>
      <c r="AR463" s="57">
        <v>1353584</v>
      </c>
    </row>
    <row r="464" spans="1:44" ht="11.25">
      <c r="A464" s="3" t="s">
        <v>144</v>
      </c>
      <c r="B464" s="3" t="s">
        <v>553</v>
      </c>
      <c r="C464" s="3">
        <v>160621</v>
      </c>
      <c r="D464" s="3">
        <v>3</v>
      </c>
      <c r="E464" s="57">
        <v>440</v>
      </c>
      <c r="F464" s="57">
        <v>3202963</v>
      </c>
      <c r="G464" s="57">
        <v>333</v>
      </c>
      <c r="H464" s="57">
        <v>612000</v>
      </c>
      <c r="K464" s="57">
        <v>3</v>
      </c>
      <c r="L464" s="57">
        <v>5551</v>
      </c>
      <c r="O464" s="57">
        <v>190</v>
      </c>
      <c r="P464" s="57">
        <v>41952</v>
      </c>
      <c r="W464" s="57">
        <v>440</v>
      </c>
      <c r="X464" s="57">
        <v>3862466</v>
      </c>
      <c r="Y464" s="57">
        <v>17</v>
      </c>
      <c r="Z464" s="57">
        <v>162560</v>
      </c>
      <c r="AA464" s="57">
        <v>10</v>
      </c>
      <c r="AB464" s="57">
        <v>18315</v>
      </c>
      <c r="AI464" s="57">
        <v>5</v>
      </c>
      <c r="AJ464" s="57">
        <v>1104</v>
      </c>
      <c r="AQ464" s="57">
        <v>17</v>
      </c>
      <c r="AR464" s="57">
        <v>181979</v>
      </c>
    </row>
    <row r="465" spans="1:44" ht="11.25">
      <c r="A465" s="3" t="s">
        <v>144</v>
      </c>
      <c r="B465" s="3" t="s">
        <v>554</v>
      </c>
      <c r="C465" s="3">
        <v>159009</v>
      </c>
      <c r="D465" s="3">
        <v>4</v>
      </c>
      <c r="E465" s="57">
        <v>199</v>
      </c>
      <c r="F465" s="57">
        <v>1442752</v>
      </c>
      <c r="G465" s="57">
        <v>149</v>
      </c>
      <c r="H465" s="57">
        <v>274511</v>
      </c>
      <c r="I465" s="57">
        <v>135</v>
      </c>
      <c r="J465" s="57">
        <v>21099</v>
      </c>
      <c r="K465" s="57">
        <v>1</v>
      </c>
      <c r="L465" s="57">
        <v>1705</v>
      </c>
      <c r="O465" s="57">
        <v>106</v>
      </c>
      <c r="P465" s="57">
        <v>20131</v>
      </c>
      <c r="W465" s="57">
        <v>199</v>
      </c>
      <c r="X465" s="57">
        <v>1760198</v>
      </c>
      <c r="Y465" s="57">
        <v>44</v>
      </c>
      <c r="Z465" s="57">
        <v>436112</v>
      </c>
      <c r="AA465" s="57">
        <v>39</v>
      </c>
      <c r="AB465" s="57">
        <v>69912</v>
      </c>
      <c r="AC465" s="57">
        <v>38</v>
      </c>
      <c r="AD465" s="57">
        <v>8578</v>
      </c>
      <c r="AI465" s="57">
        <v>26</v>
      </c>
      <c r="AJ465" s="57">
        <v>4937</v>
      </c>
      <c r="AQ465" s="57">
        <v>44</v>
      </c>
      <c r="AR465" s="57">
        <v>519539</v>
      </c>
    </row>
    <row r="466" spans="1:44" s="248" customFormat="1" ht="11.25">
      <c r="A466" s="248" t="s">
        <v>144</v>
      </c>
      <c r="B466" s="248" t="s">
        <v>551</v>
      </c>
      <c r="C466" s="248">
        <v>159717</v>
      </c>
      <c r="D466" s="248">
        <v>4</v>
      </c>
      <c r="E466" s="288">
        <v>261</v>
      </c>
      <c r="F466" s="288">
        <v>919809</v>
      </c>
      <c r="G466" s="288">
        <v>219</v>
      </c>
      <c r="H466" s="288">
        <v>383342</v>
      </c>
      <c r="I466" s="288"/>
      <c r="J466" s="288"/>
      <c r="K466" s="288">
        <v>141</v>
      </c>
      <c r="L466" s="288">
        <v>83635</v>
      </c>
      <c r="M466" s="288"/>
      <c r="N466" s="288"/>
      <c r="O466" s="288">
        <v>82</v>
      </c>
      <c r="P466" s="288">
        <v>17388</v>
      </c>
      <c r="Q466" s="288"/>
      <c r="R466" s="288"/>
      <c r="S466" s="288">
        <v>135</v>
      </c>
      <c r="T466" s="288">
        <v>72707</v>
      </c>
      <c r="U466" s="288"/>
      <c r="V466" s="288"/>
      <c r="W466" s="288">
        <v>261</v>
      </c>
      <c r="X466" s="288">
        <v>1476881</v>
      </c>
      <c r="Y466" s="288">
        <v>13</v>
      </c>
      <c r="Z466" s="288">
        <v>7195</v>
      </c>
      <c r="AA466" s="288">
        <v>9</v>
      </c>
      <c r="AB466" s="288">
        <v>17436</v>
      </c>
      <c r="AC466" s="288"/>
      <c r="AD466" s="288"/>
      <c r="AE466" s="288">
        <v>8</v>
      </c>
      <c r="AF466" s="288">
        <v>402</v>
      </c>
      <c r="AG466" s="288"/>
      <c r="AH466" s="288"/>
      <c r="AI466" s="288">
        <v>7</v>
      </c>
      <c r="AJ466" s="288">
        <v>113</v>
      </c>
      <c r="AK466" s="288"/>
      <c r="AL466" s="288"/>
      <c r="AM466" s="288">
        <v>1</v>
      </c>
      <c r="AN466" s="288">
        <v>1350</v>
      </c>
      <c r="AO466" s="288"/>
      <c r="AP466" s="288"/>
      <c r="AQ466" s="288">
        <v>13</v>
      </c>
      <c r="AR466" s="288">
        <v>26496</v>
      </c>
    </row>
    <row r="467" spans="1:44" ht="11.25">
      <c r="A467" s="3" t="s">
        <v>144</v>
      </c>
      <c r="B467" s="3" t="s">
        <v>560</v>
      </c>
      <c r="C467" s="3">
        <v>160038</v>
      </c>
      <c r="D467" s="3">
        <v>4</v>
      </c>
      <c r="E467" s="57">
        <v>218</v>
      </c>
      <c r="F467" s="57">
        <v>1411092</v>
      </c>
      <c r="G467" s="57">
        <v>162</v>
      </c>
      <c r="H467" s="57">
        <v>302076</v>
      </c>
      <c r="K467" s="57">
        <v>3</v>
      </c>
      <c r="L467" s="57">
        <v>5944</v>
      </c>
      <c r="O467" s="57">
        <v>78</v>
      </c>
      <c r="P467" s="57">
        <v>13634</v>
      </c>
      <c r="W467" s="57">
        <v>218</v>
      </c>
      <c r="X467" s="57">
        <v>1732746</v>
      </c>
      <c r="Y467" s="57">
        <v>27</v>
      </c>
      <c r="Z467" s="57">
        <v>221057</v>
      </c>
      <c r="AA467" s="57">
        <v>21</v>
      </c>
      <c r="AB467" s="57">
        <v>43558</v>
      </c>
      <c r="AI467" s="57">
        <v>8</v>
      </c>
      <c r="AJ467" s="57">
        <v>1987</v>
      </c>
      <c r="AQ467" s="57">
        <v>27</v>
      </c>
      <c r="AR467" s="57">
        <v>266602</v>
      </c>
    </row>
    <row r="468" spans="1:44" ht="11.25">
      <c r="A468" s="3" t="s">
        <v>144</v>
      </c>
      <c r="B468" s="3" t="s">
        <v>561</v>
      </c>
      <c r="C468" s="3">
        <v>160612</v>
      </c>
      <c r="D468" s="3">
        <v>4</v>
      </c>
      <c r="E468" s="57">
        <v>412</v>
      </c>
      <c r="F468" s="57">
        <v>2641791</v>
      </c>
      <c r="G468" s="57">
        <v>308</v>
      </c>
      <c r="H468" s="57">
        <v>580571</v>
      </c>
      <c r="K468" s="57">
        <v>311</v>
      </c>
      <c r="L468" s="57">
        <v>164881</v>
      </c>
      <c r="O468" s="57">
        <v>99</v>
      </c>
      <c r="P468" s="57">
        <v>22408</v>
      </c>
      <c r="S468" s="57">
        <v>31</v>
      </c>
      <c r="T468" s="57">
        <v>43481</v>
      </c>
      <c r="W468" s="57">
        <v>412</v>
      </c>
      <c r="X468" s="57">
        <v>3453132</v>
      </c>
      <c r="Y468" s="57">
        <v>24</v>
      </c>
      <c r="Z468" s="57">
        <v>276174</v>
      </c>
      <c r="AA468" s="57">
        <v>15</v>
      </c>
      <c r="AB468" s="57">
        <v>31715</v>
      </c>
      <c r="AE468" s="57">
        <v>9</v>
      </c>
      <c r="AF468" s="57">
        <v>8166</v>
      </c>
      <c r="AI468" s="57">
        <v>8</v>
      </c>
      <c r="AJ468" s="57">
        <v>1574</v>
      </c>
      <c r="AM468" s="57">
        <v>3</v>
      </c>
      <c r="AN468" s="57">
        <v>3627</v>
      </c>
      <c r="AQ468" s="57">
        <v>24</v>
      </c>
      <c r="AR468" s="57">
        <v>321256</v>
      </c>
    </row>
    <row r="469" spans="1:44" ht="11.25">
      <c r="A469" s="3" t="s">
        <v>144</v>
      </c>
      <c r="B469" s="3" t="s">
        <v>562</v>
      </c>
      <c r="C469" s="3">
        <v>159416</v>
      </c>
      <c r="D469" s="3">
        <v>5</v>
      </c>
      <c r="E469" s="57">
        <v>127</v>
      </c>
      <c r="F469" s="57">
        <v>851399</v>
      </c>
      <c r="G469" s="57">
        <v>110</v>
      </c>
      <c r="H469" s="57">
        <v>198994</v>
      </c>
      <c r="K469" s="57">
        <v>66</v>
      </c>
      <c r="L469" s="57">
        <v>44259</v>
      </c>
      <c r="M469" s="57">
        <v>130</v>
      </c>
      <c r="N469" s="57">
        <v>20293</v>
      </c>
      <c r="O469" s="57">
        <v>57</v>
      </c>
      <c r="P469" s="57">
        <v>10378</v>
      </c>
      <c r="Q469" s="57">
        <v>130</v>
      </c>
      <c r="R469" s="57">
        <v>20280</v>
      </c>
      <c r="W469" s="57">
        <v>127</v>
      </c>
      <c r="X469" s="57">
        <v>1145603</v>
      </c>
      <c r="Y469" s="57">
        <v>4</v>
      </c>
      <c r="Z469" s="57">
        <v>25961</v>
      </c>
      <c r="AA469" s="57">
        <v>3</v>
      </c>
      <c r="AB469" s="57">
        <v>6473</v>
      </c>
      <c r="AE469" s="57">
        <v>2</v>
      </c>
      <c r="AF469" s="57">
        <v>1349</v>
      </c>
      <c r="AG469" s="57">
        <v>4</v>
      </c>
      <c r="AH469" s="57">
        <v>624</v>
      </c>
      <c r="AI469" s="57">
        <v>1</v>
      </c>
      <c r="AJ469" s="57">
        <v>221</v>
      </c>
      <c r="AK469" s="57">
        <v>4</v>
      </c>
      <c r="AL469" s="57">
        <v>624</v>
      </c>
      <c r="AQ469" s="57">
        <v>4</v>
      </c>
      <c r="AR469" s="57">
        <v>35252</v>
      </c>
    </row>
    <row r="470" spans="1:44" ht="11.25">
      <c r="A470" s="3" t="s">
        <v>144</v>
      </c>
      <c r="B470" s="3" t="s">
        <v>563</v>
      </c>
      <c r="C470" s="3">
        <v>159966</v>
      </c>
      <c r="D470" s="3">
        <v>5</v>
      </c>
      <c r="E470" s="57">
        <v>244</v>
      </c>
      <c r="F470" s="57">
        <v>1535690</v>
      </c>
      <c r="G470" s="57">
        <v>178</v>
      </c>
      <c r="H470" s="57">
        <v>333760</v>
      </c>
      <c r="K470" s="57">
        <v>142</v>
      </c>
      <c r="L470" s="57">
        <v>73876</v>
      </c>
      <c r="O470" s="57">
        <v>110</v>
      </c>
      <c r="P470" s="57">
        <v>21114</v>
      </c>
      <c r="Q470" s="57">
        <v>255</v>
      </c>
      <c r="R470" s="57">
        <v>56100</v>
      </c>
      <c r="S470" s="57">
        <v>25</v>
      </c>
      <c r="T470" s="57">
        <v>32260</v>
      </c>
      <c r="W470" s="57">
        <v>244</v>
      </c>
      <c r="X470" s="57">
        <v>2052800</v>
      </c>
      <c r="Y470" s="57">
        <v>19</v>
      </c>
      <c r="Z470" s="57">
        <v>146054</v>
      </c>
      <c r="AA470" s="57">
        <v>19</v>
      </c>
      <c r="AB470" s="57">
        <v>35035</v>
      </c>
      <c r="AE470" s="57">
        <v>15</v>
      </c>
      <c r="AF470" s="57">
        <v>9510</v>
      </c>
      <c r="AI470" s="57">
        <v>10</v>
      </c>
      <c r="AJ470" s="57">
        <v>1987</v>
      </c>
      <c r="AK470" s="57">
        <v>17</v>
      </c>
      <c r="AL470" s="57">
        <v>3740</v>
      </c>
      <c r="AQ470" s="57">
        <v>19</v>
      </c>
      <c r="AR470" s="57">
        <v>196326</v>
      </c>
    </row>
    <row r="471" spans="1:44" ht="11.25">
      <c r="A471" s="3" t="s">
        <v>144</v>
      </c>
      <c r="B471" s="3" t="s">
        <v>564</v>
      </c>
      <c r="C471" s="3">
        <v>160360</v>
      </c>
      <c r="D471" s="3">
        <v>5</v>
      </c>
      <c r="E471" s="57">
        <v>119</v>
      </c>
      <c r="F471" s="57">
        <v>818229</v>
      </c>
      <c r="G471" s="57">
        <v>88</v>
      </c>
      <c r="H471" s="57">
        <v>76831</v>
      </c>
      <c r="M471" s="57">
        <v>5</v>
      </c>
      <c r="N471" s="57">
        <v>10467</v>
      </c>
      <c r="O471" s="57">
        <v>63</v>
      </c>
      <c r="P471" s="57">
        <v>101399</v>
      </c>
      <c r="Q471" s="57">
        <v>119</v>
      </c>
      <c r="R471" s="57">
        <v>1880</v>
      </c>
      <c r="W471" s="57">
        <v>119</v>
      </c>
      <c r="X471" s="57">
        <v>1008806</v>
      </c>
      <c r="Y471" s="57">
        <v>29</v>
      </c>
      <c r="Z471" s="57">
        <v>239935</v>
      </c>
      <c r="AA471" s="57">
        <v>14</v>
      </c>
      <c r="AB471" s="57">
        <v>13970</v>
      </c>
      <c r="AI471" s="57">
        <v>25</v>
      </c>
      <c r="AJ471" s="57">
        <v>42564</v>
      </c>
      <c r="AK471" s="57">
        <v>29</v>
      </c>
      <c r="AL471" s="57">
        <v>593</v>
      </c>
      <c r="AQ471" s="57">
        <v>29</v>
      </c>
      <c r="AR471" s="57">
        <v>297062</v>
      </c>
    </row>
    <row r="472" spans="1:44" ht="11.25">
      <c r="A472" s="3" t="s">
        <v>144</v>
      </c>
      <c r="B472" s="3" t="s">
        <v>565</v>
      </c>
      <c r="C472" s="3">
        <v>158431</v>
      </c>
      <c r="D472" s="3">
        <v>7</v>
      </c>
      <c r="E472" s="57">
        <v>94</v>
      </c>
      <c r="F472" s="57">
        <v>518005</v>
      </c>
      <c r="G472" s="57">
        <v>67</v>
      </c>
      <c r="H472" s="57">
        <v>111972</v>
      </c>
      <c r="W472" s="57">
        <v>94</v>
      </c>
      <c r="X472" s="57">
        <v>629977</v>
      </c>
      <c r="Y472" s="57">
        <v>0</v>
      </c>
      <c r="Z472" s="57">
        <v>0</v>
      </c>
      <c r="AA472" s="57">
        <v>0</v>
      </c>
      <c r="AB472" s="57">
        <v>0</v>
      </c>
      <c r="AQ472" s="57">
        <v>0</v>
      </c>
      <c r="AR472" s="57">
        <v>0</v>
      </c>
    </row>
    <row r="473" spans="1:44" ht="11.25">
      <c r="A473" s="3" t="s">
        <v>144</v>
      </c>
      <c r="B473" s="3" t="s">
        <v>566</v>
      </c>
      <c r="C473" s="3">
        <v>158662</v>
      </c>
      <c r="D473" s="3">
        <v>7</v>
      </c>
      <c r="E473" s="57">
        <v>296</v>
      </c>
      <c r="F473" s="57">
        <v>1181220</v>
      </c>
      <c r="G473" s="57">
        <v>222</v>
      </c>
      <c r="H473" s="57">
        <v>375270</v>
      </c>
      <c r="K473" s="57">
        <v>197</v>
      </c>
      <c r="L473" s="57">
        <v>61090</v>
      </c>
      <c r="Q473" s="57">
        <v>108</v>
      </c>
      <c r="R473" s="57">
        <v>12790</v>
      </c>
      <c r="W473" s="57">
        <v>296</v>
      </c>
      <c r="X473" s="57">
        <v>1630370</v>
      </c>
      <c r="Y473" s="57">
        <v>40</v>
      </c>
      <c r="Z473" s="57">
        <v>258920</v>
      </c>
      <c r="AA473" s="57">
        <v>36</v>
      </c>
      <c r="AB473" s="57">
        <v>65970</v>
      </c>
      <c r="AE473" s="57">
        <v>19</v>
      </c>
      <c r="AF473" s="57">
        <v>8310</v>
      </c>
      <c r="AI473" s="57">
        <v>15</v>
      </c>
      <c r="AJ473" s="57">
        <v>3240</v>
      </c>
      <c r="AQ473" s="57">
        <v>40</v>
      </c>
      <c r="AR473" s="57">
        <v>336440</v>
      </c>
    </row>
    <row r="474" spans="1:44" ht="11.25">
      <c r="A474" s="3" t="s">
        <v>144</v>
      </c>
      <c r="B474" s="3" t="s">
        <v>567</v>
      </c>
      <c r="C474" s="3">
        <v>159382</v>
      </c>
      <c r="D474" s="3">
        <v>7</v>
      </c>
      <c r="E474" s="57">
        <v>52</v>
      </c>
      <c r="F474" s="57">
        <v>298710</v>
      </c>
      <c r="G474" s="57">
        <v>43</v>
      </c>
      <c r="H474" s="57">
        <v>83406</v>
      </c>
      <c r="K474" s="57">
        <v>38</v>
      </c>
      <c r="L474" s="57">
        <v>19534</v>
      </c>
      <c r="O474" s="57">
        <v>24</v>
      </c>
      <c r="P474" s="57">
        <v>4361</v>
      </c>
      <c r="Q474" s="57">
        <v>59</v>
      </c>
      <c r="R474" s="57">
        <v>20681</v>
      </c>
      <c r="W474" s="57">
        <v>52</v>
      </c>
      <c r="X474" s="57">
        <v>426692</v>
      </c>
      <c r="Y474" s="57">
        <v>5</v>
      </c>
      <c r="Z474" s="57">
        <v>41287</v>
      </c>
      <c r="AA474" s="57">
        <v>5</v>
      </c>
      <c r="AB474" s="57">
        <v>7743</v>
      </c>
      <c r="AE474" s="57">
        <v>2</v>
      </c>
      <c r="AF474" s="57">
        <v>1067</v>
      </c>
      <c r="AI474" s="57">
        <v>4</v>
      </c>
      <c r="AJ474" s="57">
        <v>883</v>
      </c>
      <c r="AK474" s="57">
        <v>6</v>
      </c>
      <c r="AL474" s="57">
        <v>2991</v>
      </c>
      <c r="AQ474" s="57">
        <v>5</v>
      </c>
      <c r="AR474" s="57">
        <v>53971</v>
      </c>
    </row>
    <row r="475" spans="1:44" ht="11.25">
      <c r="A475" s="3" t="s">
        <v>144</v>
      </c>
      <c r="B475" s="3" t="s">
        <v>568</v>
      </c>
      <c r="C475" s="3">
        <v>159407</v>
      </c>
      <c r="D475" s="3">
        <v>7</v>
      </c>
      <c r="E475" s="57">
        <v>61</v>
      </c>
      <c r="F475" s="57">
        <v>347569</v>
      </c>
      <c r="G475" s="57">
        <v>50</v>
      </c>
      <c r="H475" s="57">
        <v>92635</v>
      </c>
      <c r="K475" s="57">
        <v>46</v>
      </c>
      <c r="L475" s="57">
        <v>25124</v>
      </c>
      <c r="O475" s="57">
        <v>18</v>
      </c>
      <c r="P475" s="57">
        <v>3636</v>
      </c>
      <c r="Q475" s="57">
        <v>61</v>
      </c>
      <c r="R475" s="57">
        <v>42130</v>
      </c>
      <c r="W475" s="57">
        <v>61</v>
      </c>
      <c r="X475" s="57">
        <v>511094</v>
      </c>
      <c r="Y475" s="57">
        <v>9</v>
      </c>
      <c r="Z475" s="57">
        <v>75253</v>
      </c>
      <c r="AA475" s="57">
        <v>8</v>
      </c>
      <c r="AB475" s="57">
        <v>21693</v>
      </c>
      <c r="AE475" s="57">
        <v>6</v>
      </c>
      <c r="AF475" s="57">
        <v>4178</v>
      </c>
      <c r="AI475" s="57">
        <v>5</v>
      </c>
      <c r="AJ475" s="57">
        <v>1350</v>
      </c>
      <c r="AK475" s="57">
        <v>9</v>
      </c>
      <c r="AL475" s="57">
        <v>9002</v>
      </c>
      <c r="AQ475" s="57">
        <v>9</v>
      </c>
      <c r="AR475" s="57">
        <v>111476</v>
      </c>
    </row>
    <row r="476" spans="1:44" ht="11.25">
      <c r="A476" s="3" t="s">
        <v>144</v>
      </c>
      <c r="B476" s="3" t="s">
        <v>569</v>
      </c>
      <c r="C476" s="3">
        <v>158884</v>
      </c>
      <c r="D476" s="3">
        <v>7</v>
      </c>
      <c r="E476" s="57">
        <v>46</v>
      </c>
      <c r="F476" s="57">
        <v>213768</v>
      </c>
      <c r="G476" s="57">
        <v>29</v>
      </c>
      <c r="H476" s="57">
        <v>48268</v>
      </c>
      <c r="K476" s="57">
        <v>1</v>
      </c>
      <c r="L476" s="57">
        <v>3116</v>
      </c>
      <c r="W476" s="57">
        <v>46</v>
      </c>
      <c r="X476" s="57">
        <v>265152</v>
      </c>
      <c r="Y476" s="57">
        <v>5</v>
      </c>
      <c r="Z476" s="57">
        <v>15695</v>
      </c>
      <c r="AA476" s="57">
        <v>2</v>
      </c>
      <c r="AB476" s="57">
        <v>3569</v>
      </c>
      <c r="AQ476" s="57">
        <v>5</v>
      </c>
      <c r="AR476" s="57">
        <v>19264</v>
      </c>
    </row>
    <row r="477" spans="1:44" ht="11.25">
      <c r="A477" s="3" t="s">
        <v>144</v>
      </c>
      <c r="B477" s="3" t="s">
        <v>570</v>
      </c>
      <c r="C477" s="3">
        <v>160649</v>
      </c>
      <c r="D477" s="3">
        <v>7</v>
      </c>
      <c r="E477" s="57">
        <v>36</v>
      </c>
      <c r="F477" s="57">
        <v>200678</v>
      </c>
      <c r="G477" s="57">
        <v>25</v>
      </c>
      <c r="H477" s="57">
        <v>48106</v>
      </c>
      <c r="K477" s="57">
        <v>11</v>
      </c>
      <c r="L477" s="57">
        <v>5672</v>
      </c>
      <c r="M477" s="57">
        <v>36</v>
      </c>
      <c r="N477" s="57">
        <v>12237</v>
      </c>
      <c r="O477" s="57">
        <v>22</v>
      </c>
      <c r="P477" s="57">
        <v>4030</v>
      </c>
      <c r="W477" s="57">
        <v>36</v>
      </c>
      <c r="X477" s="57">
        <v>270723</v>
      </c>
      <c r="Y477" s="57">
        <v>18</v>
      </c>
      <c r="Z477" s="57">
        <v>119773</v>
      </c>
      <c r="AA477" s="57">
        <v>12</v>
      </c>
      <c r="AB477" s="57">
        <v>19285</v>
      </c>
      <c r="AE477" s="57">
        <v>13</v>
      </c>
      <c r="AF477" s="57">
        <v>7621</v>
      </c>
      <c r="AG477" s="57">
        <v>18</v>
      </c>
      <c r="AH477" s="57">
        <v>7303</v>
      </c>
      <c r="AI477" s="57">
        <v>8</v>
      </c>
      <c r="AJ477" s="57">
        <v>1110</v>
      </c>
      <c r="AQ477" s="57">
        <v>18</v>
      </c>
      <c r="AR477" s="57">
        <v>155092</v>
      </c>
    </row>
    <row r="478" spans="1:44" ht="11.25">
      <c r="A478" s="3" t="s">
        <v>199</v>
      </c>
      <c r="B478" s="14" t="s">
        <v>442</v>
      </c>
      <c r="C478" s="15">
        <v>138682</v>
      </c>
      <c r="D478" s="15">
        <v>8</v>
      </c>
      <c r="E478" s="109">
        <v>3</v>
      </c>
      <c r="F478" s="111">
        <v>13919.67</v>
      </c>
      <c r="G478" s="109">
        <v>3</v>
      </c>
      <c r="H478" s="111">
        <v>12944.39</v>
      </c>
      <c r="I478" s="109"/>
      <c r="J478" s="109"/>
      <c r="K478" s="109">
        <v>3</v>
      </c>
      <c r="L478" s="111">
        <v>3866</v>
      </c>
      <c r="M478" s="109"/>
      <c r="N478" s="111"/>
      <c r="O478" s="109"/>
      <c r="P478" s="109"/>
      <c r="Q478" s="109"/>
      <c r="R478" s="111"/>
      <c r="S478" s="109"/>
      <c r="T478" s="109"/>
      <c r="U478" s="109"/>
      <c r="V478" s="111"/>
      <c r="W478" s="109">
        <v>3</v>
      </c>
      <c r="X478" s="82">
        <f aca="true" t="shared" si="7" ref="X478:X511">SUM(F478,H478,J478,L478,N478,P478,R478,T478,V478)</f>
        <v>30730.059999999998</v>
      </c>
      <c r="Y478" s="112">
        <v>59</v>
      </c>
      <c r="Z478" s="111">
        <v>325750.91</v>
      </c>
      <c r="AA478" s="109">
        <v>59</v>
      </c>
      <c r="AB478" s="111">
        <v>337230.73</v>
      </c>
      <c r="AC478" s="109"/>
      <c r="AD478" s="109"/>
      <c r="AE478" s="109">
        <v>59</v>
      </c>
      <c r="AF478" s="111">
        <v>44259.92</v>
      </c>
      <c r="AG478" s="109">
        <v>59</v>
      </c>
      <c r="AH478" s="111">
        <v>12192</v>
      </c>
      <c r="AI478" s="109"/>
      <c r="AJ478" s="109"/>
      <c r="AK478" s="109">
        <v>59</v>
      </c>
      <c r="AL478" s="111">
        <v>40805.1</v>
      </c>
      <c r="AM478" s="109"/>
      <c r="AN478" s="109"/>
      <c r="AO478" s="109"/>
      <c r="AP478" s="111"/>
      <c r="AQ478" s="112">
        <v>59</v>
      </c>
      <c r="AR478" s="82">
        <f aca="true" t="shared" si="8" ref="AR478:AR511">SUM(Z478,AB478,AD478,AF478,AH478,AJ478,AL478,AN478,AP478)</f>
        <v>760238.6599999999</v>
      </c>
    </row>
    <row r="479" spans="1:44" ht="11.25">
      <c r="A479" s="3" t="s">
        <v>199</v>
      </c>
      <c r="B479" s="14" t="s">
        <v>443</v>
      </c>
      <c r="C479" s="15">
        <v>366447</v>
      </c>
      <c r="D479" s="15">
        <v>8</v>
      </c>
      <c r="E479" s="110">
        <v>8</v>
      </c>
      <c r="F479" s="111">
        <v>31780</v>
      </c>
      <c r="G479" s="109">
        <v>8</v>
      </c>
      <c r="H479" s="111">
        <v>33243</v>
      </c>
      <c r="I479" s="109"/>
      <c r="J479" s="109"/>
      <c r="K479" s="109">
        <v>8</v>
      </c>
      <c r="L479" s="111">
        <v>3856</v>
      </c>
      <c r="M479" s="109">
        <v>8</v>
      </c>
      <c r="N479" s="111">
        <v>1176</v>
      </c>
      <c r="O479" s="109"/>
      <c r="P479" s="109"/>
      <c r="Q479" s="109">
        <v>8</v>
      </c>
      <c r="R479" s="111">
        <v>1120</v>
      </c>
      <c r="S479" s="109"/>
      <c r="T479" s="109"/>
      <c r="U479" s="109"/>
      <c r="V479" s="111"/>
      <c r="W479" s="110">
        <v>8</v>
      </c>
      <c r="X479" s="82">
        <f t="shared" si="7"/>
        <v>71175</v>
      </c>
      <c r="Y479" s="110">
        <v>17</v>
      </c>
      <c r="Z479" s="111">
        <v>78733</v>
      </c>
      <c r="AA479" s="109">
        <v>17</v>
      </c>
      <c r="AB479" s="111">
        <v>80750</v>
      </c>
      <c r="AC479" s="109"/>
      <c r="AD479" s="109"/>
      <c r="AE479" s="109">
        <v>17</v>
      </c>
      <c r="AF479" s="111">
        <v>11718</v>
      </c>
      <c r="AG479" s="109">
        <v>17</v>
      </c>
      <c r="AH479" s="111">
        <v>2499</v>
      </c>
      <c r="AI479" s="109"/>
      <c r="AJ479" s="109"/>
      <c r="AK479" s="109">
        <v>17</v>
      </c>
      <c r="AL479" s="111">
        <v>2380</v>
      </c>
      <c r="AM479" s="109"/>
      <c r="AN479" s="109"/>
      <c r="AO479" s="109"/>
      <c r="AP479" s="111"/>
      <c r="AQ479" s="110">
        <v>17</v>
      </c>
      <c r="AR479" s="82">
        <f t="shared" si="8"/>
        <v>176080</v>
      </c>
    </row>
    <row r="480" spans="1:44" ht="11.25">
      <c r="A480" s="3" t="s">
        <v>199</v>
      </c>
      <c r="B480" s="14" t="s">
        <v>444</v>
      </c>
      <c r="C480" s="15">
        <v>246813</v>
      </c>
      <c r="D480" s="15">
        <v>8</v>
      </c>
      <c r="E480" s="110">
        <v>15</v>
      </c>
      <c r="F480" s="111">
        <v>71592</v>
      </c>
      <c r="G480" s="109"/>
      <c r="H480" s="111"/>
      <c r="I480" s="109"/>
      <c r="J480" s="109"/>
      <c r="K480" s="109">
        <v>15</v>
      </c>
      <c r="L480" s="111">
        <v>11218</v>
      </c>
      <c r="M480" s="109">
        <v>15</v>
      </c>
      <c r="N480" s="111">
        <v>570</v>
      </c>
      <c r="O480" s="109"/>
      <c r="P480" s="109"/>
      <c r="Q480" s="109">
        <v>15</v>
      </c>
      <c r="R480" s="111">
        <v>2384</v>
      </c>
      <c r="S480" s="109"/>
      <c r="T480" s="109"/>
      <c r="U480" s="109">
        <v>15</v>
      </c>
      <c r="V480" s="111">
        <v>76416</v>
      </c>
      <c r="W480" s="110">
        <v>15</v>
      </c>
      <c r="X480" s="82">
        <f t="shared" si="7"/>
        <v>162180</v>
      </c>
      <c r="Y480" s="110">
        <v>53</v>
      </c>
      <c r="Z480" s="111">
        <v>354366</v>
      </c>
      <c r="AA480" s="109"/>
      <c r="AB480" s="111"/>
      <c r="AC480" s="109"/>
      <c r="AD480" s="109"/>
      <c r="AE480" s="109">
        <v>53</v>
      </c>
      <c r="AF480" s="111">
        <v>44631</v>
      </c>
      <c r="AG480" s="109">
        <v>53</v>
      </c>
      <c r="AH480" s="111">
        <v>1721</v>
      </c>
      <c r="AI480" s="109"/>
      <c r="AJ480" s="109"/>
      <c r="AK480" s="109">
        <v>53</v>
      </c>
      <c r="AL480" s="111">
        <v>7744</v>
      </c>
      <c r="AM480" s="109"/>
      <c r="AN480" s="109"/>
      <c r="AO480" s="109">
        <v>53</v>
      </c>
      <c r="AP480" s="111">
        <v>372537</v>
      </c>
      <c r="AQ480" s="110">
        <v>53</v>
      </c>
      <c r="AR480" s="82">
        <f t="shared" si="8"/>
        <v>780999</v>
      </c>
    </row>
    <row r="481" spans="1:44" ht="11.25">
      <c r="A481" s="3" t="s">
        <v>199</v>
      </c>
      <c r="B481" s="14" t="s">
        <v>445</v>
      </c>
      <c r="C481" s="15">
        <v>138840</v>
      </c>
      <c r="D481" s="15">
        <v>8</v>
      </c>
      <c r="E481" s="110"/>
      <c r="F481" s="111">
        <v>0</v>
      </c>
      <c r="G481" s="109"/>
      <c r="H481" s="111">
        <v>0</v>
      </c>
      <c r="I481" s="109"/>
      <c r="J481" s="109"/>
      <c r="K481" s="109"/>
      <c r="L481" s="111">
        <v>0</v>
      </c>
      <c r="M481" s="109"/>
      <c r="N481" s="111">
        <v>0</v>
      </c>
      <c r="O481" s="109"/>
      <c r="P481" s="109"/>
      <c r="Q481" s="109"/>
      <c r="R481" s="111">
        <v>0</v>
      </c>
      <c r="S481" s="109"/>
      <c r="T481" s="109"/>
      <c r="U481" s="109"/>
      <c r="V481" s="111"/>
      <c r="W481" s="110"/>
      <c r="X481" s="82">
        <f t="shared" si="7"/>
        <v>0</v>
      </c>
      <c r="Y481" s="110">
        <v>82</v>
      </c>
      <c r="Z481" s="111">
        <v>512031</v>
      </c>
      <c r="AA481" s="109">
        <v>82</v>
      </c>
      <c r="AB481" s="111">
        <v>526319</v>
      </c>
      <c r="AC481" s="109"/>
      <c r="AD481" s="109"/>
      <c r="AE481" s="109"/>
      <c r="AF481" s="111"/>
      <c r="AG481" s="109">
        <v>82</v>
      </c>
      <c r="AH481" s="111">
        <v>3608</v>
      </c>
      <c r="AI481" s="109"/>
      <c r="AJ481" s="109"/>
      <c r="AK481" s="109">
        <v>82</v>
      </c>
      <c r="AL481" s="111">
        <v>12956</v>
      </c>
      <c r="AM481" s="109"/>
      <c r="AN481" s="109"/>
      <c r="AO481" s="109"/>
      <c r="AP481" s="111"/>
      <c r="AQ481" s="110">
        <v>82</v>
      </c>
      <c r="AR481" s="82">
        <f t="shared" si="8"/>
        <v>1054914</v>
      </c>
    </row>
    <row r="482" spans="1:44" ht="11.25">
      <c r="A482" s="3" t="s">
        <v>199</v>
      </c>
      <c r="B482" s="14" t="s">
        <v>446</v>
      </c>
      <c r="C482" s="15">
        <v>138956</v>
      </c>
      <c r="D482" s="15">
        <v>8</v>
      </c>
      <c r="E482" s="109">
        <v>4</v>
      </c>
      <c r="F482" s="111">
        <v>22074</v>
      </c>
      <c r="G482" s="109">
        <v>4</v>
      </c>
      <c r="H482" s="111">
        <v>22994</v>
      </c>
      <c r="I482" s="109"/>
      <c r="J482" s="109"/>
      <c r="K482" s="109">
        <v>4</v>
      </c>
      <c r="L482" s="111">
        <v>2667</v>
      </c>
      <c r="M482" s="109">
        <v>4</v>
      </c>
      <c r="N482" s="111">
        <v>232</v>
      </c>
      <c r="O482" s="109"/>
      <c r="P482" s="109"/>
      <c r="Q482" s="109">
        <v>4</v>
      </c>
      <c r="R482" s="111">
        <v>896</v>
      </c>
      <c r="S482" s="109"/>
      <c r="T482" s="109"/>
      <c r="U482" s="109"/>
      <c r="V482" s="111"/>
      <c r="W482" s="109">
        <v>4</v>
      </c>
      <c r="X482" s="82">
        <f t="shared" si="7"/>
        <v>48863</v>
      </c>
      <c r="Y482" s="110">
        <v>94</v>
      </c>
      <c r="Z482" s="111">
        <v>621453</v>
      </c>
      <c r="AA482" s="109">
        <v>94</v>
      </c>
      <c r="AB482" s="111">
        <v>623055</v>
      </c>
      <c r="AC482" s="109"/>
      <c r="AD482" s="109"/>
      <c r="AE482" s="109">
        <v>94</v>
      </c>
      <c r="AF482" s="111">
        <v>108421</v>
      </c>
      <c r="AG482" s="109">
        <v>94</v>
      </c>
      <c r="AH482" s="111">
        <v>5452</v>
      </c>
      <c r="AI482" s="109"/>
      <c r="AJ482" s="109"/>
      <c r="AK482" s="109">
        <v>94</v>
      </c>
      <c r="AL482" s="111">
        <v>21056</v>
      </c>
      <c r="AM482" s="109"/>
      <c r="AN482" s="109"/>
      <c r="AO482" s="109"/>
      <c r="AP482" s="111"/>
      <c r="AQ482" s="110">
        <v>94</v>
      </c>
      <c r="AR482" s="82">
        <f t="shared" si="8"/>
        <v>1379437</v>
      </c>
    </row>
    <row r="483" spans="1:44" ht="11.25">
      <c r="A483" s="3" t="s">
        <v>199</v>
      </c>
      <c r="B483" s="14" t="s">
        <v>447</v>
      </c>
      <c r="C483" s="15">
        <v>139126</v>
      </c>
      <c r="D483" s="15">
        <v>8</v>
      </c>
      <c r="E483" s="110"/>
      <c r="F483" s="111">
        <v>0</v>
      </c>
      <c r="G483" s="109"/>
      <c r="H483" s="111">
        <v>0</v>
      </c>
      <c r="I483" s="109"/>
      <c r="J483" s="109"/>
      <c r="K483" s="109"/>
      <c r="L483" s="111">
        <v>0</v>
      </c>
      <c r="M483" s="109"/>
      <c r="N483" s="111">
        <v>0</v>
      </c>
      <c r="O483" s="109"/>
      <c r="P483" s="109"/>
      <c r="Q483" s="109"/>
      <c r="R483" s="111">
        <v>0</v>
      </c>
      <c r="S483" s="109"/>
      <c r="T483" s="109"/>
      <c r="U483" s="109"/>
      <c r="V483" s="111"/>
      <c r="W483" s="110"/>
      <c r="X483" s="82">
        <f t="shared" si="7"/>
        <v>0</v>
      </c>
      <c r="Y483" s="110">
        <v>45</v>
      </c>
      <c r="Z483" s="111">
        <v>223000</v>
      </c>
      <c r="AA483" s="109">
        <v>45</v>
      </c>
      <c r="AB483" s="111">
        <v>228476</v>
      </c>
      <c r="AC483" s="109"/>
      <c r="AD483" s="109"/>
      <c r="AE483" s="109">
        <v>45</v>
      </c>
      <c r="AF483" s="111">
        <v>38054</v>
      </c>
      <c r="AG483" s="109">
        <v>45</v>
      </c>
      <c r="AH483" s="111">
        <v>1035</v>
      </c>
      <c r="AI483" s="109"/>
      <c r="AJ483" s="109"/>
      <c r="AK483" s="109">
        <v>45</v>
      </c>
      <c r="AL483" s="111">
        <v>26910</v>
      </c>
      <c r="AM483" s="109"/>
      <c r="AN483" s="109"/>
      <c r="AO483" s="109"/>
      <c r="AP483" s="111"/>
      <c r="AQ483" s="110">
        <v>45</v>
      </c>
      <c r="AR483" s="82">
        <f t="shared" si="8"/>
        <v>517475</v>
      </c>
    </row>
    <row r="484" spans="1:44" ht="11.25">
      <c r="A484" s="3" t="s">
        <v>199</v>
      </c>
      <c r="B484" s="14" t="s">
        <v>448</v>
      </c>
      <c r="C484" s="15">
        <v>139278</v>
      </c>
      <c r="D484" s="15">
        <v>8</v>
      </c>
      <c r="E484" s="110">
        <v>7</v>
      </c>
      <c r="F484" s="111">
        <v>33280</v>
      </c>
      <c r="G484" s="109">
        <v>7</v>
      </c>
      <c r="H484" s="111">
        <v>31152</v>
      </c>
      <c r="I484" s="109"/>
      <c r="J484" s="109"/>
      <c r="K484" s="109">
        <v>7</v>
      </c>
      <c r="L484" s="111">
        <v>8971</v>
      </c>
      <c r="M484" s="109">
        <v>7</v>
      </c>
      <c r="N484" s="111">
        <v>259</v>
      </c>
      <c r="O484" s="109"/>
      <c r="P484" s="109"/>
      <c r="Q484" s="109">
        <v>7</v>
      </c>
      <c r="R484" s="111">
        <v>301</v>
      </c>
      <c r="S484" s="109"/>
      <c r="T484" s="109"/>
      <c r="U484" s="109"/>
      <c r="V484" s="111"/>
      <c r="W484" s="110">
        <v>7</v>
      </c>
      <c r="X484" s="82">
        <f t="shared" si="7"/>
        <v>73963</v>
      </c>
      <c r="Y484" s="110">
        <v>47</v>
      </c>
      <c r="Z484" s="111">
        <v>264305</v>
      </c>
      <c r="AA484" s="109">
        <v>47</v>
      </c>
      <c r="AB484" s="111">
        <v>276228</v>
      </c>
      <c r="AC484" s="109"/>
      <c r="AD484" s="109"/>
      <c r="AE484" s="109">
        <v>47</v>
      </c>
      <c r="AF484" s="111">
        <v>42819</v>
      </c>
      <c r="AG484" s="109">
        <v>47</v>
      </c>
      <c r="AH484" s="111">
        <v>1739</v>
      </c>
      <c r="AI484" s="109"/>
      <c r="AJ484" s="109"/>
      <c r="AK484" s="109">
        <v>47</v>
      </c>
      <c r="AL484" s="111">
        <v>2021</v>
      </c>
      <c r="AM484" s="109"/>
      <c r="AN484" s="109"/>
      <c r="AO484" s="109"/>
      <c r="AP484" s="111"/>
      <c r="AQ484" s="110">
        <v>47</v>
      </c>
      <c r="AR484" s="82">
        <f t="shared" si="8"/>
        <v>587112</v>
      </c>
    </row>
    <row r="485" spans="1:44" ht="11.25">
      <c r="A485" s="3" t="s">
        <v>199</v>
      </c>
      <c r="B485" s="14" t="s">
        <v>449</v>
      </c>
      <c r="C485" s="15">
        <v>140331</v>
      </c>
      <c r="D485" s="15">
        <v>8</v>
      </c>
      <c r="E485" s="110">
        <v>20</v>
      </c>
      <c r="F485" s="111">
        <v>94642</v>
      </c>
      <c r="G485" s="109">
        <v>20</v>
      </c>
      <c r="H485" s="111">
        <v>98998</v>
      </c>
      <c r="I485" s="109"/>
      <c r="J485" s="109"/>
      <c r="K485" s="109">
        <v>20</v>
      </c>
      <c r="L485" s="111">
        <v>11484</v>
      </c>
      <c r="M485" s="109">
        <v>20</v>
      </c>
      <c r="N485" s="111">
        <v>2158</v>
      </c>
      <c r="O485" s="109"/>
      <c r="P485" s="109"/>
      <c r="Q485" s="109">
        <v>20</v>
      </c>
      <c r="R485" s="111">
        <v>1672</v>
      </c>
      <c r="S485" s="109"/>
      <c r="T485" s="109"/>
      <c r="U485" s="109"/>
      <c r="V485" s="111"/>
      <c r="W485" s="110">
        <v>20</v>
      </c>
      <c r="X485" s="82">
        <f t="shared" si="7"/>
        <v>208954</v>
      </c>
      <c r="Y485" s="110">
        <v>34</v>
      </c>
      <c r="Z485" s="111">
        <v>227976</v>
      </c>
      <c r="AA485" s="109">
        <v>34</v>
      </c>
      <c r="AB485" s="111">
        <v>238470</v>
      </c>
      <c r="AC485" s="109"/>
      <c r="AD485" s="109"/>
      <c r="AE485" s="109">
        <v>34</v>
      </c>
      <c r="AF485" s="111">
        <v>27663</v>
      </c>
      <c r="AG485" s="109">
        <v>34</v>
      </c>
      <c r="AH485" s="111">
        <v>3669</v>
      </c>
      <c r="AI485" s="109"/>
      <c r="AJ485" s="109"/>
      <c r="AK485" s="109">
        <v>34</v>
      </c>
      <c r="AL485" s="111">
        <v>2843</v>
      </c>
      <c r="AM485" s="109"/>
      <c r="AN485" s="109"/>
      <c r="AO485" s="109"/>
      <c r="AP485" s="111"/>
      <c r="AQ485" s="110">
        <v>34</v>
      </c>
      <c r="AR485" s="82">
        <f t="shared" si="8"/>
        <v>500621</v>
      </c>
    </row>
    <row r="486" spans="1:44" ht="11.25">
      <c r="A486" s="3" t="s">
        <v>199</v>
      </c>
      <c r="B486" s="14" t="s">
        <v>450</v>
      </c>
      <c r="C486" s="15">
        <v>139357</v>
      </c>
      <c r="D486" s="15">
        <v>8</v>
      </c>
      <c r="E486" s="110">
        <v>5</v>
      </c>
      <c r="F486" s="111">
        <v>23764</v>
      </c>
      <c r="G486" s="109">
        <v>5</v>
      </c>
      <c r="H486" s="111">
        <v>24857</v>
      </c>
      <c r="I486" s="109"/>
      <c r="J486" s="109"/>
      <c r="K486" s="109">
        <v>5</v>
      </c>
      <c r="L486" s="111">
        <v>2883</v>
      </c>
      <c r="M486" s="109">
        <v>5</v>
      </c>
      <c r="N486" s="111">
        <v>115</v>
      </c>
      <c r="O486" s="109"/>
      <c r="P486" s="109"/>
      <c r="Q486" s="109">
        <v>5</v>
      </c>
      <c r="R486" s="111">
        <v>130</v>
      </c>
      <c r="S486" s="109"/>
      <c r="T486" s="109"/>
      <c r="U486" s="109"/>
      <c r="V486" s="111"/>
      <c r="W486" s="110">
        <v>5</v>
      </c>
      <c r="X486" s="82">
        <f t="shared" si="7"/>
        <v>51749</v>
      </c>
      <c r="Y486" s="110">
        <v>55</v>
      </c>
      <c r="Z486" s="111">
        <v>395162</v>
      </c>
      <c r="AA486" s="109">
        <v>55</v>
      </c>
      <c r="AB486" s="111">
        <v>396504</v>
      </c>
      <c r="AC486" s="109"/>
      <c r="AD486" s="109"/>
      <c r="AE486" s="109">
        <v>55</v>
      </c>
      <c r="AF486" s="111">
        <v>70650</v>
      </c>
      <c r="AG486" s="109">
        <v>55</v>
      </c>
      <c r="AH486" s="111">
        <v>1265</v>
      </c>
      <c r="AI486" s="109"/>
      <c r="AJ486" s="109"/>
      <c r="AK486" s="109">
        <v>55</v>
      </c>
      <c r="AL486" s="111">
        <v>1430</v>
      </c>
      <c r="AM486" s="109"/>
      <c r="AN486" s="109"/>
      <c r="AO486" s="109"/>
      <c r="AP486" s="111"/>
      <c r="AQ486" s="110">
        <v>55</v>
      </c>
      <c r="AR486" s="82">
        <f t="shared" si="8"/>
        <v>865011</v>
      </c>
    </row>
    <row r="487" spans="1:44" ht="11.25">
      <c r="A487" s="3" t="s">
        <v>199</v>
      </c>
      <c r="B487" s="14" t="s">
        <v>451</v>
      </c>
      <c r="C487" s="15">
        <v>139384</v>
      </c>
      <c r="D487" s="15">
        <v>8</v>
      </c>
      <c r="E487" s="110">
        <v>8</v>
      </c>
      <c r="F487" s="111">
        <v>33745.76</v>
      </c>
      <c r="G487" s="109">
        <v>8</v>
      </c>
      <c r="H487" s="111">
        <v>32556.14</v>
      </c>
      <c r="I487" s="109"/>
      <c r="J487" s="109"/>
      <c r="K487" s="109">
        <v>8</v>
      </c>
      <c r="L487" s="111">
        <v>7790.59</v>
      </c>
      <c r="M487" s="109">
        <v>8</v>
      </c>
      <c r="N487" s="111">
        <v>256</v>
      </c>
      <c r="O487" s="109"/>
      <c r="P487" s="109"/>
      <c r="Q487" s="109">
        <v>8</v>
      </c>
      <c r="R487" s="111">
        <v>400</v>
      </c>
      <c r="S487" s="109"/>
      <c r="T487" s="109"/>
      <c r="U487" s="109"/>
      <c r="V487" s="111"/>
      <c r="W487" s="110">
        <v>8</v>
      </c>
      <c r="X487" s="82">
        <f t="shared" si="7"/>
        <v>74748.48999999999</v>
      </c>
      <c r="Y487" s="110">
        <v>43</v>
      </c>
      <c r="Z487" s="111">
        <v>265075.56</v>
      </c>
      <c r="AA487" s="109">
        <v>43</v>
      </c>
      <c r="AB487" s="111">
        <v>259610</v>
      </c>
      <c r="AC487" s="109"/>
      <c r="AD487" s="109"/>
      <c r="AE487" s="109">
        <v>43</v>
      </c>
      <c r="AF487" s="111">
        <v>54590.87</v>
      </c>
      <c r="AG487" s="109">
        <v>43</v>
      </c>
      <c r="AH487" s="111">
        <v>1376</v>
      </c>
      <c r="AI487" s="109"/>
      <c r="AJ487" s="109"/>
      <c r="AK487" s="109">
        <v>43</v>
      </c>
      <c r="AL487" s="111">
        <v>2150</v>
      </c>
      <c r="AM487" s="109"/>
      <c r="AN487" s="109"/>
      <c r="AO487" s="109"/>
      <c r="AP487" s="111"/>
      <c r="AQ487" s="110">
        <v>43</v>
      </c>
      <c r="AR487" s="82">
        <f t="shared" si="8"/>
        <v>582802.43</v>
      </c>
    </row>
    <row r="488" spans="1:44" ht="11.25">
      <c r="A488" s="3" t="s">
        <v>199</v>
      </c>
      <c r="B488" s="14" t="s">
        <v>452</v>
      </c>
      <c r="C488" s="15">
        <v>139472</v>
      </c>
      <c r="D488" s="15">
        <v>8</v>
      </c>
      <c r="E488" s="110"/>
      <c r="F488" s="111"/>
      <c r="G488" s="109"/>
      <c r="H488" s="111"/>
      <c r="I488" s="109"/>
      <c r="J488" s="109"/>
      <c r="K488" s="109"/>
      <c r="L488" s="111"/>
      <c r="M488" s="109"/>
      <c r="N488" s="111"/>
      <c r="O488" s="109"/>
      <c r="P488" s="109"/>
      <c r="Q488" s="109"/>
      <c r="R488" s="111"/>
      <c r="S488" s="109"/>
      <c r="T488" s="109"/>
      <c r="U488" s="109"/>
      <c r="V488" s="111"/>
      <c r="W488" s="110"/>
      <c r="X488" s="82">
        <f t="shared" si="7"/>
        <v>0</v>
      </c>
      <c r="Y488" s="110"/>
      <c r="Z488" s="109"/>
      <c r="AA488" s="110"/>
      <c r="AB488" s="111"/>
      <c r="AC488" s="110"/>
      <c r="AD488" s="110"/>
      <c r="AE488" s="110"/>
      <c r="AF488" s="111"/>
      <c r="AG488" s="110"/>
      <c r="AH488" s="111"/>
      <c r="AI488" s="110"/>
      <c r="AJ488" s="110"/>
      <c r="AK488" s="110"/>
      <c r="AL488" s="111"/>
      <c r="AM488" s="110"/>
      <c r="AN488" s="110"/>
      <c r="AO488" s="110"/>
      <c r="AP488" s="111"/>
      <c r="AQ488" s="110"/>
      <c r="AR488" s="82">
        <f t="shared" si="8"/>
        <v>0</v>
      </c>
    </row>
    <row r="489" spans="1:44" ht="11.25">
      <c r="A489" s="3" t="s">
        <v>199</v>
      </c>
      <c r="B489" s="14" t="s">
        <v>453</v>
      </c>
      <c r="C489" s="15">
        <v>244446</v>
      </c>
      <c r="D489" s="15">
        <v>8</v>
      </c>
      <c r="E489" s="110"/>
      <c r="F489" s="111">
        <v>0</v>
      </c>
      <c r="G489" s="109"/>
      <c r="H489" s="111">
        <v>0</v>
      </c>
      <c r="I489" s="109"/>
      <c r="J489" s="109"/>
      <c r="K489" s="109"/>
      <c r="L489" s="111">
        <v>0</v>
      </c>
      <c r="M489" s="109"/>
      <c r="N489" s="111">
        <v>0</v>
      </c>
      <c r="O489" s="109"/>
      <c r="P489" s="109"/>
      <c r="Q489" s="109"/>
      <c r="R489" s="111">
        <v>0</v>
      </c>
      <c r="S489" s="109"/>
      <c r="T489" s="109"/>
      <c r="U489" s="109"/>
      <c r="V489" s="111"/>
      <c r="W489" s="110"/>
      <c r="X489" s="82">
        <f t="shared" si="7"/>
        <v>0</v>
      </c>
      <c r="Y489" s="110">
        <v>103</v>
      </c>
      <c r="Z489" s="111">
        <v>367006</v>
      </c>
      <c r="AA489" s="110">
        <v>103</v>
      </c>
      <c r="AB489" s="111">
        <v>367294</v>
      </c>
      <c r="AC489" s="110"/>
      <c r="AD489" s="110"/>
      <c r="AE489" s="110">
        <v>103</v>
      </c>
      <c r="AF489" s="111">
        <v>42606</v>
      </c>
      <c r="AG489" s="110">
        <v>103</v>
      </c>
      <c r="AH489" s="111">
        <v>994</v>
      </c>
      <c r="AI489" s="110"/>
      <c r="AJ489" s="110"/>
      <c r="AK489" s="110">
        <v>103</v>
      </c>
      <c r="AL489" s="111">
        <v>1520</v>
      </c>
      <c r="AM489" s="110"/>
      <c r="AN489" s="109"/>
      <c r="AO489" s="109"/>
      <c r="AP489" s="111"/>
      <c r="AQ489" s="110">
        <v>103</v>
      </c>
      <c r="AR489" s="82">
        <f t="shared" si="8"/>
        <v>779420</v>
      </c>
    </row>
    <row r="490" spans="1:44" ht="11.25">
      <c r="A490" s="3" t="s">
        <v>199</v>
      </c>
      <c r="B490" s="14" t="s">
        <v>454</v>
      </c>
      <c r="C490" s="15">
        <v>248794</v>
      </c>
      <c r="D490" s="15">
        <v>8</v>
      </c>
      <c r="E490" s="110">
        <v>21</v>
      </c>
      <c r="F490" s="111">
        <v>94706</v>
      </c>
      <c r="G490" s="109">
        <v>21</v>
      </c>
      <c r="H490" s="111">
        <v>97550</v>
      </c>
      <c r="I490" s="109"/>
      <c r="J490" s="109"/>
      <c r="K490" s="109">
        <v>1</v>
      </c>
      <c r="L490" s="111">
        <v>2216</v>
      </c>
      <c r="M490" s="109">
        <v>21</v>
      </c>
      <c r="N490" s="111">
        <v>1365</v>
      </c>
      <c r="O490" s="109"/>
      <c r="P490" s="109"/>
      <c r="Q490" s="109">
        <v>21</v>
      </c>
      <c r="R490" s="111">
        <v>6951</v>
      </c>
      <c r="S490" s="109"/>
      <c r="T490" s="109"/>
      <c r="U490" s="109"/>
      <c r="V490" s="111"/>
      <c r="W490" s="110">
        <v>21</v>
      </c>
      <c r="X490" s="82">
        <f t="shared" si="7"/>
        <v>202788</v>
      </c>
      <c r="Y490" s="110">
        <v>19</v>
      </c>
      <c r="Z490" s="111">
        <v>95958</v>
      </c>
      <c r="AA490" s="109">
        <v>19</v>
      </c>
      <c r="AB490" s="111">
        <v>95386</v>
      </c>
      <c r="AC490" s="109"/>
      <c r="AD490" s="109"/>
      <c r="AE490" s="109">
        <v>3</v>
      </c>
      <c r="AF490" s="111">
        <v>7299</v>
      </c>
      <c r="AG490" s="109">
        <v>19</v>
      </c>
      <c r="AH490" s="111">
        <v>1235</v>
      </c>
      <c r="AI490" s="109"/>
      <c r="AJ490" s="109"/>
      <c r="AK490" s="110">
        <v>19</v>
      </c>
      <c r="AL490" s="111">
        <v>6289</v>
      </c>
      <c r="AM490" s="110"/>
      <c r="AN490" s="109"/>
      <c r="AO490" s="109"/>
      <c r="AP490" s="111"/>
      <c r="AQ490" s="110">
        <v>19</v>
      </c>
      <c r="AR490" s="82">
        <f t="shared" si="8"/>
        <v>206167</v>
      </c>
    </row>
    <row r="491" spans="1:44" ht="11.25">
      <c r="A491" s="3" t="s">
        <v>199</v>
      </c>
      <c r="B491" s="14" t="s">
        <v>455</v>
      </c>
      <c r="C491" s="15">
        <v>139986</v>
      </c>
      <c r="D491" s="15">
        <v>8</v>
      </c>
      <c r="E491" s="110"/>
      <c r="F491" s="111">
        <v>0</v>
      </c>
      <c r="G491" s="109"/>
      <c r="H491" s="111">
        <v>0</v>
      </c>
      <c r="I491" s="109"/>
      <c r="J491" s="109"/>
      <c r="K491" s="109"/>
      <c r="L491" s="111">
        <v>0</v>
      </c>
      <c r="M491" s="109"/>
      <c r="N491" s="111">
        <v>0</v>
      </c>
      <c r="O491" s="109"/>
      <c r="P491" s="109"/>
      <c r="Q491" s="109"/>
      <c r="R491" s="111">
        <v>0</v>
      </c>
      <c r="S491" s="109"/>
      <c r="T491" s="109"/>
      <c r="U491" s="109"/>
      <c r="V491" s="111"/>
      <c r="W491" s="110"/>
      <c r="X491" s="82">
        <f t="shared" si="7"/>
        <v>0</v>
      </c>
      <c r="Y491" s="110">
        <v>40</v>
      </c>
      <c r="Z491" s="111">
        <v>217838</v>
      </c>
      <c r="AA491" s="109">
        <v>40</v>
      </c>
      <c r="AB491" s="111">
        <v>227864</v>
      </c>
      <c r="AC491" s="109"/>
      <c r="AD491" s="109"/>
      <c r="AE491" s="109">
        <v>40</v>
      </c>
      <c r="AF491" s="111">
        <v>26432</v>
      </c>
      <c r="AG491" s="109">
        <v>40</v>
      </c>
      <c r="AH491" s="111">
        <v>1424</v>
      </c>
      <c r="AI491" s="109"/>
      <c r="AJ491" s="109"/>
      <c r="AK491" s="110">
        <v>40</v>
      </c>
      <c r="AL491" s="111">
        <v>27549</v>
      </c>
      <c r="AM491" s="110"/>
      <c r="AN491" s="109"/>
      <c r="AO491" s="109"/>
      <c r="AP491" s="111"/>
      <c r="AQ491" s="110">
        <v>40</v>
      </c>
      <c r="AR491" s="82">
        <f t="shared" si="8"/>
        <v>501107</v>
      </c>
    </row>
    <row r="492" spans="1:44" ht="11.25">
      <c r="A492" s="3" t="s">
        <v>199</v>
      </c>
      <c r="B492" s="14" t="s">
        <v>456</v>
      </c>
      <c r="C492" s="15">
        <v>140012</v>
      </c>
      <c r="D492" s="15">
        <v>8</v>
      </c>
      <c r="E492" s="110"/>
      <c r="F492" s="111">
        <v>0</v>
      </c>
      <c r="G492" s="109"/>
      <c r="H492" s="111">
        <v>0</v>
      </c>
      <c r="I492" s="109"/>
      <c r="J492" s="109"/>
      <c r="K492" s="109"/>
      <c r="L492" s="111">
        <v>0</v>
      </c>
      <c r="M492" s="109"/>
      <c r="N492" s="111">
        <v>0</v>
      </c>
      <c r="O492" s="109"/>
      <c r="P492" s="109"/>
      <c r="Q492" s="109"/>
      <c r="R492" s="111">
        <v>0</v>
      </c>
      <c r="S492" s="109"/>
      <c r="T492" s="109"/>
      <c r="U492" s="109"/>
      <c r="V492" s="111"/>
      <c r="W492" s="110"/>
      <c r="X492" s="82">
        <f t="shared" si="7"/>
        <v>0</v>
      </c>
      <c r="Y492" s="110">
        <v>72</v>
      </c>
      <c r="Z492" s="111">
        <v>788530</v>
      </c>
      <c r="AA492" s="109">
        <v>72</v>
      </c>
      <c r="AB492" s="111">
        <v>345600</v>
      </c>
      <c r="AC492" s="109"/>
      <c r="AD492" s="109"/>
      <c r="AE492" s="109"/>
      <c r="AF492" s="111">
        <v>0</v>
      </c>
      <c r="AG492" s="109"/>
      <c r="AH492" s="111">
        <v>0</v>
      </c>
      <c r="AI492" s="109"/>
      <c r="AJ492" s="109"/>
      <c r="AK492" s="110"/>
      <c r="AL492" s="111"/>
      <c r="AM492" s="110"/>
      <c r="AN492" s="109"/>
      <c r="AO492" s="109">
        <v>72</v>
      </c>
      <c r="AP492" s="111">
        <v>169122</v>
      </c>
      <c r="AQ492" s="110">
        <v>72</v>
      </c>
      <c r="AR492" s="82">
        <f t="shared" si="8"/>
        <v>1303252</v>
      </c>
    </row>
    <row r="493" spans="1:44" ht="11.25">
      <c r="A493" s="3" t="s">
        <v>199</v>
      </c>
      <c r="B493" s="14" t="s">
        <v>457</v>
      </c>
      <c r="C493" s="15">
        <v>140076</v>
      </c>
      <c r="D493" s="15">
        <v>8</v>
      </c>
      <c r="E493" s="110"/>
      <c r="F493" s="111">
        <v>0</v>
      </c>
      <c r="G493" s="109"/>
      <c r="H493" s="111">
        <v>0</v>
      </c>
      <c r="I493" s="109"/>
      <c r="J493" s="109"/>
      <c r="K493" s="109"/>
      <c r="L493" s="111">
        <v>0</v>
      </c>
      <c r="M493" s="109"/>
      <c r="N493" s="111">
        <v>0</v>
      </c>
      <c r="O493" s="109"/>
      <c r="P493" s="109"/>
      <c r="Q493" s="109"/>
      <c r="R493" s="111">
        <v>0</v>
      </c>
      <c r="S493" s="109"/>
      <c r="T493" s="109"/>
      <c r="U493" s="109"/>
      <c r="V493" s="111"/>
      <c r="W493" s="110"/>
      <c r="X493" s="82">
        <f t="shared" si="7"/>
        <v>0</v>
      </c>
      <c r="Y493" s="110">
        <v>45</v>
      </c>
      <c r="Z493" s="111">
        <v>231661</v>
      </c>
      <c r="AA493" s="109">
        <v>45</v>
      </c>
      <c r="AB493" s="111">
        <v>232299</v>
      </c>
      <c r="AC493" s="109"/>
      <c r="AD493" s="109"/>
      <c r="AE493" s="109">
        <v>45</v>
      </c>
      <c r="AF493" s="111">
        <v>41610</v>
      </c>
      <c r="AG493" s="109">
        <v>45</v>
      </c>
      <c r="AH493" s="111">
        <v>675</v>
      </c>
      <c r="AI493" s="109"/>
      <c r="AJ493" s="109"/>
      <c r="AK493" s="110">
        <v>45</v>
      </c>
      <c r="AL493" s="111">
        <v>1678</v>
      </c>
      <c r="AM493" s="110"/>
      <c r="AN493" s="109"/>
      <c r="AO493" s="109"/>
      <c r="AP493" s="111"/>
      <c r="AQ493" s="110">
        <v>45</v>
      </c>
      <c r="AR493" s="82">
        <f t="shared" si="8"/>
        <v>507923</v>
      </c>
    </row>
    <row r="494" spans="1:44" ht="11.25">
      <c r="A494" s="3" t="s">
        <v>199</v>
      </c>
      <c r="B494" s="14" t="s">
        <v>458</v>
      </c>
      <c r="C494" s="15">
        <v>140243</v>
      </c>
      <c r="D494" s="15">
        <v>8</v>
      </c>
      <c r="E494" s="110">
        <v>57</v>
      </c>
      <c r="F494" s="111">
        <v>320993.73</v>
      </c>
      <c r="G494" s="109">
        <v>57</v>
      </c>
      <c r="H494" s="111">
        <v>335767.5</v>
      </c>
      <c r="I494" s="109"/>
      <c r="J494" s="109"/>
      <c r="K494" s="109">
        <v>57</v>
      </c>
      <c r="L494" s="111">
        <v>38949.03</v>
      </c>
      <c r="M494" s="109">
        <v>57</v>
      </c>
      <c r="N494" s="111">
        <v>7437</v>
      </c>
      <c r="O494" s="109"/>
      <c r="P494" s="109"/>
      <c r="Q494" s="109">
        <v>57</v>
      </c>
      <c r="R494" s="111">
        <v>29270.7</v>
      </c>
      <c r="S494" s="109"/>
      <c r="T494" s="109"/>
      <c r="U494" s="109"/>
      <c r="V494" s="111"/>
      <c r="W494" s="110">
        <v>57</v>
      </c>
      <c r="X494" s="82">
        <f t="shared" si="7"/>
        <v>732417.96</v>
      </c>
      <c r="Y494" s="110"/>
      <c r="Z494" s="111">
        <v>0</v>
      </c>
      <c r="AA494" s="109"/>
      <c r="AB494" s="111">
        <v>0</v>
      </c>
      <c r="AC494" s="109"/>
      <c r="AD494" s="109"/>
      <c r="AE494" s="109"/>
      <c r="AF494" s="111">
        <v>0</v>
      </c>
      <c r="AG494" s="109"/>
      <c r="AH494" s="111">
        <v>0</v>
      </c>
      <c r="AI494" s="109"/>
      <c r="AJ494" s="109"/>
      <c r="AK494" s="110"/>
      <c r="AL494" s="111">
        <v>0</v>
      </c>
      <c r="AM494" s="110"/>
      <c r="AN494" s="109"/>
      <c r="AO494" s="109"/>
      <c r="AP494" s="111"/>
      <c r="AQ494" s="110"/>
      <c r="AR494" s="82">
        <f t="shared" si="8"/>
        <v>0</v>
      </c>
    </row>
    <row r="495" spans="1:44" ht="11.25">
      <c r="A495" s="3" t="s">
        <v>199</v>
      </c>
      <c r="B495" s="14" t="s">
        <v>459</v>
      </c>
      <c r="C495" s="15">
        <v>140304</v>
      </c>
      <c r="D495" s="15">
        <v>8</v>
      </c>
      <c r="E495" s="110">
        <v>1</v>
      </c>
      <c r="F495" s="111">
        <v>4634</v>
      </c>
      <c r="G495" s="109">
        <v>1</v>
      </c>
      <c r="H495" s="111">
        <v>4905</v>
      </c>
      <c r="I495" s="109"/>
      <c r="J495" s="109"/>
      <c r="K495" s="109">
        <v>1</v>
      </c>
      <c r="L495" s="111">
        <v>569</v>
      </c>
      <c r="M495" s="109">
        <v>1</v>
      </c>
      <c r="N495" s="111">
        <v>25</v>
      </c>
      <c r="O495" s="109"/>
      <c r="P495" s="109"/>
      <c r="Q495" s="109">
        <v>1</v>
      </c>
      <c r="R495" s="111">
        <v>83</v>
      </c>
      <c r="S495" s="109"/>
      <c r="T495" s="109"/>
      <c r="U495" s="109"/>
      <c r="V495" s="111"/>
      <c r="W495" s="110">
        <v>1</v>
      </c>
      <c r="X495" s="82">
        <f t="shared" si="7"/>
        <v>10216</v>
      </c>
      <c r="Y495" s="110">
        <v>79</v>
      </c>
      <c r="Z495" s="111">
        <v>436105</v>
      </c>
      <c r="AA495" s="109">
        <v>79</v>
      </c>
      <c r="AB495" s="111">
        <v>461584</v>
      </c>
      <c r="AC495" s="109"/>
      <c r="AD495" s="109"/>
      <c r="AE495" s="109">
        <v>79</v>
      </c>
      <c r="AF495" s="111">
        <v>53544</v>
      </c>
      <c r="AG495" s="109">
        <v>79</v>
      </c>
      <c r="AH495" s="111">
        <v>1975</v>
      </c>
      <c r="AI495" s="109"/>
      <c r="AJ495" s="109"/>
      <c r="AK495" s="110">
        <v>79</v>
      </c>
      <c r="AL495" s="111">
        <v>6557</v>
      </c>
      <c r="AM495" s="110"/>
      <c r="AN495" s="109"/>
      <c r="AO495" s="109"/>
      <c r="AP495" s="111"/>
      <c r="AQ495" s="110">
        <v>79</v>
      </c>
      <c r="AR495" s="82">
        <f t="shared" si="8"/>
        <v>959765</v>
      </c>
    </row>
    <row r="496" spans="1:44" ht="11.25">
      <c r="A496" s="3" t="s">
        <v>199</v>
      </c>
      <c r="B496" s="14" t="s">
        <v>460</v>
      </c>
      <c r="C496" s="15">
        <v>140085</v>
      </c>
      <c r="D496" s="15">
        <v>8</v>
      </c>
      <c r="E496" s="110"/>
      <c r="F496" s="111">
        <v>0</v>
      </c>
      <c r="G496" s="109"/>
      <c r="H496" s="111">
        <v>0</v>
      </c>
      <c r="I496" s="109"/>
      <c r="J496" s="109"/>
      <c r="K496" s="109"/>
      <c r="L496" s="111">
        <v>0</v>
      </c>
      <c r="M496" s="109"/>
      <c r="N496" s="111">
        <v>0</v>
      </c>
      <c r="O496" s="109"/>
      <c r="P496" s="109"/>
      <c r="Q496" s="109"/>
      <c r="R496" s="111">
        <v>0</v>
      </c>
      <c r="S496" s="109"/>
      <c r="T496" s="109"/>
      <c r="U496" s="109"/>
      <c r="V496" s="111"/>
      <c r="W496" s="110"/>
      <c r="X496" s="82">
        <f t="shared" si="7"/>
        <v>0</v>
      </c>
      <c r="Y496" s="110">
        <v>54</v>
      </c>
      <c r="Z496" s="111">
        <v>293014</v>
      </c>
      <c r="AA496" s="109">
        <v>54</v>
      </c>
      <c r="AB496" s="111">
        <v>298015</v>
      </c>
      <c r="AC496" s="109"/>
      <c r="AD496" s="109"/>
      <c r="AE496" s="109">
        <v>54</v>
      </c>
      <c r="AF496" s="111">
        <v>48200</v>
      </c>
      <c r="AG496" s="109">
        <v>54</v>
      </c>
      <c r="AH496" s="111">
        <v>918</v>
      </c>
      <c r="AI496" s="109"/>
      <c r="AJ496" s="109"/>
      <c r="AK496" s="110">
        <v>54</v>
      </c>
      <c r="AL496" s="111">
        <v>540</v>
      </c>
      <c r="AM496" s="110"/>
      <c r="AN496" s="109"/>
      <c r="AO496" s="109"/>
      <c r="AP496" s="111"/>
      <c r="AQ496" s="110">
        <v>54</v>
      </c>
      <c r="AR496" s="82">
        <f t="shared" si="8"/>
        <v>640687</v>
      </c>
    </row>
    <row r="497" spans="1:44" ht="11.25">
      <c r="A497" s="3" t="s">
        <v>199</v>
      </c>
      <c r="B497" s="14" t="s">
        <v>461</v>
      </c>
      <c r="C497" s="15">
        <v>140599</v>
      </c>
      <c r="D497" s="23">
        <v>8</v>
      </c>
      <c r="E497" s="110"/>
      <c r="F497" s="111">
        <v>0</v>
      </c>
      <c r="G497" s="109"/>
      <c r="H497" s="111">
        <v>0</v>
      </c>
      <c r="I497" s="109"/>
      <c r="J497" s="109"/>
      <c r="K497" s="109"/>
      <c r="L497" s="111">
        <v>0</v>
      </c>
      <c r="M497" s="109"/>
      <c r="N497" s="111">
        <v>0</v>
      </c>
      <c r="O497" s="109"/>
      <c r="P497" s="109"/>
      <c r="Q497" s="109"/>
      <c r="R497" s="111">
        <v>0</v>
      </c>
      <c r="S497" s="109"/>
      <c r="T497" s="109"/>
      <c r="U497" s="109"/>
      <c r="V497" s="111"/>
      <c r="W497" s="110"/>
      <c r="X497" s="82">
        <f t="shared" si="7"/>
        <v>0</v>
      </c>
      <c r="Y497" s="110">
        <v>32</v>
      </c>
      <c r="Z497" s="111">
        <v>188892</v>
      </c>
      <c r="AA497" s="109">
        <v>32</v>
      </c>
      <c r="AB497" s="111">
        <v>197585</v>
      </c>
      <c r="AC497" s="109"/>
      <c r="AD497" s="109"/>
      <c r="AE497" s="109">
        <v>32</v>
      </c>
      <c r="AF497" s="111">
        <v>22920</v>
      </c>
      <c r="AG497" s="109">
        <v>32</v>
      </c>
      <c r="AH497" s="111">
        <v>416</v>
      </c>
      <c r="AI497" s="109"/>
      <c r="AJ497" s="109"/>
      <c r="AK497" s="110">
        <v>32</v>
      </c>
      <c r="AL497" s="111">
        <v>4448</v>
      </c>
      <c r="AM497" s="110"/>
      <c r="AN497" s="109"/>
      <c r="AO497" s="109"/>
      <c r="AP497" s="111"/>
      <c r="AQ497" s="110">
        <v>32</v>
      </c>
      <c r="AR497" s="82">
        <f t="shared" si="8"/>
        <v>414261</v>
      </c>
    </row>
    <row r="498" spans="1:44" ht="11.25">
      <c r="A498" s="3" t="s">
        <v>199</v>
      </c>
      <c r="B498" s="14" t="s">
        <v>462</v>
      </c>
      <c r="C498" s="15">
        <v>140678</v>
      </c>
      <c r="D498" s="23">
        <v>8</v>
      </c>
      <c r="E498" s="110">
        <v>2</v>
      </c>
      <c r="F498" s="111">
        <v>11715</v>
      </c>
      <c r="G498" s="109">
        <v>2</v>
      </c>
      <c r="H498" s="111">
        <v>10167</v>
      </c>
      <c r="I498" s="109"/>
      <c r="J498" s="109"/>
      <c r="K498" s="109">
        <v>2</v>
      </c>
      <c r="L498" s="111">
        <v>4234</v>
      </c>
      <c r="M498" s="109">
        <v>2</v>
      </c>
      <c r="N498" s="111">
        <v>90</v>
      </c>
      <c r="O498" s="109"/>
      <c r="P498" s="109"/>
      <c r="Q498" s="109">
        <v>2</v>
      </c>
      <c r="R498" s="111">
        <v>2222</v>
      </c>
      <c r="S498" s="109"/>
      <c r="T498" s="109"/>
      <c r="U498" s="109"/>
      <c r="V498" s="111"/>
      <c r="W498" s="110">
        <v>2</v>
      </c>
      <c r="X498" s="82">
        <f t="shared" si="7"/>
        <v>28428</v>
      </c>
      <c r="Y498" s="110">
        <v>55</v>
      </c>
      <c r="Z498" s="111">
        <v>349155</v>
      </c>
      <c r="AA498" s="110">
        <v>55</v>
      </c>
      <c r="AB498" s="111">
        <v>312344</v>
      </c>
      <c r="AC498" s="110"/>
      <c r="AD498" s="110"/>
      <c r="AE498" s="110">
        <v>55</v>
      </c>
      <c r="AF498" s="111">
        <v>113623</v>
      </c>
      <c r="AG498" s="110">
        <v>55</v>
      </c>
      <c r="AH498" s="111">
        <v>2475</v>
      </c>
      <c r="AI498" s="110"/>
      <c r="AJ498" s="110"/>
      <c r="AK498" s="110">
        <v>55</v>
      </c>
      <c r="AL498" s="111">
        <v>61111</v>
      </c>
      <c r="AM498" s="110"/>
      <c r="AN498" s="109"/>
      <c r="AO498" s="109"/>
      <c r="AP498" s="111"/>
      <c r="AQ498" s="110">
        <v>55</v>
      </c>
      <c r="AR498" s="82">
        <f t="shared" si="8"/>
        <v>838708</v>
      </c>
    </row>
    <row r="499" spans="1:44" ht="11.25">
      <c r="A499" s="3" t="s">
        <v>199</v>
      </c>
      <c r="B499" s="14" t="s">
        <v>463</v>
      </c>
      <c r="C499" s="15">
        <v>366456</v>
      </c>
      <c r="D499" s="23">
        <v>8</v>
      </c>
      <c r="E499" s="110"/>
      <c r="F499" s="111">
        <v>0</v>
      </c>
      <c r="G499" s="109"/>
      <c r="H499" s="111">
        <v>0</v>
      </c>
      <c r="I499" s="109"/>
      <c r="J499" s="109"/>
      <c r="K499" s="109"/>
      <c r="L499" s="111">
        <v>0</v>
      </c>
      <c r="M499" s="109"/>
      <c r="N499" s="111">
        <v>0</v>
      </c>
      <c r="O499" s="109"/>
      <c r="P499" s="109"/>
      <c r="Q499" s="109"/>
      <c r="R499" s="111">
        <v>0</v>
      </c>
      <c r="S499" s="109"/>
      <c r="T499" s="109"/>
      <c r="U499" s="109"/>
      <c r="V499" s="111"/>
      <c r="W499" s="110"/>
      <c r="X499" s="82">
        <f t="shared" si="7"/>
        <v>0</v>
      </c>
      <c r="Y499" s="110">
        <v>23</v>
      </c>
      <c r="Z499" s="111">
        <v>139253</v>
      </c>
      <c r="AA499" s="110">
        <v>23</v>
      </c>
      <c r="AB499" s="111">
        <v>142965</v>
      </c>
      <c r="AC499" s="110"/>
      <c r="AD499" s="110"/>
      <c r="AE499" s="110">
        <v>23</v>
      </c>
      <c r="AF499" s="111">
        <v>20532</v>
      </c>
      <c r="AG499" s="110">
        <v>23</v>
      </c>
      <c r="AH499" s="111">
        <v>828</v>
      </c>
      <c r="AI499" s="110"/>
      <c r="AJ499" s="110"/>
      <c r="AK499" s="110">
        <v>23</v>
      </c>
      <c r="AL499" s="111">
        <v>2369</v>
      </c>
      <c r="AM499" s="110"/>
      <c r="AN499" s="109"/>
      <c r="AO499" s="109"/>
      <c r="AP499" s="111"/>
      <c r="AQ499" s="110">
        <v>23</v>
      </c>
      <c r="AR499" s="82">
        <f t="shared" si="8"/>
        <v>305947</v>
      </c>
    </row>
    <row r="500" spans="1:44" ht="11.25">
      <c r="A500" s="3" t="s">
        <v>199</v>
      </c>
      <c r="B500" s="14" t="s">
        <v>464</v>
      </c>
      <c r="C500" s="15">
        <v>366465</v>
      </c>
      <c r="D500" s="23">
        <v>8</v>
      </c>
      <c r="E500" s="110">
        <v>1</v>
      </c>
      <c r="F500" s="111">
        <v>4689</v>
      </c>
      <c r="G500" s="109">
        <v>1</v>
      </c>
      <c r="H500" s="111">
        <v>3148</v>
      </c>
      <c r="I500" s="109"/>
      <c r="J500" s="109"/>
      <c r="K500" s="109">
        <v>2</v>
      </c>
      <c r="L500" s="111">
        <v>951</v>
      </c>
      <c r="M500" s="109">
        <v>2</v>
      </c>
      <c r="N500" s="111">
        <v>110</v>
      </c>
      <c r="O500" s="109"/>
      <c r="P500" s="109"/>
      <c r="Q500" s="109">
        <v>2</v>
      </c>
      <c r="R500" s="111">
        <v>90</v>
      </c>
      <c r="S500" s="109"/>
      <c r="T500" s="109"/>
      <c r="U500" s="109">
        <v>2</v>
      </c>
      <c r="V500" s="111">
        <v>8198</v>
      </c>
      <c r="W500" s="110">
        <v>1</v>
      </c>
      <c r="X500" s="82">
        <f t="shared" si="7"/>
        <v>17186</v>
      </c>
      <c r="Y500" s="110">
        <v>12</v>
      </c>
      <c r="Z500" s="111">
        <v>70604</v>
      </c>
      <c r="AA500" s="110">
        <v>18</v>
      </c>
      <c r="AB500" s="111">
        <v>91359</v>
      </c>
      <c r="AC500" s="110"/>
      <c r="AD500" s="110"/>
      <c r="AE500" s="110">
        <v>30</v>
      </c>
      <c r="AF500" s="111">
        <v>19652</v>
      </c>
      <c r="AG500" s="110">
        <v>30</v>
      </c>
      <c r="AH500" s="111">
        <v>1650</v>
      </c>
      <c r="AI500" s="110"/>
      <c r="AJ500" s="110"/>
      <c r="AK500" s="110">
        <v>30</v>
      </c>
      <c r="AL500" s="111">
        <v>1350</v>
      </c>
      <c r="AM500" s="110"/>
      <c r="AN500" s="109"/>
      <c r="AO500" s="109">
        <v>30</v>
      </c>
      <c r="AP500" s="111">
        <v>169417</v>
      </c>
      <c r="AQ500" s="110">
        <v>12</v>
      </c>
      <c r="AR500" s="82">
        <f t="shared" si="8"/>
        <v>354032</v>
      </c>
    </row>
    <row r="501" spans="1:44" ht="11.25">
      <c r="A501" s="3" t="s">
        <v>199</v>
      </c>
      <c r="B501" s="14" t="s">
        <v>465</v>
      </c>
      <c r="C501" s="15">
        <v>248776</v>
      </c>
      <c r="D501" s="23">
        <v>8</v>
      </c>
      <c r="E501" s="110"/>
      <c r="F501" s="111">
        <v>0</v>
      </c>
      <c r="G501" s="109"/>
      <c r="H501" s="111">
        <v>0</v>
      </c>
      <c r="I501" s="109"/>
      <c r="J501" s="109"/>
      <c r="K501" s="109"/>
      <c r="L501" s="111">
        <v>0</v>
      </c>
      <c r="M501" s="109"/>
      <c r="N501" s="111">
        <v>0</v>
      </c>
      <c r="O501" s="109"/>
      <c r="P501" s="109"/>
      <c r="Q501" s="109"/>
      <c r="R501" s="111">
        <v>0</v>
      </c>
      <c r="S501" s="109"/>
      <c r="T501" s="109"/>
      <c r="U501" s="109"/>
      <c r="V501" s="111"/>
      <c r="W501" s="110"/>
      <c r="X501" s="82">
        <f t="shared" si="7"/>
        <v>0</v>
      </c>
      <c r="Y501" s="110">
        <v>37</v>
      </c>
      <c r="Z501" s="111">
        <v>206648</v>
      </c>
      <c r="AA501" s="109">
        <v>37</v>
      </c>
      <c r="AB501" s="111">
        <v>206931</v>
      </c>
      <c r="AC501" s="109"/>
      <c r="AD501" s="109"/>
      <c r="AE501" s="109">
        <v>37</v>
      </c>
      <c r="AF501" s="111">
        <v>38141</v>
      </c>
      <c r="AG501" s="109">
        <v>37</v>
      </c>
      <c r="AH501" s="111">
        <v>1147</v>
      </c>
      <c r="AI501" s="109"/>
      <c r="AJ501" s="109"/>
      <c r="AK501" s="109">
        <v>37</v>
      </c>
      <c r="AL501" s="111">
        <v>1023</v>
      </c>
      <c r="AM501" s="110"/>
      <c r="AN501" s="109"/>
      <c r="AO501" s="109"/>
      <c r="AP501" s="111"/>
      <c r="AQ501" s="110">
        <v>37</v>
      </c>
      <c r="AR501" s="82">
        <f t="shared" si="8"/>
        <v>453890</v>
      </c>
    </row>
    <row r="502" spans="1:44" ht="11.25">
      <c r="A502" s="3" t="s">
        <v>199</v>
      </c>
      <c r="B502" s="14" t="s">
        <v>466</v>
      </c>
      <c r="C502" s="15">
        <v>140809</v>
      </c>
      <c r="D502" s="23">
        <v>8</v>
      </c>
      <c r="E502" s="110">
        <v>1</v>
      </c>
      <c r="F502" s="111">
        <v>2444</v>
      </c>
      <c r="G502" s="109">
        <v>1</v>
      </c>
      <c r="H502" s="111">
        <v>2557</v>
      </c>
      <c r="I502" s="109"/>
      <c r="J502" s="109"/>
      <c r="K502" s="109">
        <v>1</v>
      </c>
      <c r="L502" s="111">
        <v>297</v>
      </c>
      <c r="M502" s="109">
        <v>1</v>
      </c>
      <c r="N502" s="111">
        <v>10</v>
      </c>
      <c r="O502" s="109"/>
      <c r="P502" s="109"/>
      <c r="Q502" s="109">
        <v>1</v>
      </c>
      <c r="R502" s="111">
        <v>269</v>
      </c>
      <c r="S502" s="109"/>
      <c r="T502" s="109"/>
      <c r="U502" s="109"/>
      <c r="V502" s="111"/>
      <c r="W502" s="110">
        <v>1</v>
      </c>
      <c r="X502" s="82">
        <f t="shared" si="7"/>
        <v>5577</v>
      </c>
      <c r="Y502" s="110">
        <v>26</v>
      </c>
      <c r="Z502" s="111">
        <v>125231</v>
      </c>
      <c r="AA502" s="109">
        <v>26</v>
      </c>
      <c r="AB502" s="111">
        <v>130994</v>
      </c>
      <c r="AC502" s="109"/>
      <c r="AD502" s="109"/>
      <c r="AE502" s="109">
        <v>26</v>
      </c>
      <c r="AF502" s="111">
        <v>15195</v>
      </c>
      <c r="AG502" s="109">
        <v>26</v>
      </c>
      <c r="AH502" s="111">
        <v>260</v>
      </c>
      <c r="AI502" s="109"/>
      <c r="AJ502" s="109"/>
      <c r="AK502" s="109">
        <v>26</v>
      </c>
      <c r="AL502" s="111">
        <v>6994</v>
      </c>
      <c r="AM502" s="110"/>
      <c r="AN502" s="109"/>
      <c r="AO502" s="109"/>
      <c r="AP502" s="111"/>
      <c r="AQ502" s="110">
        <v>26</v>
      </c>
      <c r="AR502" s="82">
        <f t="shared" si="8"/>
        <v>278674</v>
      </c>
    </row>
    <row r="503" spans="1:44" ht="11.25">
      <c r="A503" s="3" t="s">
        <v>199</v>
      </c>
      <c r="B503" s="14" t="s">
        <v>467</v>
      </c>
      <c r="C503" s="15">
        <v>420431</v>
      </c>
      <c r="D503" s="23">
        <v>8</v>
      </c>
      <c r="E503" s="110"/>
      <c r="F503" s="111">
        <v>0</v>
      </c>
      <c r="G503" s="109"/>
      <c r="H503" s="111">
        <v>0</v>
      </c>
      <c r="I503" s="109"/>
      <c r="J503" s="109"/>
      <c r="K503" s="109"/>
      <c r="L503" s="111">
        <v>0</v>
      </c>
      <c r="M503" s="109"/>
      <c r="N503" s="111">
        <v>0</v>
      </c>
      <c r="O503" s="109"/>
      <c r="P503" s="109"/>
      <c r="Q503" s="109"/>
      <c r="R503" s="111">
        <v>0</v>
      </c>
      <c r="S503" s="109"/>
      <c r="T503" s="109"/>
      <c r="U503" s="109"/>
      <c r="V503" s="111"/>
      <c r="W503" s="110"/>
      <c r="X503" s="82">
        <f t="shared" si="7"/>
        <v>0</v>
      </c>
      <c r="Y503" s="110"/>
      <c r="Z503" s="111">
        <v>0</v>
      </c>
      <c r="AA503" s="109"/>
      <c r="AB503" s="111">
        <v>0</v>
      </c>
      <c r="AC503" s="109"/>
      <c r="AD503" s="109"/>
      <c r="AE503" s="109">
        <v>19</v>
      </c>
      <c r="AF503" s="111">
        <v>98774.67</v>
      </c>
      <c r="AG503" s="109">
        <v>19</v>
      </c>
      <c r="AH503" s="111">
        <v>324</v>
      </c>
      <c r="AI503" s="109"/>
      <c r="AJ503" s="109"/>
      <c r="AK503" s="109">
        <v>19</v>
      </c>
      <c r="AL503" s="111">
        <v>1265.4</v>
      </c>
      <c r="AM503" s="110"/>
      <c r="AN503" s="109"/>
      <c r="AO503" s="109"/>
      <c r="AP503" s="111"/>
      <c r="AQ503" s="110"/>
      <c r="AR503" s="82">
        <f t="shared" si="8"/>
        <v>100364.06999999999</v>
      </c>
    </row>
    <row r="504" spans="1:44" ht="11.25">
      <c r="A504" s="3" t="s">
        <v>199</v>
      </c>
      <c r="B504" s="14" t="s">
        <v>468</v>
      </c>
      <c r="C504" s="15">
        <v>140942</v>
      </c>
      <c r="D504" s="23">
        <v>8</v>
      </c>
      <c r="E504" s="110">
        <v>3</v>
      </c>
      <c r="F504" s="111">
        <v>10679</v>
      </c>
      <c r="G504" s="109">
        <v>3</v>
      </c>
      <c r="H504" s="111">
        <v>11171</v>
      </c>
      <c r="I504" s="109"/>
      <c r="J504" s="109"/>
      <c r="K504" s="109">
        <v>3</v>
      </c>
      <c r="L504" s="111">
        <v>1296</v>
      </c>
      <c r="M504" s="109">
        <v>3</v>
      </c>
      <c r="N504" s="111">
        <v>61</v>
      </c>
      <c r="O504" s="109"/>
      <c r="P504" s="109"/>
      <c r="Q504" s="109">
        <v>3</v>
      </c>
      <c r="R504" s="111">
        <v>468</v>
      </c>
      <c r="S504" s="109"/>
      <c r="T504" s="109"/>
      <c r="U504" s="109"/>
      <c r="V504" s="111"/>
      <c r="W504" s="110">
        <v>3</v>
      </c>
      <c r="X504" s="82">
        <f t="shared" si="7"/>
        <v>23675</v>
      </c>
      <c r="Y504" s="110">
        <v>59</v>
      </c>
      <c r="Z504" s="111">
        <v>342376</v>
      </c>
      <c r="AA504" s="109">
        <v>59</v>
      </c>
      <c r="AB504" s="111">
        <v>358134</v>
      </c>
      <c r="AC504" s="109"/>
      <c r="AD504" s="109"/>
      <c r="AE504" s="109">
        <v>59</v>
      </c>
      <c r="AF504" s="111">
        <v>20363</v>
      </c>
      <c r="AG504" s="109">
        <v>59</v>
      </c>
      <c r="AH504" s="111">
        <v>1199</v>
      </c>
      <c r="AI504" s="109"/>
      <c r="AJ504" s="109"/>
      <c r="AK504" s="109">
        <v>59</v>
      </c>
      <c r="AL504" s="111">
        <v>9213</v>
      </c>
      <c r="AM504" s="110"/>
      <c r="AN504" s="109"/>
      <c r="AO504" s="109"/>
      <c r="AP504" s="111"/>
      <c r="AQ504" s="110">
        <v>59</v>
      </c>
      <c r="AR504" s="82">
        <f t="shared" si="8"/>
        <v>731285</v>
      </c>
    </row>
    <row r="505" spans="1:44" ht="11.25">
      <c r="A505" s="3" t="s">
        <v>199</v>
      </c>
      <c r="B505" s="3" t="s">
        <v>469</v>
      </c>
      <c r="C505" s="24">
        <v>141006</v>
      </c>
      <c r="D505" s="113">
        <v>8</v>
      </c>
      <c r="E505" s="110"/>
      <c r="F505" s="111">
        <v>0</v>
      </c>
      <c r="G505" s="109"/>
      <c r="H505" s="111">
        <v>0</v>
      </c>
      <c r="I505" s="109"/>
      <c r="J505" s="109"/>
      <c r="K505" s="109"/>
      <c r="L505" s="111">
        <v>0</v>
      </c>
      <c r="M505" s="109"/>
      <c r="N505" s="111">
        <v>0</v>
      </c>
      <c r="O505" s="109"/>
      <c r="P505" s="109"/>
      <c r="Q505" s="109"/>
      <c r="R505" s="111">
        <v>0</v>
      </c>
      <c r="S505" s="109"/>
      <c r="T505" s="109"/>
      <c r="U505" s="109"/>
      <c r="V505" s="111"/>
      <c r="W505" s="110"/>
      <c r="X505" s="82">
        <f t="shared" si="7"/>
        <v>0</v>
      </c>
      <c r="Y505" s="110">
        <v>51</v>
      </c>
      <c r="Z505" s="111">
        <v>298938</v>
      </c>
      <c r="AA505" s="109">
        <v>51</v>
      </c>
      <c r="AB505" s="111">
        <v>273347</v>
      </c>
      <c r="AC505" s="109"/>
      <c r="AD505" s="109"/>
      <c r="AE505" s="109">
        <v>51</v>
      </c>
      <c r="AF505" s="111">
        <v>94914</v>
      </c>
      <c r="AG505" s="109">
        <v>51</v>
      </c>
      <c r="AH505" s="111">
        <v>1785</v>
      </c>
      <c r="AI505" s="109"/>
      <c r="AJ505" s="109"/>
      <c r="AK505" s="109">
        <v>51</v>
      </c>
      <c r="AL505" s="111">
        <v>2805</v>
      </c>
      <c r="AM505" s="110"/>
      <c r="AN505" s="109"/>
      <c r="AO505" s="109"/>
      <c r="AP505" s="111"/>
      <c r="AQ505" s="110">
        <v>51</v>
      </c>
      <c r="AR505" s="82">
        <f t="shared" si="8"/>
        <v>671789</v>
      </c>
    </row>
    <row r="506" spans="1:44" ht="11.25">
      <c r="A506" s="3" t="s">
        <v>199</v>
      </c>
      <c r="B506" s="3" t="s">
        <v>470</v>
      </c>
      <c r="C506" s="24">
        <v>368911</v>
      </c>
      <c r="D506" s="113">
        <v>8</v>
      </c>
      <c r="E506" s="110">
        <v>2</v>
      </c>
      <c r="F506" s="111">
        <v>8805</v>
      </c>
      <c r="G506" s="109">
        <v>2</v>
      </c>
      <c r="H506" s="111">
        <v>9210</v>
      </c>
      <c r="I506" s="109"/>
      <c r="J506" s="109"/>
      <c r="K506" s="109">
        <v>2</v>
      </c>
      <c r="L506" s="111">
        <v>1068</v>
      </c>
      <c r="M506" s="109">
        <v>2</v>
      </c>
      <c r="N506" s="111">
        <v>30</v>
      </c>
      <c r="O506" s="109"/>
      <c r="P506" s="109"/>
      <c r="Q506" s="109">
        <v>2</v>
      </c>
      <c r="R506" s="111">
        <v>100</v>
      </c>
      <c r="S506" s="109"/>
      <c r="T506" s="109"/>
      <c r="U506" s="109"/>
      <c r="V506" s="111"/>
      <c r="W506" s="110">
        <v>2</v>
      </c>
      <c r="X506" s="82">
        <f t="shared" si="7"/>
        <v>19213</v>
      </c>
      <c r="Y506" s="110">
        <v>20</v>
      </c>
      <c r="Z506" s="111">
        <v>110565</v>
      </c>
      <c r="AA506" s="109">
        <v>20</v>
      </c>
      <c r="AB506" s="111">
        <v>113517</v>
      </c>
      <c r="AC506" s="109"/>
      <c r="AD506" s="109"/>
      <c r="AE506" s="109">
        <v>20</v>
      </c>
      <c r="AF506" s="111">
        <v>16909</v>
      </c>
      <c r="AG506" s="109">
        <v>20</v>
      </c>
      <c r="AH506" s="111">
        <v>300</v>
      </c>
      <c r="AI506" s="109"/>
      <c r="AJ506" s="109"/>
      <c r="AK506" s="109">
        <v>20</v>
      </c>
      <c r="AL506" s="111">
        <v>1000</v>
      </c>
      <c r="AM506" s="110"/>
      <c r="AN506" s="109"/>
      <c r="AO506" s="109"/>
      <c r="AP506" s="111"/>
      <c r="AQ506" s="110">
        <v>20</v>
      </c>
      <c r="AR506" s="82">
        <f t="shared" si="8"/>
        <v>242291</v>
      </c>
    </row>
    <row r="507" spans="1:44" ht="11.25">
      <c r="A507" s="3" t="s">
        <v>199</v>
      </c>
      <c r="B507" s="3" t="s">
        <v>471</v>
      </c>
      <c r="C507" s="24">
        <v>141121</v>
      </c>
      <c r="D507" s="113">
        <v>8</v>
      </c>
      <c r="E507" s="110">
        <v>3</v>
      </c>
      <c r="F507" s="111">
        <v>12050</v>
      </c>
      <c r="G507" s="109">
        <v>2</v>
      </c>
      <c r="H507" s="111">
        <v>12755</v>
      </c>
      <c r="I507" s="109"/>
      <c r="J507" s="109"/>
      <c r="K507" s="109">
        <v>3</v>
      </c>
      <c r="L507" s="111">
        <v>1480</v>
      </c>
      <c r="M507" s="109">
        <v>3</v>
      </c>
      <c r="N507" s="111">
        <v>15</v>
      </c>
      <c r="O507" s="109"/>
      <c r="P507" s="109"/>
      <c r="Q507" s="109">
        <v>3</v>
      </c>
      <c r="R507" s="111">
        <v>60</v>
      </c>
      <c r="S507" s="109"/>
      <c r="T507" s="109"/>
      <c r="U507" s="109"/>
      <c r="V507" s="111"/>
      <c r="W507" s="110">
        <v>3</v>
      </c>
      <c r="X507" s="82">
        <f t="shared" si="7"/>
        <v>26360</v>
      </c>
      <c r="Y507" s="110">
        <v>25</v>
      </c>
      <c r="Z507" s="111">
        <v>154638</v>
      </c>
      <c r="AA507" s="109">
        <v>21</v>
      </c>
      <c r="AB507" s="111">
        <v>163669</v>
      </c>
      <c r="AC507" s="109"/>
      <c r="AD507" s="109"/>
      <c r="AE507" s="109">
        <v>25</v>
      </c>
      <c r="AF507" s="111">
        <v>18985</v>
      </c>
      <c r="AG507" s="109">
        <v>25</v>
      </c>
      <c r="AH507" s="111">
        <v>125</v>
      </c>
      <c r="AI507" s="109"/>
      <c r="AJ507" s="109"/>
      <c r="AK507" s="109">
        <v>25</v>
      </c>
      <c r="AL507" s="111">
        <v>500</v>
      </c>
      <c r="AM507" s="110"/>
      <c r="AN507" s="109"/>
      <c r="AO507" s="109"/>
      <c r="AP507" s="111"/>
      <c r="AQ507" s="110">
        <v>25</v>
      </c>
      <c r="AR507" s="82">
        <f t="shared" si="8"/>
        <v>337917</v>
      </c>
    </row>
    <row r="508" spans="1:44" ht="11.25">
      <c r="A508" s="3" t="s">
        <v>199</v>
      </c>
      <c r="B508" s="3" t="s">
        <v>472</v>
      </c>
      <c r="C508" s="24">
        <v>141158</v>
      </c>
      <c r="D508" s="113">
        <v>8</v>
      </c>
      <c r="E508" s="110"/>
      <c r="F508" s="111">
        <v>0</v>
      </c>
      <c r="G508" s="109"/>
      <c r="H508" s="111">
        <v>0</v>
      </c>
      <c r="I508" s="109"/>
      <c r="J508" s="109"/>
      <c r="K508" s="109"/>
      <c r="L508" s="111">
        <v>0</v>
      </c>
      <c r="M508" s="109"/>
      <c r="N508" s="111">
        <v>0</v>
      </c>
      <c r="O508" s="109"/>
      <c r="P508" s="109"/>
      <c r="Q508" s="109"/>
      <c r="R508" s="111">
        <v>0</v>
      </c>
      <c r="S508" s="109"/>
      <c r="T508" s="109"/>
      <c r="U508" s="109"/>
      <c r="V508" s="111"/>
      <c r="W508" s="110"/>
      <c r="X508" s="82">
        <f t="shared" si="7"/>
        <v>0</v>
      </c>
      <c r="Y508" s="109">
        <v>13</v>
      </c>
      <c r="Z508" s="111">
        <v>85980</v>
      </c>
      <c r="AA508" s="109">
        <v>45</v>
      </c>
      <c r="AB508" s="111">
        <v>257856</v>
      </c>
      <c r="AC508" s="109"/>
      <c r="AD508" s="109"/>
      <c r="AE508" s="109">
        <v>45</v>
      </c>
      <c r="AF508" s="111">
        <v>29911</v>
      </c>
      <c r="AG508" s="109">
        <v>45</v>
      </c>
      <c r="AH508" s="111">
        <v>3195</v>
      </c>
      <c r="AI508" s="109"/>
      <c r="AJ508" s="109"/>
      <c r="AK508" s="109">
        <v>45</v>
      </c>
      <c r="AL508" s="111">
        <v>2565</v>
      </c>
      <c r="AM508" s="110"/>
      <c r="AN508" s="109"/>
      <c r="AO508" s="109"/>
      <c r="AP508" s="111"/>
      <c r="AQ508" s="109">
        <v>13</v>
      </c>
      <c r="AR508" s="82">
        <f t="shared" si="8"/>
        <v>379507</v>
      </c>
    </row>
    <row r="509" spans="1:44" ht="11.25">
      <c r="A509" s="3" t="s">
        <v>199</v>
      </c>
      <c r="B509" s="3" t="s">
        <v>473</v>
      </c>
      <c r="C509" s="24">
        <v>141255</v>
      </c>
      <c r="D509" s="113">
        <v>8</v>
      </c>
      <c r="E509" s="110"/>
      <c r="F509" s="111">
        <v>0</v>
      </c>
      <c r="G509" s="109"/>
      <c r="H509" s="111">
        <v>0</v>
      </c>
      <c r="I509" s="109"/>
      <c r="J509" s="109"/>
      <c r="K509" s="109"/>
      <c r="L509" s="111">
        <v>0</v>
      </c>
      <c r="M509" s="109"/>
      <c r="N509" s="111">
        <v>0</v>
      </c>
      <c r="O509" s="109"/>
      <c r="P509" s="109"/>
      <c r="Q509" s="109"/>
      <c r="R509" s="111">
        <v>0</v>
      </c>
      <c r="S509" s="109"/>
      <c r="T509" s="109"/>
      <c r="U509" s="109"/>
      <c r="V509" s="111"/>
      <c r="W509" s="110"/>
      <c r="X509" s="82">
        <f t="shared" si="7"/>
        <v>0</v>
      </c>
      <c r="Y509" s="109">
        <v>53</v>
      </c>
      <c r="Z509" s="111">
        <v>291596</v>
      </c>
      <c r="AA509" s="109">
        <v>53</v>
      </c>
      <c r="AB509" s="111">
        <v>305016</v>
      </c>
      <c r="AC509" s="109"/>
      <c r="AD509" s="109"/>
      <c r="AE509" s="109"/>
      <c r="AF509" s="111">
        <v>0</v>
      </c>
      <c r="AG509" s="109">
        <v>53</v>
      </c>
      <c r="AH509" s="111">
        <v>1802</v>
      </c>
      <c r="AI509" s="109"/>
      <c r="AJ509" s="109"/>
      <c r="AK509" s="109">
        <v>53</v>
      </c>
      <c r="AL509" s="111">
        <v>1908</v>
      </c>
      <c r="AM509" s="110"/>
      <c r="AN509" s="109"/>
      <c r="AO509" s="109"/>
      <c r="AP509" s="111"/>
      <c r="AQ509" s="109">
        <v>53</v>
      </c>
      <c r="AR509" s="82">
        <f t="shared" si="8"/>
        <v>600322</v>
      </c>
    </row>
    <row r="510" spans="1:44" ht="11.25">
      <c r="A510" s="3" t="s">
        <v>199</v>
      </c>
      <c r="B510" s="3" t="s">
        <v>474</v>
      </c>
      <c r="C510" s="24">
        <v>141273</v>
      </c>
      <c r="D510" s="113">
        <v>8</v>
      </c>
      <c r="E510" s="110">
        <v>5</v>
      </c>
      <c r="F510" s="111">
        <v>23088</v>
      </c>
      <c r="G510" s="109">
        <v>5</v>
      </c>
      <c r="H510" s="111">
        <v>24150</v>
      </c>
      <c r="I510" s="109"/>
      <c r="J510" s="109"/>
      <c r="K510" s="109">
        <v>5</v>
      </c>
      <c r="L510" s="111">
        <v>2801</v>
      </c>
      <c r="M510" s="109">
        <v>5</v>
      </c>
      <c r="N510" s="111">
        <v>315</v>
      </c>
      <c r="O510" s="109"/>
      <c r="P510" s="109"/>
      <c r="Q510" s="109">
        <v>5</v>
      </c>
      <c r="R510" s="111">
        <v>210</v>
      </c>
      <c r="S510" s="109"/>
      <c r="T510" s="109"/>
      <c r="U510" s="109"/>
      <c r="V510" s="111"/>
      <c r="W510" s="110">
        <v>5</v>
      </c>
      <c r="X510" s="82">
        <f t="shared" si="7"/>
        <v>50564</v>
      </c>
      <c r="Y510" s="110">
        <v>33</v>
      </c>
      <c r="Z510" s="111">
        <v>176212</v>
      </c>
      <c r="AA510" s="109">
        <v>33</v>
      </c>
      <c r="AB510" s="111">
        <v>184322</v>
      </c>
      <c r="AC510" s="109"/>
      <c r="AD510" s="109"/>
      <c r="AE510" s="109">
        <v>33</v>
      </c>
      <c r="AF510" s="111">
        <v>21381</v>
      </c>
      <c r="AG510" s="109">
        <v>33</v>
      </c>
      <c r="AH510" s="111">
        <v>2079</v>
      </c>
      <c r="AI510" s="109"/>
      <c r="AJ510" s="109"/>
      <c r="AK510" s="109">
        <v>33</v>
      </c>
      <c r="AL510" s="111">
        <v>1386</v>
      </c>
      <c r="AM510" s="110"/>
      <c r="AN510" s="109"/>
      <c r="AO510" s="109"/>
      <c r="AP510" s="111"/>
      <c r="AQ510" s="110">
        <v>33</v>
      </c>
      <c r="AR510" s="82">
        <f t="shared" si="8"/>
        <v>385380</v>
      </c>
    </row>
    <row r="511" spans="1:44" ht="11.25">
      <c r="A511" s="3" t="s">
        <v>199</v>
      </c>
      <c r="B511" s="3" t="s">
        <v>475</v>
      </c>
      <c r="C511" s="24">
        <v>141228</v>
      </c>
      <c r="D511" s="113">
        <v>8</v>
      </c>
      <c r="E511" s="110"/>
      <c r="F511" s="111">
        <v>0</v>
      </c>
      <c r="G511" s="109"/>
      <c r="H511" s="111">
        <v>0</v>
      </c>
      <c r="I511" s="109"/>
      <c r="J511" s="109"/>
      <c r="K511" s="109"/>
      <c r="L511" s="111">
        <v>0</v>
      </c>
      <c r="M511" s="109"/>
      <c r="N511" s="111">
        <v>0</v>
      </c>
      <c r="O511" s="109"/>
      <c r="P511" s="109"/>
      <c r="Q511" s="109"/>
      <c r="R511" s="111">
        <v>0</v>
      </c>
      <c r="S511" s="109"/>
      <c r="T511" s="109"/>
      <c r="U511" s="109"/>
      <c r="V511" s="111"/>
      <c r="W511" s="110"/>
      <c r="X511" s="82">
        <f t="shared" si="7"/>
        <v>0</v>
      </c>
      <c r="Y511" s="110">
        <v>36</v>
      </c>
      <c r="Z511" s="111">
        <v>229482</v>
      </c>
      <c r="AA511" s="109">
        <v>36</v>
      </c>
      <c r="AB511" s="111">
        <v>225674</v>
      </c>
      <c r="AC511" s="109"/>
      <c r="AD511" s="109"/>
      <c r="AE511" s="109">
        <v>36</v>
      </c>
      <c r="AF511" s="111">
        <v>47211</v>
      </c>
      <c r="AG511" s="109">
        <v>36</v>
      </c>
      <c r="AH511" s="111">
        <v>216</v>
      </c>
      <c r="AI511" s="109"/>
      <c r="AJ511" s="109"/>
      <c r="AK511" s="109">
        <v>36</v>
      </c>
      <c r="AL511" s="111">
        <v>684</v>
      </c>
      <c r="AM511" s="110"/>
      <c r="AN511" s="109"/>
      <c r="AO511" s="109"/>
      <c r="AP511" s="111"/>
      <c r="AQ511" s="110">
        <v>36</v>
      </c>
      <c r="AR511" s="82">
        <f t="shared" si="8"/>
        <v>503267</v>
      </c>
    </row>
    <row r="512" spans="23:24" ht="11.25">
      <c r="W512" s="110"/>
      <c r="X512" s="82"/>
    </row>
    <row r="513" ht="11.25">
      <c r="W513" s="110"/>
    </row>
  </sheetData>
  <conditionalFormatting sqref="E85:AR94">
    <cfRule type="cellIs" priority="1" dxfId="0" operator="equal" stopIfTrue="1">
      <formula>0</formula>
    </cfRule>
  </conditionalFormatting>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J128"/>
  <sheetViews>
    <sheetView view="pageBreakPreview" zoomScale="50" zoomScaleNormal="75" zoomScaleSheetLayoutView="50" workbookViewId="0" topLeftCell="A22">
      <selection activeCell="L22" sqref="L22"/>
    </sheetView>
  </sheetViews>
  <sheetFormatPr defaultColWidth="9.00390625" defaultRowHeight="12.75"/>
  <cols>
    <col min="1" max="1" width="11.375" style="175" customWidth="1"/>
    <col min="2" max="2" width="20.125" style="175" customWidth="1"/>
    <col min="3" max="3" width="18.25390625" style="175" customWidth="1"/>
    <col min="4" max="4" width="16.625" style="175" customWidth="1"/>
    <col min="5" max="5" width="9.625" style="175" customWidth="1"/>
    <col min="6" max="6" width="15.375" style="175" customWidth="1"/>
    <col min="7" max="7" width="14.875" style="175" customWidth="1"/>
    <col min="8" max="8" width="14.625" style="175" customWidth="1"/>
    <col min="9" max="9" width="8.75390625" style="175" customWidth="1"/>
    <col min="10" max="10" width="9.75390625" style="175" customWidth="1"/>
    <col min="11" max="16384" width="9.125" style="175" customWidth="1"/>
  </cols>
  <sheetData>
    <row r="1" spans="1:10" ht="33" customHeight="1">
      <c r="A1" s="233" t="s">
        <v>784</v>
      </c>
      <c r="B1" s="234"/>
      <c r="C1" s="233"/>
      <c r="D1" s="233"/>
      <c r="E1" s="233"/>
      <c r="F1" s="233"/>
      <c r="G1" s="236"/>
      <c r="H1" s="236"/>
      <c r="I1" s="236"/>
      <c r="J1" s="236"/>
    </row>
    <row r="2" ht="12.75">
      <c r="B2" s="228"/>
    </row>
    <row r="3" spans="1:10" s="226" customFormat="1" ht="24">
      <c r="A3" s="235" t="s">
        <v>785</v>
      </c>
      <c r="B3" s="227" t="s">
        <v>130</v>
      </c>
      <c r="C3" s="230" t="s">
        <v>131</v>
      </c>
      <c r="D3" s="229" t="s">
        <v>132</v>
      </c>
      <c r="E3" s="229" t="s">
        <v>289</v>
      </c>
      <c r="F3" s="229" t="s">
        <v>290</v>
      </c>
      <c r="G3" s="231" t="s">
        <v>291</v>
      </c>
      <c r="H3" s="231" t="s">
        <v>786</v>
      </c>
      <c r="I3" s="231" t="s">
        <v>293</v>
      </c>
      <c r="J3" s="232" t="s">
        <v>787</v>
      </c>
    </row>
    <row r="4" spans="1:10" ht="45" customHeight="1">
      <c r="A4" s="238" t="s">
        <v>788</v>
      </c>
      <c r="B4" s="239" t="s">
        <v>492</v>
      </c>
      <c r="C4" s="240"/>
      <c r="D4" s="240"/>
      <c r="E4" s="240"/>
      <c r="F4" s="240"/>
      <c r="G4" s="46"/>
      <c r="H4" s="241"/>
      <c r="I4" s="241"/>
      <c r="J4" s="46"/>
    </row>
    <row r="5" spans="1:10" ht="46.5" customHeight="1">
      <c r="A5" s="238" t="s">
        <v>789</v>
      </c>
      <c r="B5" s="252" t="s">
        <v>492</v>
      </c>
      <c r="C5" s="253"/>
      <c r="D5" s="253"/>
      <c r="E5" s="253"/>
      <c r="F5" s="253"/>
      <c r="G5" s="254"/>
      <c r="H5" s="255"/>
      <c r="I5" s="255"/>
      <c r="J5" s="254"/>
    </row>
    <row r="6" spans="1:10" ht="345" customHeight="1">
      <c r="A6" s="237" t="s">
        <v>790</v>
      </c>
      <c r="B6" s="242" t="s">
        <v>409</v>
      </c>
      <c r="C6" s="243" t="s">
        <v>410</v>
      </c>
      <c r="D6" s="244" t="s">
        <v>805</v>
      </c>
      <c r="E6" s="244" t="s">
        <v>806</v>
      </c>
      <c r="F6" s="244" t="s">
        <v>807</v>
      </c>
      <c r="G6" s="244" t="s">
        <v>238</v>
      </c>
      <c r="H6" s="244" t="s">
        <v>808</v>
      </c>
      <c r="I6" s="244" t="s">
        <v>809</v>
      </c>
      <c r="J6" s="245"/>
    </row>
    <row r="7" spans="1:10" ht="58.5" customHeight="1">
      <c r="A7" s="246" t="s">
        <v>791</v>
      </c>
      <c r="B7" s="252" t="s">
        <v>492</v>
      </c>
      <c r="C7" s="253"/>
      <c r="D7" s="253"/>
      <c r="E7" s="253"/>
      <c r="F7" s="253"/>
      <c r="G7" s="253"/>
      <c r="H7" s="253"/>
      <c r="I7" s="253"/>
      <c r="J7" s="253"/>
    </row>
    <row r="8" spans="1:10" ht="36.75" customHeight="1">
      <c r="A8" s="238" t="s">
        <v>792</v>
      </c>
      <c r="B8" s="252" t="s">
        <v>492</v>
      </c>
      <c r="C8" s="253"/>
      <c r="D8" s="253"/>
      <c r="E8" s="253"/>
      <c r="F8" s="253"/>
      <c r="G8" s="253"/>
      <c r="H8" s="253"/>
      <c r="I8" s="253"/>
      <c r="J8" s="253"/>
    </row>
    <row r="9" spans="1:10" ht="60.75" customHeight="1">
      <c r="A9" s="237" t="s">
        <v>793</v>
      </c>
      <c r="B9" s="252" t="s">
        <v>492</v>
      </c>
      <c r="C9" s="253"/>
      <c r="D9" s="253"/>
      <c r="E9" s="253"/>
      <c r="F9" s="253"/>
      <c r="G9" s="253"/>
      <c r="H9" s="253"/>
      <c r="I9" s="253"/>
      <c r="J9" s="253"/>
    </row>
    <row r="10" spans="1:10" ht="54" customHeight="1">
      <c r="A10" s="238" t="s">
        <v>257</v>
      </c>
      <c r="B10" s="252" t="s">
        <v>492</v>
      </c>
      <c r="C10" s="263"/>
      <c r="D10" s="249"/>
      <c r="E10" s="250"/>
      <c r="F10" s="250"/>
      <c r="G10" s="250"/>
      <c r="H10" s="250"/>
      <c r="I10" s="250"/>
      <c r="J10" s="251"/>
    </row>
    <row r="11" spans="1:10" ht="42" customHeight="1">
      <c r="A11" s="237" t="s">
        <v>794</v>
      </c>
      <c r="B11" s="256" t="s">
        <v>492</v>
      </c>
      <c r="C11" s="255"/>
      <c r="D11" s="255"/>
      <c r="E11" s="255"/>
      <c r="F11" s="255"/>
      <c r="G11" s="255"/>
      <c r="H11" s="255"/>
      <c r="I11" s="255"/>
      <c r="J11" s="255"/>
    </row>
    <row r="12" spans="1:10" ht="408.75" customHeight="1">
      <c r="A12" s="280" t="s">
        <v>795</v>
      </c>
      <c r="B12" s="281" t="s">
        <v>493</v>
      </c>
      <c r="C12" s="277" t="s">
        <v>559</v>
      </c>
      <c r="D12" s="282"/>
      <c r="E12" s="278" t="s">
        <v>242</v>
      </c>
      <c r="F12" s="278" t="s">
        <v>411</v>
      </c>
      <c r="G12" s="278" t="s">
        <v>558</v>
      </c>
      <c r="H12" s="278" t="s">
        <v>494</v>
      </c>
      <c r="I12" s="310" t="s">
        <v>247</v>
      </c>
      <c r="J12" s="283"/>
    </row>
    <row r="13" spans="1:10" s="285" customFormat="1" ht="408.75" customHeight="1">
      <c r="A13" s="280" t="s">
        <v>420</v>
      </c>
      <c r="B13" s="283"/>
      <c r="C13" s="279" t="s">
        <v>417</v>
      </c>
      <c r="D13" s="284"/>
      <c r="E13" s="279" t="s">
        <v>555</v>
      </c>
      <c r="F13" s="279" t="s">
        <v>412</v>
      </c>
      <c r="G13" s="284"/>
      <c r="H13" s="284"/>
      <c r="I13" s="309" t="s">
        <v>241</v>
      </c>
      <c r="J13" s="284"/>
    </row>
    <row r="14" spans="1:10" ht="53.25" customHeight="1">
      <c r="A14" s="237" t="s">
        <v>797</v>
      </c>
      <c r="B14" s="311">
        <v>0.0975</v>
      </c>
      <c r="C14" s="256" t="s">
        <v>145</v>
      </c>
      <c r="D14" s="256" t="s">
        <v>146</v>
      </c>
      <c r="E14" s="311">
        <v>0.0765</v>
      </c>
      <c r="F14" s="256" t="s">
        <v>147</v>
      </c>
      <c r="G14" s="256" t="s">
        <v>148</v>
      </c>
      <c r="H14" s="256" t="s">
        <v>149</v>
      </c>
      <c r="I14" s="256" t="s">
        <v>150</v>
      </c>
      <c r="J14" s="256"/>
    </row>
    <row r="15" spans="1:10" ht="170.25" customHeight="1">
      <c r="A15" s="237" t="s">
        <v>796</v>
      </c>
      <c r="B15" s="247" t="s">
        <v>258</v>
      </c>
      <c r="C15" s="247" t="s">
        <v>413</v>
      </c>
      <c r="D15" s="247"/>
      <c r="E15" s="247" t="s">
        <v>243</v>
      </c>
      <c r="F15" s="247" t="s">
        <v>259</v>
      </c>
      <c r="G15" s="247" t="s">
        <v>260</v>
      </c>
      <c r="H15" s="247" t="s">
        <v>261</v>
      </c>
      <c r="I15" s="247"/>
      <c r="J15" s="247"/>
    </row>
    <row r="16" spans="1:10" ht="55.5" customHeight="1">
      <c r="A16" s="238" t="s">
        <v>798</v>
      </c>
      <c r="B16" s="247" t="s">
        <v>151</v>
      </c>
      <c r="C16" s="247" t="s">
        <v>262</v>
      </c>
      <c r="D16" s="247"/>
      <c r="E16" s="247"/>
      <c r="F16" s="247"/>
      <c r="G16" s="247"/>
      <c r="H16" s="247"/>
      <c r="I16" s="247"/>
      <c r="J16" s="247"/>
    </row>
    <row r="17" spans="1:10" ht="116.25" customHeight="1">
      <c r="A17" s="237" t="s">
        <v>799</v>
      </c>
      <c r="B17" s="247" t="s">
        <v>418</v>
      </c>
      <c r="C17" s="247" t="s">
        <v>152</v>
      </c>
      <c r="D17" s="247" t="s">
        <v>263</v>
      </c>
      <c r="E17" s="247" t="s">
        <v>244</v>
      </c>
      <c r="F17" s="247" t="s">
        <v>414</v>
      </c>
      <c r="G17" s="247" t="s">
        <v>264</v>
      </c>
      <c r="H17" s="247" t="s">
        <v>153</v>
      </c>
      <c r="I17" s="247" t="s">
        <v>154</v>
      </c>
      <c r="J17" s="247" t="s">
        <v>154</v>
      </c>
    </row>
    <row r="18" spans="1:10" ht="51.75" customHeight="1">
      <c r="A18" s="237" t="s">
        <v>800</v>
      </c>
      <c r="B18" s="256" t="s">
        <v>492</v>
      </c>
      <c r="C18" s="256"/>
      <c r="D18" s="256"/>
      <c r="E18" s="256"/>
      <c r="F18" s="256"/>
      <c r="G18" s="256"/>
      <c r="H18" s="256"/>
      <c r="I18" s="256"/>
      <c r="J18" s="256"/>
    </row>
    <row r="19" spans="1:10" ht="393.75" customHeight="1">
      <c r="A19" s="237" t="s">
        <v>265</v>
      </c>
      <c r="B19" s="286" t="s">
        <v>239</v>
      </c>
      <c r="C19" s="287" t="s">
        <v>220</v>
      </c>
      <c r="D19" s="259" t="s">
        <v>221</v>
      </c>
      <c r="E19" s="259" t="s">
        <v>222</v>
      </c>
      <c r="F19" s="259" t="s">
        <v>223</v>
      </c>
      <c r="G19" s="259" t="s">
        <v>224</v>
      </c>
      <c r="H19" s="259" t="s">
        <v>256</v>
      </c>
      <c r="I19" s="259" t="s">
        <v>255</v>
      </c>
      <c r="J19" s="260" t="s">
        <v>419</v>
      </c>
    </row>
    <row r="20" spans="1:10" ht="174" customHeight="1">
      <c r="A20" s="237" t="s">
        <v>801</v>
      </c>
      <c r="B20" s="247" t="s">
        <v>225</v>
      </c>
      <c r="C20" s="247" t="s">
        <v>226</v>
      </c>
      <c r="D20" s="247" t="s">
        <v>227</v>
      </c>
      <c r="E20" s="247" t="s">
        <v>248</v>
      </c>
      <c r="F20" s="247" t="s">
        <v>228</v>
      </c>
      <c r="G20" s="247" t="s">
        <v>229</v>
      </c>
      <c r="H20" s="247" t="s">
        <v>245</v>
      </c>
      <c r="I20" s="247" t="s">
        <v>246</v>
      </c>
      <c r="J20" s="247"/>
    </row>
    <row r="21" spans="1:10" ht="208.5" customHeight="1">
      <c r="A21" s="237" t="s">
        <v>802</v>
      </c>
      <c r="B21" s="247" t="s">
        <v>230</v>
      </c>
      <c r="C21" s="247" t="s">
        <v>249</v>
      </c>
      <c r="D21" s="261" t="s">
        <v>231</v>
      </c>
      <c r="E21" s="247" t="s">
        <v>232</v>
      </c>
      <c r="F21" s="262" t="s">
        <v>233</v>
      </c>
      <c r="G21" s="247" t="s">
        <v>231</v>
      </c>
      <c r="H21" s="262" t="s">
        <v>233</v>
      </c>
      <c r="I21" s="247" t="s">
        <v>155</v>
      </c>
      <c r="J21" s="247"/>
    </row>
    <row r="22" spans="1:10" ht="147.75" customHeight="1">
      <c r="A22" s="237" t="s">
        <v>803</v>
      </c>
      <c r="B22" s="242" t="s">
        <v>234</v>
      </c>
      <c r="C22" s="243" t="s">
        <v>415</v>
      </c>
      <c r="D22" s="244" t="s">
        <v>240</v>
      </c>
      <c r="E22" s="244" t="s">
        <v>235</v>
      </c>
      <c r="F22" s="244" t="s">
        <v>236</v>
      </c>
      <c r="G22" s="244" t="s">
        <v>89</v>
      </c>
      <c r="H22" s="244" t="s">
        <v>157</v>
      </c>
      <c r="I22" s="244" t="s">
        <v>158</v>
      </c>
      <c r="J22" s="247" t="s">
        <v>159</v>
      </c>
    </row>
    <row r="23" spans="1:10" ht="304.5" customHeight="1">
      <c r="A23" s="237" t="s">
        <v>804</v>
      </c>
      <c r="B23" s="247" t="s">
        <v>237</v>
      </c>
      <c r="C23" s="247" t="s">
        <v>250</v>
      </c>
      <c r="D23" s="247" t="s">
        <v>251</v>
      </c>
      <c r="E23" s="261" t="s">
        <v>252</v>
      </c>
      <c r="F23" s="257" t="s">
        <v>253</v>
      </c>
      <c r="G23" s="247" t="s">
        <v>88</v>
      </c>
      <c r="H23" s="247" t="s">
        <v>254</v>
      </c>
      <c r="I23" s="247" t="s">
        <v>160</v>
      </c>
      <c r="J23" s="247" t="s">
        <v>416</v>
      </c>
    </row>
    <row r="24" spans="1:10" ht="12.75">
      <c r="A24" s="3"/>
      <c r="B24" s="248"/>
      <c r="C24" s="248"/>
      <c r="D24" s="248"/>
      <c r="E24" s="248"/>
      <c r="F24" s="248"/>
      <c r="G24" s="248"/>
      <c r="H24" s="248"/>
      <c r="I24" s="248"/>
      <c r="J24" s="248"/>
    </row>
    <row r="25" spans="1:10" ht="12.75">
      <c r="A25" s="3"/>
      <c r="B25" s="248"/>
      <c r="C25" s="248"/>
      <c r="D25" s="248"/>
      <c r="E25" s="248"/>
      <c r="F25" s="248"/>
      <c r="G25" s="248"/>
      <c r="H25" s="248"/>
      <c r="I25" s="248"/>
      <c r="J25" s="248"/>
    </row>
    <row r="26" spans="1:10" ht="12.75">
      <c r="A26" s="3"/>
      <c r="B26" s="248"/>
      <c r="C26" s="248"/>
      <c r="D26" s="248"/>
      <c r="E26" s="248"/>
      <c r="F26" s="248"/>
      <c r="G26" s="248"/>
      <c r="H26" s="248"/>
      <c r="I26" s="248"/>
      <c r="J26" s="248"/>
    </row>
    <row r="27" spans="1:10" ht="12.75">
      <c r="A27" s="3"/>
      <c r="B27" s="248"/>
      <c r="C27" s="248"/>
      <c r="D27" s="248"/>
      <c r="E27" s="248"/>
      <c r="F27" s="248"/>
      <c r="G27" s="248"/>
      <c r="H27" s="248"/>
      <c r="I27" s="248"/>
      <c r="J27" s="248"/>
    </row>
    <row r="28" spans="1:10" ht="12.75">
      <c r="A28" s="3"/>
      <c r="B28" s="248"/>
      <c r="C28" s="248"/>
      <c r="D28" s="248"/>
      <c r="E28" s="248"/>
      <c r="F28" s="248"/>
      <c r="G28" s="248"/>
      <c r="H28" s="248"/>
      <c r="I28" s="248"/>
      <c r="J28" s="248"/>
    </row>
    <row r="29" spans="1:10" ht="12.75">
      <c r="A29" s="3"/>
      <c r="B29" s="248"/>
      <c r="C29" s="248"/>
      <c r="D29" s="248"/>
      <c r="E29" s="248"/>
      <c r="F29" s="248"/>
      <c r="G29" s="248"/>
      <c r="H29" s="248"/>
      <c r="I29" s="248"/>
      <c r="J29" s="248"/>
    </row>
    <row r="30" spans="1:10" ht="12.75">
      <c r="A30" s="3"/>
      <c r="B30" s="248"/>
      <c r="C30" s="248"/>
      <c r="D30" s="248"/>
      <c r="E30" s="248"/>
      <c r="F30" s="248"/>
      <c r="G30" s="248"/>
      <c r="H30" s="248"/>
      <c r="I30" s="248"/>
      <c r="J30" s="248"/>
    </row>
    <row r="31" spans="1:10" ht="12.75">
      <c r="A31" s="3"/>
      <c r="B31" s="248"/>
      <c r="C31" s="248"/>
      <c r="D31" s="248"/>
      <c r="E31" s="248"/>
      <c r="F31" s="248"/>
      <c r="G31" s="248"/>
      <c r="H31" s="248"/>
      <c r="I31" s="248"/>
      <c r="J31" s="248"/>
    </row>
    <row r="32" spans="1:10" ht="12.75">
      <c r="A32" s="3"/>
      <c r="B32" s="248"/>
      <c r="C32" s="248"/>
      <c r="D32" s="248"/>
      <c r="E32" s="248"/>
      <c r="F32" s="248"/>
      <c r="G32" s="248"/>
      <c r="H32" s="248"/>
      <c r="I32" s="248"/>
      <c r="J32" s="248"/>
    </row>
    <row r="33" spans="1:10" ht="12.75">
      <c r="A33" s="3"/>
      <c r="B33" s="248"/>
      <c r="C33" s="248"/>
      <c r="D33" s="248"/>
      <c r="E33" s="248"/>
      <c r="F33" s="248"/>
      <c r="G33" s="248"/>
      <c r="H33" s="248"/>
      <c r="I33" s="248"/>
      <c r="J33" s="248"/>
    </row>
    <row r="34" spans="1:10" ht="12.75">
      <c r="A34" s="3"/>
      <c r="B34" s="248"/>
      <c r="C34" s="248"/>
      <c r="D34" s="248"/>
      <c r="E34" s="248"/>
      <c r="F34" s="248"/>
      <c r="G34" s="248"/>
      <c r="H34" s="248"/>
      <c r="I34" s="248"/>
      <c r="J34" s="248"/>
    </row>
    <row r="35" spans="1:10" ht="12.75">
      <c r="A35" s="3"/>
      <c r="B35" s="248"/>
      <c r="C35" s="248"/>
      <c r="D35" s="248"/>
      <c r="E35" s="248"/>
      <c r="F35" s="248"/>
      <c r="G35" s="248"/>
      <c r="H35" s="248"/>
      <c r="I35" s="248"/>
      <c r="J35" s="248"/>
    </row>
    <row r="36" spans="1:10" ht="12.75">
      <c r="A36" s="3"/>
      <c r="B36" s="248"/>
      <c r="C36" s="248"/>
      <c r="D36" s="248"/>
      <c r="E36" s="248"/>
      <c r="F36" s="248"/>
      <c r="G36" s="248"/>
      <c r="H36" s="248"/>
      <c r="I36" s="248"/>
      <c r="J36" s="248"/>
    </row>
    <row r="37" spans="1:10" ht="12.75">
      <c r="A37" s="3"/>
      <c r="B37" s="248"/>
      <c r="C37" s="248"/>
      <c r="D37" s="248"/>
      <c r="E37" s="248"/>
      <c r="F37" s="248"/>
      <c r="G37" s="248"/>
      <c r="H37" s="248"/>
      <c r="I37" s="248"/>
      <c r="J37" s="248"/>
    </row>
    <row r="38" spans="1:10" ht="12.75">
      <c r="A38" s="3"/>
      <c r="B38" s="248"/>
      <c r="C38" s="248"/>
      <c r="D38" s="248"/>
      <c r="E38" s="248"/>
      <c r="F38" s="248"/>
      <c r="G38" s="248"/>
      <c r="H38" s="248"/>
      <c r="I38" s="248"/>
      <c r="J38" s="248"/>
    </row>
    <row r="39" spans="1:10" ht="12.75">
      <c r="A39" s="3"/>
      <c r="B39" s="248"/>
      <c r="C39" s="248"/>
      <c r="D39" s="248"/>
      <c r="E39" s="248"/>
      <c r="F39" s="248"/>
      <c r="G39" s="248"/>
      <c r="H39" s="248"/>
      <c r="I39" s="248"/>
      <c r="J39" s="248"/>
    </row>
    <row r="40" spans="1:10" ht="12.75">
      <c r="A40" s="3"/>
      <c r="B40" s="248"/>
      <c r="C40" s="248"/>
      <c r="D40" s="248"/>
      <c r="E40" s="248"/>
      <c r="F40" s="248"/>
      <c r="G40" s="248"/>
      <c r="H40" s="248"/>
      <c r="I40" s="248"/>
      <c r="J40" s="248"/>
    </row>
    <row r="41" spans="1:10" ht="12.75">
      <c r="A41" s="3"/>
      <c r="B41" s="248"/>
      <c r="C41" s="248"/>
      <c r="D41" s="248"/>
      <c r="E41" s="248"/>
      <c r="F41" s="248"/>
      <c r="G41" s="248"/>
      <c r="H41" s="248"/>
      <c r="I41" s="248"/>
      <c r="J41" s="248"/>
    </row>
    <row r="42" spans="1:10" ht="12.75">
      <c r="A42" s="3"/>
      <c r="B42" s="248"/>
      <c r="D42" s="248"/>
      <c r="E42" s="248"/>
      <c r="F42" s="248"/>
      <c r="G42" s="248"/>
      <c r="H42" s="248"/>
      <c r="I42" s="248"/>
      <c r="J42" s="248"/>
    </row>
    <row r="43" spans="1:10" ht="12.75">
      <c r="A43" s="3"/>
      <c r="B43" s="248"/>
      <c r="C43" s="248"/>
      <c r="D43" s="248"/>
      <c r="E43" s="248"/>
      <c r="F43" s="248"/>
      <c r="G43" s="248"/>
      <c r="H43" s="248"/>
      <c r="I43" s="248"/>
      <c r="J43" s="248"/>
    </row>
    <row r="44" spans="1:10" ht="12.75">
      <c r="A44" s="3"/>
      <c r="B44" s="248"/>
      <c r="C44" s="248"/>
      <c r="D44" s="248"/>
      <c r="E44" s="248"/>
      <c r="F44" s="248"/>
      <c r="G44" s="248"/>
      <c r="H44" s="248"/>
      <c r="I44" s="248"/>
      <c r="J44" s="248"/>
    </row>
    <row r="45" spans="1:10" ht="12.75">
      <c r="A45" s="3"/>
      <c r="B45" s="248"/>
      <c r="C45" s="248"/>
      <c r="D45" s="248"/>
      <c r="E45" s="248"/>
      <c r="F45" s="248"/>
      <c r="G45" s="248"/>
      <c r="H45" s="248"/>
      <c r="I45" s="248"/>
      <c r="J45" s="248"/>
    </row>
    <row r="46" spans="1:10" ht="12.75">
      <c r="A46" s="3"/>
      <c r="B46" s="248"/>
      <c r="C46" s="248"/>
      <c r="D46" s="248"/>
      <c r="E46" s="248"/>
      <c r="F46" s="248"/>
      <c r="G46" s="248"/>
      <c r="H46" s="248"/>
      <c r="I46" s="248"/>
      <c r="J46" s="248"/>
    </row>
    <row r="47" spans="1:10" ht="12.75">
      <c r="A47" s="3"/>
      <c r="B47" s="248"/>
      <c r="C47" s="248"/>
      <c r="D47" s="248"/>
      <c r="E47" s="248"/>
      <c r="F47" s="248"/>
      <c r="G47" s="248"/>
      <c r="H47" s="248"/>
      <c r="I47" s="248"/>
      <c r="J47" s="248"/>
    </row>
    <row r="48" spans="1:10" ht="12.75">
      <c r="A48" s="3"/>
      <c r="B48" s="248"/>
      <c r="C48" s="248"/>
      <c r="D48" s="248"/>
      <c r="E48" s="248"/>
      <c r="F48" s="248"/>
      <c r="G48" s="248"/>
      <c r="H48" s="248"/>
      <c r="I48" s="248"/>
      <c r="J48" s="248"/>
    </row>
    <row r="49" spans="1:10" ht="12.75">
      <c r="A49" s="3"/>
      <c r="B49" s="248"/>
      <c r="C49" s="248"/>
      <c r="D49" s="248"/>
      <c r="E49" s="248"/>
      <c r="F49" s="248"/>
      <c r="G49" s="248"/>
      <c r="H49" s="248"/>
      <c r="I49" s="248"/>
      <c r="J49" s="248"/>
    </row>
    <row r="50" spans="1:10" ht="12.75">
      <c r="A50" s="3"/>
      <c r="B50" s="248"/>
      <c r="C50" s="248"/>
      <c r="D50" s="248"/>
      <c r="E50" s="248"/>
      <c r="F50" s="248"/>
      <c r="G50" s="248"/>
      <c r="H50" s="248"/>
      <c r="I50" s="248"/>
      <c r="J50" s="248"/>
    </row>
    <row r="51" spans="1:10" ht="12.75">
      <c r="A51" s="3"/>
      <c r="B51" s="248"/>
      <c r="C51" s="248"/>
      <c r="D51" s="248"/>
      <c r="E51" s="248"/>
      <c r="F51" s="248"/>
      <c r="G51" s="248"/>
      <c r="H51" s="248"/>
      <c r="I51" s="248"/>
      <c r="J51" s="248"/>
    </row>
    <row r="52" spans="1:10" ht="12.75">
      <c r="A52" s="3"/>
      <c r="B52" s="248"/>
      <c r="C52" s="248"/>
      <c r="D52" s="248"/>
      <c r="E52" s="248"/>
      <c r="F52" s="248"/>
      <c r="G52" s="248"/>
      <c r="H52" s="248"/>
      <c r="I52" s="248"/>
      <c r="J52" s="248"/>
    </row>
    <row r="53" spans="1:10" ht="12.75">
      <c r="A53" s="3"/>
      <c r="B53" s="248"/>
      <c r="C53" s="248"/>
      <c r="D53" s="248"/>
      <c r="E53" s="248"/>
      <c r="F53" s="248"/>
      <c r="G53" s="248"/>
      <c r="H53" s="248"/>
      <c r="I53" s="248"/>
      <c r="J53" s="248"/>
    </row>
    <row r="54" spans="1:10" ht="12.75">
      <c r="A54" s="3"/>
      <c r="B54" s="248"/>
      <c r="C54" s="248"/>
      <c r="D54" s="248"/>
      <c r="E54" s="248"/>
      <c r="F54" s="248"/>
      <c r="G54" s="248"/>
      <c r="H54" s="248"/>
      <c r="I54" s="248"/>
      <c r="J54" s="248"/>
    </row>
    <row r="55" spans="1:10" ht="12.75">
      <c r="A55" s="3"/>
      <c r="B55" s="248"/>
      <c r="C55" s="248"/>
      <c r="D55" s="248"/>
      <c r="E55" s="248"/>
      <c r="F55" s="248"/>
      <c r="G55" s="248"/>
      <c r="H55" s="248"/>
      <c r="I55" s="248"/>
      <c r="J55" s="248"/>
    </row>
    <row r="56" spans="1:10" ht="12.75">
      <c r="A56" s="3"/>
      <c r="B56" s="248"/>
      <c r="C56" s="248"/>
      <c r="D56" s="248"/>
      <c r="E56" s="248"/>
      <c r="F56" s="248"/>
      <c r="G56" s="248"/>
      <c r="H56" s="248"/>
      <c r="I56" s="248"/>
      <c r="J56" s="248"/>
    </row>
    <row r="57" spans="1:10" ht="12.75">
      <c r="A57" s="3"/>
      <c r="B57" s="248"/>
      <c r="C57" s="248"/>
      <c r="D57" s="248"/>
      <c r="E57" s="248"/>
      <c r="F57" s="248"/>
      <c r="G57" s="248"/>
      <c r="H57" s="248"/>
      <c r="I57" s="248"/>
      <c r="J57" s="248"/>
    </row>
    <row r="58" spans="1:10" ht="12.75">
      <c r="A58" s="3"/>
      <c r="B58" s="248"/>
      <c r="C58" s="248"/>
      <c r="D58" s="248"/>
      <c r="E58" s="248"/>
      <c r="F58" s="248"/>
      <c r="G58" s="248"/>
      <c r="H58" s="248"/>
      <c r="I58" s="248"/>
      <c r="J58" s="248"/>
    </row>
    <row r="59" spans="1:10" ht="12.75">
      <c r="A59" s="3"/>
      <c r="B59" s="248"/>
      <c r="C59" s="248"/>
      <c r="D59" s="248"/>
      <c r="E59" s="248"/>
      <c r="F59" s="248"/>
      <c r="G59" s="248"/>
      <c r="H59" s="248"/>
      <c r="I59" s="248"/>
      <c r="J59" s="248"/>
    </row>
    <row r="60" spans="1:10" ht="12.75">
      <c r="A60" s="3"/>
      <c r="B60" s="248"/>
      <c r="C60" s="248"/>
      <c r="D60" s="248"/>
      <c r="E60" s="248"/>
      <c r="F60" s="248"/>
      <c r="G60" s="248"/>
      <c r="H60" s="248"/>
      <c r="I60" s="248"/>
      <c r="J60" s="248"/>
    </row>
    <row r="61" spans="1:10" ht="12.75">
      <c r="A61" s="3"/>
      <c r="B61" s="248"/>
      <c r="C61" s="248"/>
      <c r="D61" s="248"/>
      <c r="E61" s="248"/>
      <c r="F61" s="248"/>
      <c r="G61" s="248"/>
      <c r="H61" s="248"/>
      <c r="I61" s="248"/>
      <c r="J61" s="248"/>
    </row>
    <row r="62" spans="1:10" ht="12.75">
      <c r="A62" s="3"/>
      <c r="B62" s="248"/>
      <c r="C62" s="248"/>
      <c r="D62" s="248"/>
      <c r="E62" s="248"/>
      <c r="F62" s="248"/>
      <c r="G62" s="248"/>
      <c r="H62" s="248"/>
      <c r="I62" s="248"/>
      <c r="J62" s="248"/>
    </row>
    <row r="63" spans="1:10" ht="12.75">
      <c r="A63" s="3"/>
      <c r="B63" s="248"/>
      <c r="C63" s="248"/>
      <c r="D63" s="248"/>
      <c r="E63" s="248"/>
      <c r="F63" s="248"/>
      <c r="G63" s="248"/>
      <c r="H63" s="248"/>
      <c r="I63" s="248"/>
      <c r="J63" s="248"/>
    </row>
    <row r="64" spans="1:10" ht="12.75">
      <c r="A64" s="3"/>
      <c r="B64" s="248"/>
      <c r="C64" s="248"/>
      <c r="D64" s="248"/>
      <c r="E64" s="248"/>
      <c r="F64" s="248"/>
      <c r="G64" s="248"/>
      <c r="H64" s="248"/>
      <c r="I64" s="248"/>
      <c r="J64" s="248"/>
    </row>
    <row r="65" spans="1:10" ht="12.75">
      <c r="A65" s="3"/>
      <c r="B65" s="248"/>
      <c r="C65" s="248"/>
      <c r="D65" s="248"/>
      <c r="E65" s="248"/>
      <c r="F65" s="248"/>
      <c r="G65" s="248"/>
      <c r="H65" s="248"/>
      <c r="I65" s="248"/>
      <c r="J65" s="248"/>
    </row>
    <row r="66" spans="1:10" ht="12.75">
      <c r="A66" s="3"/>
      <c r="B66" s="248"/>
      <c r="C66" s="248"/>
      <c r="D66" s="248"/>
      <c r="E66" s="248"/>
      <c r="F66" s="248"/>
      <c r="G66" s="248"/>
      <c r="H66" s="248"/>
      <c r="I66" s="248"/>
      <c r="J66" s="248"/>
    </row>
    <row r="67" spans="1:10" ht="12.75">
      <c r="A67" s="3"/>
      <c r="B67" s="248"/>
      <c r="C67" s="248"/>
      <c r="D67" s="248"/>
      <c r="E67" s="248"/>
      <c r="F67" s="248"/>
      <c r="G67" s="248"/>
      <c r="H67" s="248"/>
      <c r="I67" s="248"/>
      <c r="J67" s="248"/>
    </row>
    <row r="68" spans="1:10" ht="12.75">
      <c r="A68" s="3"/>
      <c r="B68" s="248"/>
      <c r="C68" s="248"/>
      <c r="D68" s="248"/>
      <c r="E68" s="248"/>
      <c r="F68" s="248"/>
      <c r="G68" s="248"/>
      <c r="H68" s="248"/>
      <c r="I68" s="248"/>
      <c r="J68" s="248"/>
    </row>
    <row r="69" spans="1:10" ht="12.75">
      <c r="A69" s="3"/>
      <c r="B69" s="248"/>
      <c r="C69" s="248"/>
      <c r="D69" s="248"/>
      <c r="E69" s="248"/>
      <c r="F69" s="248"/>
      <c r="G69" s="248"/>
      <c r="H69" s="248"/>
      <c r="I69" s="248"/>
      <c r="J69" s="248"/>
    </row>
    <row r="70" spans="1:10" ht="12.75">
      <c r="A70" s="3"/>
      <c r="B70" s="248"/>
      <c r="C70" s="248"/>
      <c r="D70" s="248"/>
      <c r="E70" s="248"/>
      <c r="F70" s="248"/>
      <c r="G70" s="248"/>
      <c r="H70" s="248"/>
      <c r="I70" s="248"/>
      <c r="J70" s="248"/>
    </row>
    <row r="71" spans="1:10" ht="12.75">
      <c r="A71" s="3"/>
      <c r="B71" s="248"/>
      <c r="C71" s="248"/>
      <c r="D71" s="248"/>
      <c r="E71" s="248"/>
      <c r="F71" s="248"/>
      <c r="G71" s="248"/>
      <c r="H71" s="248"/>
      <c r="I71" s="248"/>
      <c r="J71" s="248"/>
    </row>
    <row r="72" spans="1:10" ht="12.75">
      <c r="A72" s="3"/>
      <c r="B72" s="248"/>
      <c r="C72" s="248"/>
      <c r="D72" s="248"/>
      <c r="E72" s="248"/>
      <c r="F72" s="248"/>
      <c r="G72" s="248"/>
      <c r="H72" s="248"/>
      <c r="I72" s="248"/>
      <c r="J72" s="248"/>
    </row>
    <row r="73" spans="1:10" ht="12.75">
      <c r="A73" s="3"/>
      <c r="B73" s="248"/>
      <c r="C73" s="248"/>
      <c r="D73" s="248"/>
      <c r="E73" s="248"/>
      <c r="F73" s="248"/>
      <c r="G73" s="248"/>
      <c r="H73" s="248"/>
      <c r="I73" s="248"/>
      <c r="J73" s="248"/>
    </row>
    <row r="74" spans="1:10" ht="12.75">
      <c r="A74" s="3"/>
      <c r="B74" s="248"/>
      <c r="C74" s="248"/>
      <c r="D74" s="248"/>
      <c r="E74" s="248"/>
      <c r="F74" s="248"/>
      <c r="G74" s="248"/>
      <c r="H74" s="248"/>
      <c r="I74" s="248"/>
      <c r="J74" s="248"/>
    </row>
    <row r="75" spans="1:10" ht="12.75">
      <c r="A75" s="3"/>
      <c r="B75" s="248"/>
      <c r="C75" s="248"/>
      <c r="D75" s="248"/>
      <c r="E75" s="248"/>
      <c r="F75" s="248"/>
      <c r="G75" s="248"/>
      <c r="H75" s="248"/>
      <c r="I75" s="248"/>
      <c r="J75" s="248"/>
    </row>
    <row r="76" spans="1:10" ht="12.75">
      <c r="A76" s="3"/>
      <c r="B76" s="248"/>
      <c r="C76" s="248"/>
      <c r="D76" s="248"/>
      <c r="E76" s="248"/>
      <c r="F76" s="248"/>
      <c r="G76" s="248"/>
      <c r="H76" s="248"/>
      <c r="I76" s="248"/>
      <c r="J76" s="248"/>
    </row>
    <row r="77" spans="1:10" ht="12.75">
      <c r="A77" s="3"/>
      <c r="B77" s="248"/>
      <c r="C77" s="248"/>
      <c r="D77" s="248"/>
      <c r="E77" s="248"/>
      <c r="F77" s="248"/>
      <c r="G77" s="248"/>
      <c r="H77" s="248"/>
      <c r="I77" s="248"/>
      <c r="J77" s="248"/>
    </row>
    <row r="78" spans="1:10" ht="12.75">
      <c r="A78" s="3"/>
      <c r="B78" s="248"/>
      <c r="C78" s="248"/>
      <c r="D78" s="248"/>
      <c r="E78" s="248"/>
      <c r="F78" s="248"/>
      <c r="G78" s="248"/>
      <c r="H78" s="248"/>
      <c r="I78" s="248"/>
      <c r="J78" s="248"/>
    </row>
    <row r="79" spans="1:10" ht="12.75">
      <c r="A79" s="3"/>
      <c r="B79" s="248"/>
      <c r="C79" s="248"/>
      <c r="D79" s="248"/>
      <c r="E79" s="248"/>
      <c r="F79" s="248"/>
      <c r="G79" s="248"/>
      <c r="H79" s="248"/>
      <c r="I79" s="248"/>
      <c r="J79" s="248"/>
    </row>
    <row r="80" spans="1:10" ht="12.75">
      <c r="A80" s="3"/>
      <c r="B80" s="248"/>
      <c r="C80" s="248"/>
      <c r="D80" s="248"/>
      <c r="E80" s="248"/>
      <c r="F80" s="248"/>
      <c r="G80" s="248"/>
      <c r="H80" s="248"/>
      <c r="I80" s="248"/>
      <c r="J80" s="248"/>
    </row>
    <row r="81" spans="1:10" ht="12.75">
      <c r="A81" s="3"/>
      <c r="B81" s="248"/>
      <c r="C81" s="248"/>
      <c r="D81" s="248"/>
      <c r="E81" s="248"/>
      <c r="F81" s="248"/>
      <c r="G81" s="248"/>
      <c r="H81" s="248"/>
      <c r="I81" s="248"/>
      <c r="J81" s="248"/>
    </row>
    <row r="82" spans="1:10" ht="12.75">
      <c r="A82" s="3"/>
      <c r="B82" s="248"/>
      <c r="C82" s="248"/>
      <c r="D82" s="248"/>
      <c r="E82" s="248"/>
      <c r="F82" s="248"/>
      <c r="G82" s="248"/>
      <c r="H82" s="248"/>
      <c r="I82" s="248"/>
      <c r="J82" s="248"/>
    </row>
    <row r="83" spans="1:10" ht="12.75">
      <c r="A83" s="3"/>
      <c r="B83" s="248"/>
      <c r="C83" s="248"/>
      <c r="D83" s="248"/>
      <c r="E83" s="248"/>
      <c r="F83" s="248"/>
      <c r="G83" s="248"/>
      <c r="H83" s="248"/>
      <c r="I83" s="248"/>
      <c r="J83" s="248"/>
    </row>
    <row r="84" spans="1:10" ht="12.75">
      <c r="A84" s="3"/>
      <c r="B84" s="248"/>
      <c r="C84" s="248"/>
      <c r="D84" s="248"/>
      <c r="E84" s="248"/>
      <c r="F84" s="248"/>
      <c r="G84" s="248"/>
      <c r="H84" s="248"/>
      <c r="I84" s="248"/>
      <c r="J84" s="248"/>
    </row>
    <row r="85" spans="1:10" ht="12.75">
      <c r="A85" s="3"/>
      <c r="B85" s="248"/>
      <c r="C85" s="248"/>
      <c r="D85" s="248"/>
      <c r="E85" s="248"/>
      <c r="F85" s="248"/>
      <c r="G85" s="248"/>
      <c r="H85" s="248"/>
      <c r="I85" s="248"/>
      <c r="J85" s="248"/>
    </row>
    <row r="86" spans="2:10" ht="12.75">
      <c r="B86" s="258"/>
      <c r="C86" s="258"/>
      <c r="D86" s="258"/>
      <c r="E86" s="258"/>
      <c r="F86" s="258"/>
      <c r="G86" s="258"/>
      <c r="H86" s="258"/>
      <c r="I86" s="258"/>
      <c r="J86" s="258"/>
    </row>
    <row r="87" spans="2:10" ht="12.75">
      <c r="B87" s="258"/>
      <c r="C87" s="258"/>
      <c r="D87" s="258"/>
      <c r="E87" s="258"/>
      <c r="F87" s="258"/>
      <c r="G87" s="258"/>
      <c r="H87" s="258"/>
      <c r="I87" s="258"/>
      <c r="J87" s="258"/>
    </row>
    <row r="88" spans="2:10" ht="12.75">
      <c r="B88" s="258"/>
      <c r="C88" s="258"/>
      <c r="D88" s="258"/>
      <c r="E88" s="258"/>
      <c r="F88" s="258"/>
      <c r="G88" s="258"/>
      <c r="H88" s="258"/>
      <c r="I88" s="258"/>
      <c r="J88" s="258"/>
    </row>
    <row r="89" spans="2:10" ht="12.75">
      <c r="B89" s="258"/>
      <c r="C89" s="258"/>
      <c r="D89" s="258"/>
      <c r="E89" s="258"/>
      <c r="F89" s="258"/>
      <c r="G89" s="258"/>
      <c r="H89" s="258"/>
      <c r="I89" s="258"/>
      <c r="J89" s="258"/>
    </row>
    <row r="90" spans="2:10" ht="12.75">
      <c r="B90" s="258"/>
      <c r="C90" s="258"/>
      <c r="D90" s="258"/>
      <c r="E90" s="258"/>
      <c r="F90" s="258"/>
      <c r="G90" s="258"/>
      <c r="H90" s="258"/>
      <c r="I90" s="258"/>
      <c r="J90" s="258"/>
    </row>
    <row r="91" spans="2:10" ht="12.75">
      <c r="B91" s="258"/>
      <c r="C91" s="258"/>
      <c r="D91" s="258"/>
      <c r="E91" s="258"/>
      <c r="F91" s="258"/>
      <c r="G91" s="258"/>
      <c r="H91" s="258"/>
      <c r="I91" s="258"/>
      <c r="J91" s="258"/>
    </row>
    <row r="92" spans="2:10" ht="12.75">
      <c r="B92" s="258"/>
      <c r="C92" s="258"/>
      <c r="D92" s="258"/>
      <c r="E92" s="258"/>
      <c r="F92" s="258"/>
      <c r="G92" s="258"/>
      <c r="H92" s="258"/>
      <c r="I92" s="258"/>
      <c r="J92" s="258"/>
    </row>
    <row r="93" spans="2:10" ht="12.75">
      <c r="B93" s="258"/>
      <c r="C93" s="258"/>
      <c r="D93" s="258"/>
      <c r="E93" s="258"/>
      <c r="F93" s="258"/>
      <c r="G93" s="258"/>
      <c r="H93" s="258"/>
      <c r="I93" s="258"/>
      <c r="J93" s="258"/>
    </row>
    <row r="94" spans="2:10" ht="12.75">
      <c r="B94" s="258"/>
      <c r="C94" s="258"/>
      <c r="D94" s="258"/>
      <c r="E94" s="258"/>
      <c r="F94" s="258"/>
      <c r="G94" s="258"/>
      <c r="H94" s="258"/>
      <c r="I94" s="258"/>
      <c r="J94" s="258"/>
    </row>
    <row r="95" spans="2:10" ht="12.75">
      <c r="B95" s="258"/>
      <c r="C95" s="258"/>
      <c r="D95" s="258"/>
      <c r="E95" s="258"/>
      <c r="F95" s="258"/>
      <c r="G95" s="258"/>
      <c r="H95" s="258"/>
      <c r="I95" s="258"/>
      <c r="J95" s="258"/>
    </row>
    <row r="96" spans="2:10" ht="12.75">
      <c r="B96" s="258"/>
      <c r="C96" s="258"/>
      <c r="D96" s="258"/>
      <c r="E96" s="258"/>
      <c r="F96" s="258"/>
      <c r="G96" s="258"/>
      <c r="H96" s="258"/>
      <c r="I96" s="258"/>
      <c r="J96" s="258"/>
    </row>
    <row r="97" spans="2:10" ht="12.75">
      <c r="B97" s="258"/>
      <c r="C97" s="258"/>
      <c r="D97" s="258"/>
      <c r="E97" s="258"/>
      <c r="F97" s="258"/>
      <c r="G97" s="258"/>
      <c r="H97" s="258"/>
      <c r="I97" s="258"/>
      <c r="J97" s="258"/>
    </row>
    <row r="98" spans="2:10" ht="12.75">
      <c r="B98" s="258"/>
      <c r="C98" s="258"/>
      <c r="D98" s="258"/>
      <c r="E98" s="258"/>
      <c r="F98" s="258"/>
      <c r="G98" s="258"/>
      <c r="H98" s="258"/>
      <c r="I98" s="258"/>
      <c r="J98" s="258"/>
    </row>
    <row r="99" spans="2:10" ht="12.75">
      <c r="B99" s="258"/>
      <c r="C99" s="258"/>
      <c r="D99" s="258"/>
      <c r="E99" s="258"/>
      <c r="F99" s="258"/>
      <c r="G99" s="258"/>
      <c r="H99" s="258"/>
      <c r="I99" s="258"/>
      <c r="J99" s="258"/>
    </row>
    <row r="100" spans="2:10" ht="12.75">
      <c r="B100" s="258"/>
      <c r="C100" s="258"/>
      <c r="D100" s="258"/>
      <c r="E100" s="258"/>
      <c r="F100" s="258"/>
      <c r="G100" s="258"/>
      <c r="H100" s="258"/>
      <c r="I100" s="258"/>
      <c r="J100" s="258"/>
    </row>
    <row r="101" spans="2:10" ht="12.75">
      <c r="B101" s="258"/>
      <c r="C101" s="258"/>
      <c r="D101" s="258"/>
      <c r="E101" s="258"/>
      <c r="F101" s="258"/>
      <c r="G101" s="258"/>
      <c r="H101" s="258"/>
      <c r="I101" s="258"/>
      <c r="J101" s="258"/>
    </row>
    <row r="102" spans="2:10" ht="12.75">
      <c r="B102" s="258"/>
      <c r="C102" s="258"/>
      <c r="D102" s="258"/>
      <c r="E102" s="258"/>
      <c r="F102" s="258"/>
      <c r="G102" s="258"/>
      <c r="H102" s="258"/>
      <c r="I102" s="258"/>
      <c r="J102" s="258"/>
    </row>
    <row r="103" spans="2:10" ht="12.75">
      <c r="B103" s="258"/>
      <c r="C103" s="258"/>
      <c r="D103" s="258"/>
      <c r="E103" s="258"/>
      <c r="F103" s="258"/>
      <c r="G103" s="258"/>
      <c r="H103" s="258"/>
      <c r="I103" s="258"/>
      <c r="J103" s="258"/>
    </row>
    <row r="104" spans="2:10" ht="12.75">
      <c r="B104" s="258"/>
      <c r="C104" s="258"/>
      <c r="D104" s="258"/>
      <c r="E104" s="258"/>
      <c r="F104" s="258"/>
      <c r="G104" s="258"/>
      <c r="H104" s="258"/>
      <c r="I104" s="258"/>
      <c r="J104" s="258"/>
    </row>
    <row r="105" spans="2:10" ht="12.75">
      <c r="B105" s="258"/>
      <c r="C105" s="258"/>
      <c r="D105" s="258"/>
      <c r="E105" s="258"/>
      <c r="F105" s="258"/>
      <c r="G105" s="258"/>
      <c r="H105" s="258"/>
      <c r="I105" s="258"/>
      <c r="J105" s="258"/>
    </row>
    <row r="106" spans="2:10" ht="12.75">
      <c r="B106" s="258"/>
      <c r="C106" s="258"/>
      <c r="D106" s="258"/>
      <c r="E106" s="258"/>
      <c r="F106" s="258"/>
      <c r="G106" s="258"/>
      <c r="H106" s="258"/>
      <c r="I106" s="258"/>
      <c r="J106" s="258"/>
    </row>
    <row r="107" spans="2:10" ht="12.75">
      <c r="B107" s="258"/>
      <c r="C107" s="258"/>
      <c r="D107" s="258"/>
      <c r="E107" s="258"/>
      <c r="F107" s="258"/>
      <c r="G107" s="258"/>
      <c r="H107" s="258"/>
      <c r="I107" s="258"/>
      <c r="J107" s="258"/>
    </row>
    <row r="108" spans="2:10" ht="12.75">
      <c r="B108" s="258"/>
      <c r="C108" s="258"/>
      <c r="D108" s="258"/>
      <c r="E108" s="258"/>
      <c r="F108" s="258"/>
      <c r="G108" s="258"/>
      <c r="H108" s="258"/>
      <c r="I108" s="258"/>
      <c r="J108" s="258"/>
    </row>
    <row r="109" spans="2:10" ht="12.75">
      <c r="B109" s="258"/>
      <c r="C109" s="258"/>
      <c r="D109" s="258"/>
      <c r="E109" s="258"/>
      <c r="F109" s="258"/>
      <c r="G109" s="258"/>
      <c r="H109" s="258"/>
      <c r="I109" s="258"/>
      <c r="J109" s="258"/>
    </row>
    <row r="110" spans="2:10" ht="12.75">
      <c r="B110" s="258"/>
      <c r="C110" s="258"/>
      <c r="D110" s="258"/>
      <c r="E110" s="258"/>
      <c r="F110" s="258"/>
      <c r="G110" s="258"/>
      <c r="H110" s="258"/>
      <c r="I110" s="258"/>
      <c r="J110" s="258"/>
    </row>
    <row r="111" spans="2:10" ht="12.75">
      <c r="B111" s="258"/>
      <c r="C111" s="258"/>
      <c r="D111" s="258"/>
      <c r="E111" s="258"/>
      <c r="F111" s="258"/>
      <c r="G111" s="258"/>
      <c r="H111" s="258"/>
      <c r="I111" s="258"/>
      <c r="J111" s="258"/>
    </row>
    <row r="112" spans="2:10" ht="12.75">
      <c r="B112" s="258"/>
      <c r="C112" s="258"/>
      <c r="D112" s="258"/>
      <c r="E112" s="258"/>
      <c r="F112" s="258"/>
      <c r="G112" s="258"/>
      <c r="H112" s="258"/>
      <c r="I112" s="258"/>
      <c r="J112" s="258"/>
    </row>
    <row r="113" spans="2:10" ht="12.75">
      <c r="B113" s="258"/>
      <c r="C113" s="258"/>
      <c r="D113" s="258"/>
      <c r="E113" s="258"/>
      <c r="F113" s="258"/>
      <c r="G113" s="258"/>
      <c r="H113" s="258"/>
      <c r="I113" s="258"/>
      <c r="J113" s="258"/>
    </row>
    <row r="114" spans="2:10" ht="12.75">
      <c r="B114" s="258"/>
      <c r="C114" s="258"/>
      <c r="D114" s="258"/>
      <c r="E114" s="258"/>
      <c r="F114" s="258"/>
      <c r="G114" s="258"/>
      <c r="H114" s="258"/>
      <c r="I114" s="258"/>
      <c r="J114" s="258"/>
    </row>
    <row r="115" spans="2:10" ht="12.75">
      <c r="B115" s="258"/>
      <c r="C115" s="258"/>
      <c r="D115" s="258"/>
      <c r="E115" s="258"/>
      <c r="F115" s="258"/>
      <c r="G115" s="258"/>
      <c r="H115" s="258"/>
      <c r="I115" s="258"/>
      <c r="J115" s="258"/>
    </row>
    <row r="116" spans="2:10" ht="12.75">
      <c r="B116" s="258"/>
      <c r="C116" s="258"/>
      <c r="D116" s="258"/>
      <c r="E116" s="258"/>
      <c r="F116" s="258"/>
      <c r="G116" s="258"/>
      <c r="H116" s="258"/>
      <c r="I116" s="258"/>
      <c r="J116" s="258"/>
    </row>
    <row r="117" spans="2:10" ht="12.75">
      <c r="B117" s="258"/>
      <c r="C117" s="258"/>
      <c r="D117" s="258"/>
      <c r="E117" s="258"/>
      <c r="F117" s="258"/>
      <c r="G117" s="258"/>
      <c r="H117" s="258"/>
      <c r="I117" s="258"/>
      <c r="J117" s="258"/>
    </row>
    <row r="118" spans="2:10" ht="12.75">
      <c r="B118" s="258"/>
      <c r="C118" s="258"/>
      <c r="D118" s="258"/>
      <c r="E118" s="258"/>
      <c r="F118" s="258"/>
      <c r="G118" s="258"/>
      <c r="H118" s="258"/>
      <c r="I118" s="258"/>
      <c r="J118" s="258"/>
    </row>
    <row r="119" spans="2:10" ht="12.75">
      <c r="B119" s="258"/>
      <c r="C119" s="258"/>
      <c r="D119" s="258"/>
      <c r="E119" s="258"/>
      <c r="F119" s="258"/>
      <c r="G119" s="258"/>
      <c r="H119" s="258"/>
      <c r="I119" s="258"/>
      <c r="J119" s="258"/>
    </row>
    <row r="120" spans="2:10" ht="12.75">
      <c r="B120" s="258"/>
      <c r="C120" s="258"/>
      <c r="D120" s="258"/>
      <c r="E120" s="258"/>
      <c r="F120" s="258"/>
      <c r="G120" s="258"/>
      <c r="H120" s="258"/>
      <c r="I120" s="258"/>
      <c r="J120" s="258"/>
    </row>
    <row r="121" spans="2:10" ht="12.75">
      <c r="B121" s="258"/>
      <c r="C121" s="258"/>
      <c r="D121" s="258"/>
      <c r="E121" s="258"/>
      <c r="F121" s="258"/>
      <c r="G121" s="258"/>
      <c r="H121" s="258"/>
      <c r="I121" s="258"/>
      <c r="J121" s="258"/>
    </row>
    <row r="122" spans="2:10" ht="12.75">
      <c r="B122" s="258"/>
      <c r="C122" s="258"/>
      <c r="D122" s="258"/>
      <c r="E122" s="258"/>
      <c r="F122" s="258"/>
      <c r="G122" s="258"/>
      <c r="H122" s="258"/>
      <c r="I122" s="258"/>
      <c r="J122" s="258"/>
    </row>
    <row r="123" spans="2:10" ht="12.75">
      <c r="B123" s="258"/>
      <c r="C123" s="258"/>
      <c r="D123" s="258"/>
      <c r="E123" s="258"/>
      <c r="F123" s="258"/>
      <c r="G123" s="258"/>
      <c r="H123" s="258"/>
      <c r="I123" s="258"/>
      <c r="J123" s="258"/>
    </row>
    <row r="124" spans="2:10" ht="12.75">
      <c r="B124" s="258"/>
      <c r="C124" s="258"/>
      <c r="D124" s="258"/>
      <c r="E124" s="258"/>
      <c r="F124" s="258"/>
      <c r="G124" s="258"/>
      <c r="H124" s="258"/>
      <c r="I124" s="258"/>
      <c r="J124" s="258"/>
    </row>
    <row r="125" spans="2:10" ht="12.75">
      <c r="B125" s="258"/>
      <c r="C125" s="258"/>
      <c r="D125" s="258"/>
      <c r="E125" s="258"/>
      <c r="F125" s="258"/>
      <c r="G125" s="258"/>
      <c r="H125" s="258"/>
      <c r="I125" s="258"/>
      <c r="J125" s="258"/>
    </row>
    <row r="126" spans="2:10" ht="12.75">
      <c r="B126" s="258"/>
      <c r="C126" s="258"/>
      <c r="D126" s="258"/>
      <c r="E126" s="258"/>
      <c r="F126" s="258"/>
      <c r="G126" s="258"/>
      <c r="H126" s="258"/>
      <c r="I126" s="258"/>
      <c r="J126" s="258"/>
    </row>
    <row r="127" spans="2:10" ht="12.75">
      <c r="B127" s="258"/>
      <c r="C127" s="258"/>
      <c r="D127" s="258"/>
      <c r="E127" s="258"/>
      <c r="F127" s="258"/>
      <c r="G127" s="258"/>
      <c r="H127" s="258"/>
      <c r="I127" s="258"/>
      <c r="J127" s="258"/>
    </row>
    <row r="128" spans="2:10" ht="12.75">
      <c r="B128" s="258"/>
      <c r="C128" s="258"/>
      <c r="D128" s="258"/>
      <c r="E128" s="258"/>
      <c r="F128" s="258"/>
      <c r="G128" s="258"/>
      <c r="H128" s="258"/>
      <c r="I128" s="258"/>
      <c r="J128" s="258"/>
    </row>
  </sheetData>
  <printOptions horizontalCentered="1"/>
  <pageMargins left="0" right="0" top="1" bottom="0.5" header="0.75" footer="0.2"/>
  <pageSetup firstPageNumber="109" useFirstPageNumber="1" horizontalDpi="600" verticalDpi="600" orientation="landscape" scale="99" r:id="rId1"/>
  <headerFooter alignWithMargins="0">
    <oddHeader>&amp;R&amp;"Arial,Regular"&amp;8SREB-State Data Exchange</oddHeader>
    <oddFooter>&amp;C&amp;"Arial,Regular"&amp;11&amp;P&amp;R&amp;"Arial,Regular"&amp;8September 1999</oddFooter>
  </headerFooter>
  <rowBreaks count="7" manualBreakCount="7">
    <brk id="6" max="255" man="1"/>
    <brk id="11" max="9" man="1"/>
    <brk id="13" max="255" man="1"/>
    <brk id="17" max="9" man="1"/>
    <brk id="19" max="9" man="1"/>
    <brk id="21" max="9" man="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jmarks</cp:lastModifiedBy>
  <cp:lastPrinted>2000-04-19T20:34:23Z</cp:lastPrinted>
  <dcterms:created xsi:type="dcterms:W3CDTF">1999-05-11T15:55:26Z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