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I:\FactBooks\1_Population\"/>
    </mc:Choice>
  </mc:AlternateContent>
  <bookViews>
    <workbookView xWindow="0" yWindow="0" windowWidth="19770" windowHeight="11340"/>
  </bookViews>
  <sheets>
    <sheet name="Table 12" sheetId="4" r:id="rId1"/>
    <sheet name="Overall Poverty Rates" sheetId="1" r:id="rId2"/>
    <sheet name="Children in Poverty" sheetId="3" r:id="rId3"/>
  </sheets>
  <externalReferences>
    <externalReference r:id="rId4"/>
  </externalReferences>
  <definedNames>
    <definedName name="_xlnm.Print_Area" localSheetId="1">'Overall Poverty Rates'!$R:$S</definedName>
    <definedName name="_xlnm.Print_Area" localSheetId="0">'Table 12'!$A$1:$K$70</definedName>
    <definedName name="_xlnm.Print_Titles" localSheetId="1">'Overall Poverty Rates'!$A:$A,'Overall Poverty Rates'!$1:$3</definedName>
    <definedName name="TABLE" localSheetId="1">'Overall Poverty Rates'!$A$4:$AK$56</definedName>
    <definedName name="TABLE_2" localSheetId="1">'Overall Poverty Rates'!$AF$4:$AQ$56</definedName>
    <definedName name="TABLE_3" localSheetId="1">'Overall Poverty Rates'!$X$4:$AQ$56</definedName>
    <definedName name="TABLE_4" localSheetId="1">'Overall Poverty Rates'!$P$4:$AQ$56</definedName>
    <definedName name="TABLE_5" localSheetId="1">'Overall Poverty Rates'!$H$4:$AQ$56</definedName>
  </definedNames>
  <calcPr calcId="152511"/>
</workbook>
</file>

<file path=xl/calcChain.xml><?xml version="1.0" encoding="utf-8"?>
<calcChain xmlns="http://schemas.openxmlformats.org/spreadsheetml/2006/main">
  <c r="BB63" i="3" l="1"/>
  <c r="AY63" i="3"/>
  <c r="BB62" i="3"/>
  <c r="AY62" i="3"/>
  <c r="BB61" i="3"/>
  <c r="AY61" i="3"/>
  <c r="BB60" i="3"/>
  <c r="AY60" i="3"/>
  <c r="BB59" i="3"/>
  <c r="AY59" i="3"/>
  <c r="BB58" i="3"/>
  <c r="AY58" i="3"/>
  <c r="BB57" i="3"/>
  <c r="AY57" i="3"/>
  <c r="BB56" i="3"/>
  <c r="AY56" i="3"/>
  <c r="BB55" i="3"/>
  <c r="AY55" i="3"/>
  <c r="BB54" i="3"/>
  <c r="AY54" i="3"/>
  <c r="BB53" i="3"/>
  <c r="AY53" i="3"/>
  <c r="BB52" i="3"/>
  <c r="AY52" i="3"/>
  <c r="BB51" i="3"/>
  <c r="AY51" i="3"/>
  <c r="BB50" i="3"/>
  <c r="AY50" i="3"/>
  <c r="BB49" i="3"/>
  <c r="AY49" i="3"/>
  <c r="BB48" i="3"/>
  <c r="AY48" i="3"/>
  <c r="BB47" i="3"/>
  <c r="AY47" i="3"/>
  <c r="BB46" i="3"/>
  <c r="AY46" i="3"/>
  <c r="BB45" i="3"/>
  <c r="AY45" i="3"/>
  <c r="BB44" i="3"/>
  <c r="AY44" i="3"/>
  <c r="BB43" i="3"/>
  <c r="AY43" i="3"/>
  <c r="BB42" i="3"/>
  <c r="AY42" i="3"/>
  <c r="BB41" i="3"/>
  <c r="AY41" i="3"/>
  <c r="BB40" i="3"/>
  <c r="AY40" i="3"/>
  <c r="BB39" i="3"/>
  <c r="AY39" i="3"/>
  <c r="BB38" i="3"/>
  <c r="AY38" i="3"/>
  <c r="BB37" i="3"/>
  <c r="AY37" i="3"/>
  <c r="BB36" i="3"/>
  <c r="AY36" i="3"/>
  <c r="BB35" i="3"/>
  <c r="AY35" i="3"/>
  <c r="BB34" i="3"/>
  <c r="AY34" i="3"/>
  <c r="BB33" i="3"/>
  <c r="AY33" i="3"/>
  <c r="BB32" i="3"/>
  <c r="AY32" i="3"/>
  <c r="BB31" i="3"/>
  <c r="AY31" i="3"/>
  <c r="BB30" i="3"/>
  <c r="AY30" i="3"/>
  <c r="BB29" i="3"/>
  <c r="AY29" i="3"/>
  <c r="BB28" i="3"/>
  <c r="AY28" i="3"/>
  <c r="BB27" i="3"/>
  <c r="AY27" i="3"/>
  <c r="BB26" i="3"/>
  <c r="AY26" i="3"/>
  <c r="BB25" i="3"/>
  <c r="AY25" i="3"/>
  <c r="BB24" i="3"/>
  <c r="AY24" i="3"/>
  <c r="BB23" i="3"/>
  <c r="AY23" i="3"/>
  <c r="BB22" i="3"/>
  <c r="AY22" i="3"/>
  <c r="BB21" i="3"/>
  <c r="AY21" i="3"/>
  <c r="BB20" i="3"/>
  <c r="AY20" i="3"/>
  <c r="BB19" i="3"/>
  <c r="AY19" i="3"/>
  <c r="BB18" i="3"/>
  <c r="AY18" i="3"/>
  <c r="BB17" i="3"/>
  <c r="AY17" i="3"/>
  <c r="BB16" i="3"/>
  <c r="AY16" i="3"/>
  <c r="BB15" i="3"/>
  <c r="AY15" i="3"/>
  <c r="BB14" i="3"/>
  <c r="AY14" i="3"/>
  <c r="BB13" i="3"/>
  <c r="AY13" i="3"/>
  <c r="BB11" i="3"/>
  <c r="AY11" i="3"/>
  <c r="BB9" i="3"/>
  <c r="AY9" i="3"/>
  <c r="BB7" i="3"/>
  <c r="AY7" i="3"/>
  <c r="BB5" i="3"/>
  <c r="AY5" i="3"/>
  <c r="BB4" i="3"/>
  <c r="AY4" i="3"/>
  <c r="J66" i="4" l="1"/>
  <c r="J65" i="4"/>
  <c r="J64" i="4"/>
  <c r="J63" i="4"/>
  <c r="J62" i="4"/>
  <c r="J61" i="4"/>
  <c r="J60" i="4"/>
  <c r="J59" i="4"/>
  <c r="J58" i="4"/>
  <c r="J57" i="4"/>
  <c r="J54" i="4"/>
  <c r="J53" i="4"/>
  <c r="J52" i="4"/>
  <c r="J51" i="4"/>
  <c r="J50" i="4"/>
  <c r="J49" i="4"/>
  <c r="J48" i="4"/>
  <c r="J47" i="4"/>
  <c r="J46" i="4"/>
  <c r="J45" i="4"/>
  <c r="J44" i="4"/>
  <c r="J43" i="4"/>
  <c r="J40" i="4"/>
  <c r="J39" i="4"/>
  <c r="J38" i="4"/>
  <c r="J37" i="4"/>
  <c r="J36" i="4"/>
  <c r="J35" i="4"/>
  <c r="J34" i="4"/>
  <c r="J33" i="4"/>
  <c r="J32" i="4"/>
  <c r="J31" i="4"/>
  <c r="J30" i="4"/>
  <c r="J29" i="4"/>
  <c r="J28" i="4"/>
  <c r="J25" i="4"/>
  <c r="J24" i="4"/>
  <c r="J23" i="4"/>
  <c r="J22" i="4"/>
  <c r="J21" i="4"/>
  <c r="J20" i="4"/>
  <c r="J19" i="4"/>
  <c r="J18" i="4"/>
  <c r="J17" i="4"/>
  <c r="J16" i="4"/>
  <c r="J15" i="4"/>
  <c r="J14" i="4"/>
  <c r="J13" i="4"/>
  <c r="J12" i="4"/>
  <c r="J11" i="4"/>
  <c r="J10" i="4"/>
  <c r="I66" i="4"/>
  <c r="I65" i="4"/>
  <c r="I64" i="4"/>
  <c r="I63" i="4"/>
  <c r="I62" i="4"/>
  <c r="I61" i="4"/>
  <c r="I60" i="4"/>
  <c r="I59" i="4"/>
  <c r="I58" i="4"/>
  <c r="I57" i="4"/>
  <c r="I54" i="4"/>
  <c r="I53" i="4"/>
  <c r="I52" i="4"/>
  <c r="I51" i="4"/>
  <c r="I50" i="4"/>
  <c r="I49" i="4"/>
  <c r="I48" i="4"/>
  <c r="I47" i="4"/>
  <c r="I46" i="4"/>
  <c r="I45" i="4"/>
  <c r="I44" i="4"/>
  <c r="I43" i="4"/>
  <c r="I40" i="4"/>
  <c r="I39" i="4"/>
  <c r="I38" i="4"/>
  <c r="I37" i="4"/>
  <c r="I36" i="4"/>
  <c r="I35" i="4"/>
  <c r="I34" i="4"/>
  <c r="I33" i="4"/>
  <c r="I32" i="4"/>
  <c r="I31" i="4"/>
  <c r="I30" i="4"/>
  <c r="I29" i="4"/>
  <c r="I28" i="4"/>
  <c r="I25" i="4"/>
  <c r="I24" i="4"/>
  <c r="I23" i="4"/>
  <c r="I22" i="4"/>
  <c r="I21" i="4"/>
  <c r="I20" i="4"/>
  <c r="I19" i="4"/>
  <c r="I18" i="4"/>
  <c r="I17" i="4"/>
  <c r="I16" i="4"/>
  <c r="I15" i="4"/>
  <c r="I14" i="4"/>
  <c r="I13" i="4"/>
  <c r="I12" i="4"/>
  <c r="I11" i="4"/>
  <c r="I10" i="4"/>
  <c r="H64" i="4"/>
  <c r="H61" i="4"/>
  <c r="H60" i="4"/>
  <c r="H59" i="4"/>
  <c r="H54" i="4"/>
  <c r="H52" i="4"/>
  <c r="H51" i="4"/>
  <c r="H50" i="4"/>
  <c r="H46" i="4"/>
  <c r="H44" i="4"/>
  <c r="H43" i="4"/>
  <c r="H41" i="4"/>
  <c r="H36" i="4"/>
  <c r="H35" i="4"/>
  <c r="H34" i="4"/>
  <c r="H33" i="4"/>
  <c r="H28" i="4"/>
  <c r="H26" i="4"/>
  <c r="H25" i="4"/>
  <c r="H24" i="4"/>
  <c r="H18" i="4"/>
  <c r="H17" i="4"/>
  <c r="H16" i="4"/>
  <c r="H10" i="4"/>
  <c r="H8" i="4"/>
  <c r="H7" i="4"/>
  <c r="G66" i="4"/>
  <c r="G65" i="4"/>
  <c r="G64" i="4"/>
  <c r="G63" i="4"/>
  <c r="G62" i="4"/>
  <c r="G61" i="4"/>
  <c r="G60" i="4"/>
  <c r="G59" i="4"/>
  <c r="G58" i="4"/>
  <c r="G57" i="4"/>
  <c r="G54" i="4"/>
  <c r="G53" i="4"/>
  <c r="G52" i="4"/>
  <c r="G51" i="4"/>
  <c r="G50" i="4"/>
  <c r="G49" i="4"/>
  <c r="G48" i="4"/>
  <c r="G47" i="4"/>
  <c r="G46" i="4"/>
  <c r="G45" i="4"/>
  <c r="G44" i="4"/>
  <c r="G43" i="4"/>
  <c r="G40" i="4"/>
  <c r="G39" i="4"/>
  <c r="G38" i="4"/>
  <c r="G37" i="4"/>
  <c r="G36" i="4"/>
  <c r="G35" i="4"/>
  <c r="G34" i="4"/>
  <c r="G33" i="4"/>
  <c r="G32" i="4"/>
  <c r="G31" i="4"/>
  <c r="G30" i="4"/>
  <c r="G29" i="4"/>
  <c r="G28" i="4"/>
  <c r="G25" i="4"/>
  <c r="G24" i="4"/>
  <c r="G23" i="4"/>
  <c r="G22" i="4"/>
  <c r="G21" i="4"/>
  <c r="G20" i="4"/>
  <c r="G19" i="4"/>
  <c r="G18" i="4"/>
  <c r="G17" i="4"/>
  <c r="G16" i="4"/>
  <c r="G15" i="4"/>
  <c r="G14" i="4"/>
  <c r="G13" i="4"/>
  <c r="G12" i="4"/>
  <c r="G11" i="4"/>
  <c r="G10" i="4"/>
  <c r="G7" i="4"/>
  <c r="F66" i="4"/>
  <c r="F65" i="4"/>
  <c r="F64" i="4"/>
  <c r="F63" i="4"/>
  <c r="F62" i="4"/>
  <c r="F61" i="4"/>
  <c r="F60" i="4"/>
  <c r="F59" i="4"/>
  <c r="F58" i="4"/>
  <c r="F57" i="4"/>
  <c r="F54" i="4"/>
  <c r="F53" i="4"/>
  <c r="F52" i="4"/>
  <c r="F51" i="4"/>
  <c r="F50" i="4"/>
  <c r="F49" i="4"/>
  <c r="F48" i="4"/>
  <c r="F47" i="4"/>
  <c r="F46" i="4"/>
  <c r="F45" i="4"/>
  <c r="F44" i="4"/>
  <c r="F43" i="4"/>
  <c r="F40" i="4"/>
  <c r="F39" i="4"/>
  <c r="F38" i="4"/>
  <c r="F37" i="4"/>
  <c r="F36" i="4"/>
  <c r="F35" i="4"/>
  <c r="F34" i="4"/>
  <c r="F33" i="4"/>
  <c r="F32" i="4"/>
  <c r="F31" i="4"/>
  <c r="F30" i="4"/>
  <c r="F29" i="4"/>
  <c r="F28" i="4"/>
  <c r="F25" i="4"/>
  <c r="F24" i="4"/>
  <c r="F23" i="4"/>
  <c r="F22" i="4"/>
  <c r="F21" i="4"/>
  <c r="F20" i="4"/>
  <c r="F19" i="4"/>
  <c r="F18" i="4"/>
  <c r="F17" i="4"/>
  <c r="F16" i="4"/>
  <c r="F15" i="4"/>
  <c r="F14" i="4"/>
  <c r="F13" i="4"/>
  <c r="F12" i="4"/>
  <c r="F11" i="4"/>
  <c r="F10" i="4"/>
  <c r="F7" i="4"/>
  <c r="E66" i="4"/>
  <c r="E65" i="4"/>
  <c r="E64" i="4"/>
  <c r="E63" i="4"/>
  <c r="E62" i="4"/>
  <c r="E61" i="4"/>
  <c r="E60" i="4"/>
  <c r="E59" i="4"/>
  <c r="E58" i="4"/>
  <c r="E57" i="4"/>
  <c r="E54" i="4"/>
  <c r="E53" i="4"/>
  <c r="E52" i="4"/>
  <c r="E51" i="4"/>
  <c r="E50" i="4"/>
  <c r="E49" i="4"/>
  <c r="E48" i="4"/>
  <c r="E47" i="4"/>
  <c r="E46" i="4"/>
  <c r="E45" i="4"/>
  <c r="E44" i="4"/>
  <c r="E43" i="4"/>
  <c r="E40" i="4"/>
  <c r="E39" i="4"/>
  <c r="E38" i="4"/>
  <c r="E37" i="4"/>
  <c r="E36" i="4"/>
  <c r="E35" i="4"/>
  <c r="E34" i="4"/>
  <c r="E33" i="4"/>
  <c r="E32" i="4"/>
  <c r="E31" i="4"/>
  <c r="E30" i="4"/>
  <c r="E29" i="4"/>
  <c r="E28" i="4"/>
  <c r="E25" i="4"/>
  <c r="E24" i="4"/>
  <c r="E23" i="4"/>
  <c r="E22" i="4"/>
  <c r="E21" i="4"/>
  <c r="E20" i="4"/>
  <c r="E19" i="4"/>
  <c r="E18" i="4"/>
  <c r="E17" i="4"/>
  <c r="E16" i="4"/>
  <c r="E15" i="4"/>
  <c r="E14" i="4"/>
  <c r="E13" i="4"/>
  <c r="E12" i="4"/>
  <c r="E11" i="4"/>
  <c r="E10" i="4"/>
  <c r="AZ13" i="1"/>
  <c r="AZ11" i="1"/>
  <c r="AZ9" i="1"/>
  <c r="AZ7" i="1"/>
  <c r="C66" i="4"/>
  <c r="C65" i="4"/>
  <c r="C64" i="4"/>
  <c r="C63" i="4"/>
  <c r="C62" i="4"/>
  <c r="C61" i="4"/>
  <c r="C60" i="4"/>
  <c r="C59" i="4"/>
  <c r="C58" i="4"/>
  <c r="C57" i="4"/>
  <c r="C54" i="4"/>
  <c r="C53" i="4"/>
  <c r="C52" i="4"/>
  <c r="C51" i="4"/>
  <c r="C50" i="4"/>
  <c r="C49" i="4"/>
  <c r="C48" i="4"/>
  <c r="C47" i="4"/>
  <c r="C46" i="4"/>
  <c r="C45" i="4"/>
  <c r="C44" i="4"/>
  <c r="C43" i="4"/>
  <c r="C40" i="4"/>
  <c r="C39" i="4"/>
  <c r="C38" i="4"/>
  <c r="C37" i="4"/>
  <c r="C36" i="4"/>
  <c r="C35" i="4"/>
  <c r="C34" i="4"/>
  <c r="C33" i="4"/>
  <c r="C32" i="4"/>
  <c r="C31" i="4"/>
  <c r="C30" i="4"/>
  <c r="C29" i="4"/>
  <c r="C28" i="4"/>
  <c r="C25" i="4"/>
  <c r="C24" i="4"/>
  <c r="C23" i="4"/>
  <c r="C22" i="4"/>
  <c r="C21" i="4"/>
  <c r="C20" i="4"/>
  <c r="C19" i="4"/>
  <c r="C18" i="4"/>
  <c r="C17" i="4"/>
  <c r="C16" i="4"/>
  <c r="C15" i="4"/>
  <c r="C14" i="4"/>
  <c r="C13" i="4"/>
  <c r="C12" i="4"/>
  <c r="C11" i="4"/>
  <c r="C10" i="4"/>
  <c r="C7" i="4"/>
  <c r="H66" i="4"/>
  <c r="H65" i="4"/>
  <c r="H63" i="4"/>
  <c r="H62" i="4"/>
  <c r="H58" i="4"/>
  <c r="H57" i="4"/>
  <c r="H53" i="4"/>
  <c r="H49" i="4"/>
  <c r="H48" i="4"/>
  <c r="H47" i="4"/>
  <c r="H45" i="4"/>
  <c r="H40" i="4"/>
  <c r="H39" i="4"/>
  <c r="H38" i="4"/>
  <c r="H37" i="4"/>
  <c r="H32" i="4"/>
  <c r="H31" i="4"/>
  <c r="H30" i="4"/>
  <c r="H29" i="4"/>
  <c r="H23" i="4"/>
  <c r="H22" i="4"/>
  <c r="H21" i="4"/>
  <c r="H20" i="4"/>
  <c r="H19" i="4"/>
  <c r="H15" i="4"/>
  <c r="H14" i="4"/>
  <c r="H13" i="4"/>
  <c r="H12" i="4"/>
  <c r="H11" i="4"/>
  <c r="H55" i="4"/>
  <c r="BA63" i="3" l="1"/>
  <c r="BA62" i="3"/>
  <c r="BA61" i="3"/>
  <c r="BA60" i="3"/>
  <c r="BA59" i="3"/>
  <c r="BA58" i="3"/>
  <c r="BA57" i="3"/>
  <c r="BA56" i="3"/>
  <c r="BA55" i="3"/>
  <c r="BA54" i="3"/>
  <c r="BA53" i="3"/>
  <c r="BA52" i="3"/>
  <c r="BA51" i="3"/>
  <c r="BA50" i="3"/>
  <c r="BA49" i="3"/>
  <c r="BA48" i="3"/>
  <c r="BA47" i="3"/>
  <c r="BA46" i="3"/>
  <c r="BA45" i="3"/>
  <c r="BA44" i="3"/>
  <c r="BA43" i="3"/>
  <c r="BA42" i="3"/>
  <c r="BA41" i="3"/>
  <c r="BA40" i="3"/>
  <c r="BA39" i="3"/>
  <c r="BA38" i="3"/>
  <c r="BA37" i="3"/>
  <c r="BA36" i="3"/>
  <c r="BA35" i="3"/>
  <c r="BA34" i="3"/>
  <c r="BA33" i="3"/>
  <c r="BA32" i="3"/>
  <c r="BA31" i="3"/>
  <c r="BA30" i="3"/>
  <c r="BA29" i="3"/>
  <c r="BA28" i="3"/>
  <c r="BA27" i="3"/>
  <c r="BA26" i="3"/>
  <c r="BA25" i="3"/>
  <c r="BA24" i="3"/>
  <c r="BA23" i="3"/>
  <c r="BA22" i="3"/>
  <c r="BA21" i="3"/>
  <c r="BA20" i="3"/>
  <c r="BA19" i="3"/>
  <c r="BA18" i="3"/>
  <c r="BA17" i="3"/>
  <c r="BA16" i="3"/>
  <c r="BA15" i="3"/>
  <c r="BA14" i="3"/>
  <c r="BA13" i="3"/>
  <c r="BA4" i="3"/>
  <c r="AV11" i="3"/>
  <c r="G55" i="4" s="1"/>
  <c r="AV9" i="3"/>
  <c r="G41" i="4" s="1"/>
  <c r="AV7" i="3"/>
  <c r="G26" i="4" s="1"/>
  <c r="AV5" i="3"/>
  <c r="G8" i="4" s="1"/>
  <c r="AX63" i="3"/>
  <c r="AX62" i="3"/>
  <c r="AX61" i="3"/>
  <c r="AX60" i="3"/>
  <c r="AX59" i="3"/>
  <c r="AX58" i="3"/>
  <c r="AX57" i="3"/>
  <c r="AX56" i="3"/>
  <c r="AX55" i="3"/>
  <c r="AX54" i="3"/>
  <c r="AX53" i="3"/>
  <c r="AX52" i="3"/>
  <c r="AX51" i="3"/>
  <c r="AX50" i="3"/>
  <c r="AX49" i="3"/>
  <c r="AX48" i="3"/>
  <c r="AX47" i="3"/>
  <c r="AX46" i="3"/>
  <c r="AX45" i="3"/>
  <c r="AX44" i="3"/>
  <c r="AX43" i="3"/>
  <c r="AX42" i="3"/>
  <c r="AX41" i="3"/>
  <c r="AX40" i="3"/>
  <c r="AX39" i="3"/>
  <c r="AX38" i="3"/>
  <c r="AX37" i="3"/>
  <c r="AX36" i="3"/>
  <c r="AX35" i="3"/>
  <c r="AX34" i="3"/>
  <c r="AX33" i="3"/>
  <c r="AX32" i="3"/>
  <c r="AX31" i="3"/>
  <c r="AX30" i="3"/>
  <c r="AX29" i="3"/>
  <c r="AX28" i="3"/>
  <c r="AX27" i="3"/>
  <c r="AX26" i="3"/>
  <c r="AX25" i="3"/>
  <c r="AX24" i="3"/>
  <c r="AX23" i="3"/>
  <c r="AX22" i="3"/>
  <c r="AX21" i="3"/>
  <c r="AX20" i="3"/>
  <c r="AX19" i="3"/>
  <c r="AX18" i="3"/>
  <c r="AX17" i="3"/>
  <c r="AX16" i="3"/>
  <c r="AX15" i="3"/>
  <c r="AX14" i="3"/>
  <c r="AX13" i="3"/>
  <c r="AX11" i="3"/>
  <c r="AX7" i="3"/>
  <c r="AX4" i="3"/>
  <c r="AW63" i="3"/>
  <c r="AW62" i="3"/>
  <c r="AW61" i="3"/>
  <c r="AW60" i="3"/>
  <c r="AW59" i="3"/>
  <c r="AW58" i="3"/>
  <c r="AW57" i="3"/>
  <c r="AW56" i="3"/>
  <c r="AW55" i="3"/>
  <c r="AW54" i="3"/>
  <c r="AW11" i="3" s="1"/>
  <c r="AU63" i="3"/>
  <c r="AU62" i="3"/>
  <c r="AU61" i="3"/>
  <c r="AU60" i="3"/>
  <c r="AU59" i="3"/>
  <c r="AU58" i="3"/>
  <c r="AU57" i="3"/>
  <c r="AU56" i="3"/>
  <c r="AU55" i="3"/>
  <c r="AU54" i="3"/>
  <c r="AU11" i="3" s="1"/>
  <c r="AW53" i="3"/>
  <c r="AW52" i="3"/>
  <c r="AW51" i="3"/>
  <c r="AW50" i="3"/>
  <c r="AW49" i="3"/>
  <c r="AW48" i="3"/>
  <c r="AW47" i="3"/>
  <c r="AW46" i="3"/>
  <c r="AW45" i="3"/>
  <c r="AW44" i="3"/>
  <c r="AW43" i="3"/>
  <c r="AW42" i="3"/>
  <c r="AW9" i="3" s="1"/>
  <c r="AU53" i="3"/>
  <c r="AU52" i="3"/>
  <c r="AU51" i="3"/>
  <c r="AU50" i="3"/>
  <c r="AU49" i="3"/>
  <c r="AU48" i="3"/>
  <c r="AU47" i="3"/>
  <c r="AU46" i="3"/>
  <c r="AU45" i="3"/>
  <c r="AU44" i="3"/>
  <c r="AU43" i="3"/>
  <c r="AU9" i="3" s="1"/>
  <c r="AU42" i="3"/>
  <c r="AW41" i="3"/>
  <c r="AW40" i="3"/>
  <c r="AW39" i="3"/>
  <c r="AW38" i="3"/>
  <c r="AW37" i="3"/>
  <c r="AW36" i="3"/>
  <c r="AW35" i="3"/>
  <c r="AW7" i="3" s="1"/>
  <c r="AW34" i="3"/>
  <c r="AW33" i="3"/>
  <c r="AW32" i="3"/>
  <c r="AW31" i="3"/>
  <c r="AW30" i="3"/>
  <c r="AW29" i="3"/>
  <c r="AU41" i="3"/>
  <c r="AU40" i="3"/>
  <c r="AU39" i="3"/>
  <c r="AU38" i="3"/>
  <c r="AU37" i="3"/>
  <c r="AU36" i="3"/>
  <c r="AU35" i="3"/>
  <c r="AU34" i="3"/>
  <c r="AU33" i="3"/>
  <c r="AU32" i="3"/>
  <c r="AU31" i="3"/>
  <c r="AU30" i="3"/>
  <c r="AU29" i="3"/>
  <c r="AU7" i="3" s="1"/>
  <c r="AW28" i="3"/>
  <c r="AW27" i="3"/>
  <c r="AW26" i="3"/>
  <c r="AW25" i="3"/>
  <c r="AW24" i="3"/>
  <c r="AW23" i="3"/>
  <c r="AW22" i="3"/>
  <c r="AW21" i="3"/>
  <c r="AW20" i="3"/>
  <c r="AW19" i="3"/>
  <c r="AW18" i="3"/>
  <c r="AW17" i="3"/>
  <c r="AW16" i="3"/>
  <c r="AW15" i="3"/>
  <c r="AW14" i="3"/>
  <c r="AW13" i="3"/>
  <c r="AW5" i="3" s="1"/>
  <c r="AU28" i="3"/>
  <c r="AU27" i="3"/>
  <c r="AU26" i="3"/>
  <c r="AU25" i="3"/>
  <c r="AU24" i="3"/>
  <c r="AU23" i="3"/>
  <c r="AU22" i="3"/>
  <c r="AU21" i="3"/>
  <c r="AU20" i="3"/>
  <c r="AU19" i="3"/>
  <c r="AU18" i="3"/>
  <c r="AU17" i="3"/>
  <c r="AU16" i="3"/>
  <c r="AU5" i="3" s="1"/>
  <c r="AU15" i="3"/>
  <c r="AU14" i="3"/>
  <c r="AU13" i="3"/>
  <c r="AW4" i="3"/>
  <c r="AU4" i="3"/>
  <c r="BL13" i="1"/>
  <c r="BL11" i="1"/>
  <c r="BL9" i="1"/>
  <c r="BL7" i="1"/>
  <c r="C26" i="4" l="1"/>
  <c r="AX5" i="3"/>
  <c r="C8" i="4"/>
  <c r="C41" i="4"/>
  <c r="C55" i="4"/>
  <c r="AX9" i="3"/>
  <c r="D66" i="4"/>
  <c r="D65" i="4"/>
  <c r="D64" i="4"/>
  <c r="D63" i="4"/>
  <c r="D62" i="4"/>
  <c r="D61" i="4"/>
  <c r="D60" i="4"/>
  <c r="D59" i="4"/>
  <c r="D58" i="4"/>
  <c r="D57" i="4"/>
  <c r="D54" i="4"/>
  <c r="D53" i="4"/>
  <c r="D52" i="4"/>
  <c r="D51" i="4"/>
  <c r="D50" i="4"/>
  <c r="D49" i="4"/>
  <c r="D48" i="4"/>
  <c r="D47" i="4"/>
  <c r="D46" i="4"/>
  <c r="D45" i="4"/>
  <c r="D44" i="4"/>
  <c r="D43" i="4"/>
  <c r="D40" i="4"/>
  <c r="D39" i="4"/>
  <c r="D38" i="4"/>
  <c r="D37" i="4"/>
  <c r="D36" i="4"/>
  <c r="D35" i="4"/>
  <c r="D34" i="4"/>
  <c r="D33" i="4"/>
  <c r="D32" i="4"/>
  <c r="D31" i="4"/>
  <c r="D30" i="4"/>
  <c r="D29" i="4"/>
  <c r="D28" i="4"/>
  <c r="D25" i="4"/>
  <c r="D24" i="4"/>
  <c r="D23" i="4"/>
  <c r="D22" i="4"/>
  <c r="D21" i="4"/>
  <c r="D20" i="4"/>
  <c r="D19" i="4"/>
  <c r="D18" i="4"/>
  <c r="D17" i="4"/>
  <c r="D16" i="4"/>
  <c r="D15" i="4"/>
  <c r="D14" i="4"/>
  <c r="D13" i="4"/>
  <c r="D12" i="4"/>
  <c r="D11" i="4"/>
  <c r="D10" i="4"/>
  <c r="AS11" i="3" l="1"/>
  <c r="AS9" i="3"/>
  <c r="AT11" i="3"/>
  <c r="AR11" i="3"/>
  <c r="AT9" i="3"/>
  <c r="AR9" i="3"/>
  <c r="AT7" i="3"/>
  <c r="AS7" i="3"/>
  <c r="AR7" i="3"/>
  <c r="AT5" i="3"/>
  <c r="AS5" i="3"/>
  <c r="AR5" i="3"/>
  <c r="BJ13" i="1" l="1"/>
  <c r="BJ11" i="1"/>
  <c r="BJ9" i="1"/>
  <c r="BJ7" i="1"/>
  <c r="AQ11" i="3" l="1"/>
  <c r="AP11" i="3"/>
  <c r="AO11" i="3"/>
  <c r="AQ9" i="3"/>
  <c r="AP9" i="3"/>
  <c r="AO9" i="3"/>
  <c r="AQ7" i="3"/>
  <c r="AP7" i="3"/>
  <c r="AO7" i="3"/>
  <c r="AQ5" i="3"/>
  <c r="AP5" i="3"/>
  <c r="AO5" i="3"/>
  <c r="BH13" i="1"/>
  <c r="BH11" i="1"/>
  <c r="BH9" i="1"/>
  <c r="BH7" i="1"/>
  <c r="BC63" i="3"/>
  <c r="BC50" i="3"/>
  <c r="BC49" i="3"/>
  <c r="BC48" i="3"/>
  <c r="BC47" i="3"/>
  <c r="BC39" i="3"/>
  <c r="BC34" i="3"/>
  <c r="BC33" i="3"/>
  <c r="BC32" i="3"/>
  <c r="BC31" i="3"/>
  <c r="BC18" i="3"/>
  <c r="BC17" i="3"/>
  <c r="BC16" i="3"/>
  <c r="BC15" i="3"/>
  <c r="BC19" i="3" l="1"/>
  <c r="BC35" i="3"/>
  <c r="BC51" i="3"/>
  <c r="BC20" i="3"/>
  <c r="BC28" i="3"/>
  <c r="BC36" i="3"/>
  <c r="BC44" i="3"/>
  <c r="BC52" i="3"/>
  <c r="BC60" i="3"/>
  <c r="BC21" i="3"/>
  <c r="BC37" i="3"/>
  <c r="BC61" i="3"/>
  <c r="BC27" i="3"/>
  <c r="BC43" i="3"/>
  <c r="BC59" i="3"/>
  <c r="BC13" i="3"/>
  <c r="BC29" i="3"/>
  <c r="BC45" i="3"/>
  <c r="BC53" i="3"/>
  <c r="BC14" i="3"/>
  <c r="BC22" i="3"/>
  <c r="BC30" i="3"/>
  <c r="BC38" i="3"/>
  <c r="BC46" i="3"/>
  <c r="BC54" i="3"/>
  <c r="BC62" i="3"/>
  <c r="BC23" i="3"/>
  <c r="BC55" i="3"/>
  <c r="BC4" i="3"/>
  <c r="BC24" i="3"/>
  <c r="BC40" i="3"/>
  <c r="BC56" i="3"/>
  <c r="BC25" i="3"/>
  <c r="BC41" i="3"/>
  <c r="BC57" i="3"/>
  <c r="BC26" i="3"/>
  <c r="BC42" i="3"/>
  <c r="BC58" i="3"/>
  <c r="BF13" i="1" l="1"/>
  <c r="BF11" i="1"/>
  <c r="BF9" i="1"/>
  <c r="BF7" i="1"/>
  <c r="AN11" i="3"/>
  <c r="AM11" i="3"/>
  <c r="AL11" i="3"/>
  <c r="AN9" i="3"/>
  <c r="AM9" i="3"/>
  <c r="AL9" i="3"/>
  <c r="AN7" i="3"/>
  <c r="AM7" i="3"/>
  <c r="AL7" i="3"/>
  <c r="AN5" i="3"/>
  <c r="AM5" i="3"/>
  <c r="AL5" i="3"/>
  <c r="AH13" i="1"/>
  <c r="AH11" i="1"/>
  <c r="AH9" i="1"/>
  <c r="AH7" i="1"/>
  <c r="G9" i="4" l="1"/>
  <c r="G42" i="4"/>
  <c r="G27" i="4"/>
  <c r="G56" i="4"/>
  <c r="AZ60" i="3"/>
  <c r="K63" i="4" s="1"/>
  <c r="AZ20" i="3" l="1"/>
  <c r="K17" i="4" s="1"/>
  <c r="AZ28" i="3"/>
  <c r="K25" i="4" s="1"/>
  <c r="AZ16" i="3"/>
  <c r="K13" i="4" s="1"/>
  <c r="AZ24" i="3"/>
  <c r="K21" i="4" s="1"/>
  <c r="AZ15" i="3"/>
  <c r="K12" i="4" s="1"/>
  <c r="AZ23" i="3"/>
  <c r="K20" i="4" s="1"/>
  <c r="AZ36" i="3"/>
  <c r="K35" i="4" s="1"/>
  <c r="AZ19" i="3"/>
  <c r="K16" i="4" s="1"/>
  <c r="AZ27" i="3"/>
  <c r="K24" i="4" s="1"/>
  <c r="AZ13" i="3"/>
  <c r="K10" i="4" s="1"/>
  <c r="AZ21" i="3"/>
  <c r="K18" i="4" s="1"/>
  <c r="AZ18" i="3"/>
  <c r="K15" i="4" s="1"/>
  <c r="AZ26" i="3"/>
  <c r="K23" i="4" s="1"/>
  <c r="AZ17" i="3"/>
  <c r="K14" i="4" s="1"/>
  <c r="AZ25" i="3"/>
  <c r="K22" i="4" s="1"/>
  <c r="AZ52" i="3"/>
  <c r="K53" i="4" s="1"/>
  <c r="AZ51" i="3"/>
  <c r="K52" i="4" s="1"/>
  <c r="AZ58" i="3"/>
  <c r="K61" i="4" s="1"/>
  <c r="AZ14" i="3"/>
  <c r="K11" i="4" s="1"/>
  <c r="AZ22" i="3"/>
  <c r="K19" i="4" s="1"/>
  <c r="AZ44" i="3"/>
  <c r="K45" i="4" s="1"/>
  <c r="AZ43" i="3"/>
  <c r="K44" i="4" s="1"/>
  <c r="AZ59" i="3"/>
  <c r="K62" i="4" s="1"/>
  <c r="AZ35" i="3"/>
  <c r="K34" i="4" s="1"/>
  <c r="AZ34" i="3"/>
  <c r="K33" i="4" s="1"/>
  <c r="AZ50" i="3"/>
  <c r="K51" i="4" s="1"/>
  <c r="AZ33" i="3"/>
  <c r="K32" i="4" s="1"/>
  <c r="AZ41" i="3"/>
  <c r="K40" i="4" s="1"/>
  <c r="AZ49" i="3"/>
  <c r="K50" i="4" s="1"/>
  <c r="AZ57" i="3"/>
  <c r="K60" i="4" s="1"/>
  <c r="AZ32" i="3"/>
  <c r="K31" i="4" s="1"/>
  <c r="AZ40" i="3"/>
  <c r="K39" i="4" s="1"/>
  <c r="AZ48" i="3"/>
  <c r="K49" i="4" s="1"/>
  <c r="AZ56" i="3"/>
  <c r="K59" i="4" s="1"/>
  <c r="AZ31" i="3"/>
  <c r="K30" i="4" s="1"/>
  <c r="AZ39" i="3"/>
  <c r="K38" i="4" s="1"/>
  <c r="AZ47" i="3"/>
  <c r="K48" i="4" s="1"/>
  <c r="AZ55" i="3"/>
  <c r="K58" i="4" s="1"/>
  <c r="AZ63" i="3"/>
  <c r="K66" i="4" s="1"/>
  <c r="AZ30" i="3"/>
  <c r="K29" i="4" s="1"/>
  <c r="AZ38" i="3"/>
  <c r="K37" i="4" s="1"/>
  <c r="AZ46" i="3"/>
  <c r="K47" i="4" s="1"/>
  <c r="AZ54" i="3"/>
  <c r="K57" i="4" s="1"/>
  <c r="AZ62" i="3"/>
  <c r="K65" i="4" s="1"/>
  <c r="AZ29" i="3"/>
  <c r="K28" i="4" s="1"/>
  <c r="AZ37" i="3"/>
  <c r="K36" i="4" s="1"/>
  <c r="AZ45" i="3"/>
  <c r="K46" i="4" s="1"/>
  <c r="AZ53" i="3"/>
  <c r="K54" i="4" s="1"/>
  <c r="AZ61" i="3"/>
  <c r="K64" i="4" s="1"/>
  <c r="AZ42" i="3"/>
  <c r="K43" i="4" s="1"/>
  <c r="AK5" i="3"/>
  <c r="AJ5" i="3"/>
  <c r="AI5" i="3"/>
  <c r="AH5" i="3"/>
  <c r="AG5" i="3"/>
  <c r="BA5" i="3" s="1"/>
  <c r="AF5" i="3"/>
  <c r="AE5" i="3"/>
  <c r="AD5" i="3"/>
  <c r="AC5" i="3"/>
  <c r="AB5" i="3"/>
  <c r="AA5" i="3"/>
  <c r="Z5" i="3"/>
  <c r="Y5" i="3"/>
  <c r="X5" i="3"/>
  <c r="W5" i="3"/>
  <c r="V5" i="3"/>
  <c r="U5" i="3"/>
  <c r="T5" i="3"/>
  <c r="S5" i="3"/>
  <c r="R5" i="3"/>
  <c r="Q5" i="3"/>
  <c r="P5" i="3"/>
  <c r="O5" i="3"/>
  <c r="N5" i="3"/>
  <c r="M5" i="3"/>
  <c r="L5" i="3"/>
  <c r="K5" i="3"/>
  <c r="J5" i="3"/>
  <c r="I5" i="3"/>
  <c r="H5" i="3"/>
  <c r="G5" i="3"/>
  <c r="F5" i="3"/>
  <c r="E5" i="3"/>
  <c r="D5" i="3"/>
  <c r="C5" i="3"/>
  <c r="AK11" i="3"/>
  <c r="AJ11" i="3"/>
  <c r="AI11" i="3"/>
  <c r="AH11" i="3"/>
  <c r="AG11" i="3"/>
  <c r="BA11" i="3" s="1"/>
  <c r="AF11" i="3"/>
  <c r="AE11" i="3"/>
  <c r="AD11" i="3"/>
  <c r="AC11" i="3"/>
  <c r="AB11" i="3"/>
  <c r="AA11" i="3"/>
  <c r="Z11" i="3"/>
  <c r="Y11" i="3"/>
  <c r="X11" i="3"/>
  <c r="W11" i="3"/>
  <c r="V11" i="3"/>
  <c r="U11" i="3"/>
  <c r="T11" i="3"/>
  <c r="S11" i="3"/>
  <c r="R11" i="3"/>
  <c r="Q11" i="3"/>
  <c r="P11" i="3"/>
  <c r="O11" i="3"/>
  <c r="N11" i="3"/>
  <c r="M11" i="3"/>
  <c r="L11" i="3"/>
  <c r="K11" i="3"/>
  <c r="J11" i="3"/>
  <c r="I11" i="3"/>
  <c r="H11" i="3"/>
  <c r="G11" i="3"/>
  <c r="F11" i="3"/>
  <c r="E11" i="3"/>
  <c r="D11" i="3"/>
  <c r="C11" i="3"/>
  <c r="B11" i="3"/>
  <c r="AK9" i="3"/>
  <c r="AJ9" i="3"/>
  <c r="AI9" i="3"/>
  <c r="AH9" i="3"/>
  <c r="AG9" i="3"/>
  <c r="BA9" i="3" s="1"/>
  <c r="AF9" i="3"/>
  <c r="AE9" i="3"/>
  <c r="AD9" i="3"/>
  <c r="AC9" i="3"/>
  <c r="AB9" i="3"/>
  <c r="AA9" i="3"/>
  <c r="Z9" i="3"/>
  <c r="Y9" i="3"/>
  <c r="X9" i="3"/>
  <c r="W9" i="3"/>
  <c r="V9" i="3"/>
  <c r="U9" i="3"/>
  <c r="T9" i="3"/>
  <c r="S9" i="3"/>
  <c r="R9" i="3"/>
  <c r="Q9" i="3"/>
  <c r="P9" i="3"/>
  <c r="O9" i="3"/>
  <c r="N9" i="3"/>
  <c r="M9" i="3"/>
  <c r="L9" i="3"/>
  <c r="K9" i="3"/>
  <c r="J9" i="3"/>
  <c r="I9" i="3"/>
  <c r="H9" i="3"/>
  <c r="G9" i="3"/>
  <c r="F9" i="3"/>
  <c r="E9" i="3"/>
  <c r="D9" i="3"/>
  <c r="C9" i="3"/>
  <c r="B9" i="3"/>
  <c r="AK7" i="3"/>
  <c r="AJ7" i="3"/>
  <c r="AI7" i="3"/>
  <c r="AH7" i="3"/>
  <c r="AG7" i="3"/>
  <c r="BA7" i="3" s="1"/>
  <c r="AF7" i="3"/>
  <c r="AE7" i="3"/>
  <c r="AD7" i="3"/>
  <c r="AC7" i="3"/>
  <c r="AB7" i="3"/>
  <c r="AA7" i="3"/>
  <c r="Z7" i="3"/>
  <c r="Y7" i="3"/>
  <c r="X7" i="3"/>
  <c r="W7" i="3"/>
  <c r="V7" i="3"/>
  <c r="U7" i="3"/>
  <c r="T7" i="3"/>
  <c r="S7" i="3"/>
  <c r="R7" i="3"/>
  <c r="Q7" i="3"/>
  <c r="P7" i="3"/>
  <c r="O7" i="3"/>
  <c r="N7" i="3"/>
  <c r="M7" i="3"/>
  <c r="L7" i="3"/>
  <c r="K7" i="3"/>
  <c r="J7" i="3"/>
  <c r="I7" i="3"/>
  <c r="H7" i="3"/>
  <c r="G7" i="3"/>
  <c r="F7" i="3"/>
  <c r="E7" i="3"/>
  <c r="D7" i="3"/>
  <c r="C7" i="3"/>
  <c r="B7" i="3"/>
  <c r="B5" i="3"/>
  <c r="BD7" i="1"/>
  <c r="C9" i="4" s="1"/>
  <c r="BB7" i="1"/>
  <c r="F8" i="4" s="1"/>
  <c r="AX7" i="1"/>
  <c r="AV7" i="1"/>
  <c r="AT7" i="1"/>
  <c r="AR7" i="1"/>
  <c r="AP7" i="1"/>
  <c r="AN7" i="1"/>
  <c r="AL7" i="1"/>
  <c r="AJ7" i="1"/>
  <c r="AF7" i="1"/>
  <c r="AD7" i="1"/>
  <c r="AB7" i="1"/>
  <c r="Z7" i="1"/>
  <c r="X7" i="1"/>
  <c r="V7" i="1"/>
  <c r="T7" i="1"/>
  <c r="R7" i="1"/>
  <c r="P7" i="1"/>
  <c r="N7" i="1"/>
  <c r="L7" i="1"/>
  <c r="J7" i="1"/>
  <c r="H7" i="1"/>
  <c r="F7" i="1"/>
  <c r="D7" i="1"/>
  <c r="BD9" i="1"/>
  <c r="C27" i="4" s="1"/>
  <c r="BB9" i="1"/>
  <c r="F26" i="4" s="1"/>
  <c r="AX9" i="1"/>
  <c r="AV9" i="1"/>
  <c r="AT9" i="1"/>
  <c r="AR9" i="1"/>
  <c r="AP9" i="1"/>
  <c r="AN9" i="1"/>
  <c r="AL9" i="1"/>
  <c r="AJ9" i="1"/>
  <c r="AF9" i="1"/>
  <c r="AD9" i="1"/>
  <c r="AB9" i="1"/>
  <c r="Z9" i="1"/>
  <c r="X9" i="1"/>
  <c r="V9" i="1"/>
  <c r="T9" i="1"/>
  <c r="R9" i="1"/>
  <c r="P9" i="1"/>
  <c r="N9" i="1"/>
  <c r="L9" i="1"/>
  <c r="J9" i="1"/>
  <c r="H9" i="1"/>
  <c r="F9" i="1"/>
  <c r="D9" i="1"/>
  <c r="BD11" i="1"/>
  <c r="C42" i="4" s="1"/>
  <c r="BB11" i="1"/>
  <c r="F41" i="4" s="1"/>
  <c r="AX11" i="1"/>
  <c r="AV11" i="1"/>
  <c r="AT11" i="1"/>
  <c r="AR11" i="1"/>
  <c r="AP11" i="1"/>
  <c r="AN11" i="1"/>
  <c r="AL11" i="1"/>
  <c r="AJ11" i="1"/>
  <c r="AF11" i="1"/>
  <c r="AD11" i="1"/>
  <c r="AB11" i="1"/>
  <c r="Z11" i="1"/>
  <c r="X11" i="1"/>
  <c r="V11" i="1"/>
  <c r="T11" i="1"/>
  <c r="R11" i="1"/>
  <c r="P11" i="1"/>
  <c r="N11" i="1"/>
  <c r="L11" i="1"/>
  <c r="J11" i="1"/>
  <c r="H11" i="1"/>
  <c r="F11" i="1"/>
  <c r="D11" i="1"/>
  <c r="BD13" i="1"/>
  <c r="C56" i="4" s="1"/>
  <c r="BB13" i="1"/>
  <c r="F55" i="4" s="1"/>
  <c r="AX13" i="1"/>
  <c r="AV13" i="1"/>
  <c r="AT13" i="1"/>
  <c r="AR13" i="1"/>
  <c r="AP13" i="1"/>
  <c r="AN13" i="1"/>
  <c r="AL13" i="1"/>
  <c r="AJ13" i="1"/>
  <c r="AF13" i="1"/>
  <c r="AD13" i="1"/>
  <c r="AB13" i="1"/>
  <c r="Z13" i="1"/>
  <c r="X13" i="1"/>
  <c r="V13" i="1"/>
  <c r="T13" i="1"/>
  <c r="R13" i="1"/>
  <c r="P13" i="1"/>
  <c r="N13" i="1"/>
  <c r="L13" i="1"/>
  <c r="J13" i="1"/>
  <c r="H13" i="1"/>
  <c r="F13" i="1"/>
  <c r="D13" i="1"/>
  <c r="B13" i="1"/>
  <c r="B11" i="1"/>
  <c r="B9" i="1"/>
  <c r="B7" i="1"/>
  <c r="BC5" i="3" l="1"/>
  <c r="BC9" i="3"/>
  <c r="BC7" i="3"/>
  <c r="BC11" i="3"/>
  <c r="AZ7" i="3"/>
  <c r="AZ11" i="3"/>
  <c r="AZ9" i="3"/>
  <c r="AZ5" i="3"/>
  <c r="AZ4" i="3"/>
  <c r="K7" i="4" s="1"/>
  <c r="K26" i="4" l="1"/>
  <c r="K27" i="4" s="1"/>
  <c r="K41" i="4"/>
  <c r="K42" i="4" s="1"/>
  <c r="K55" i="4"/>
  <c r="K56" i="4" s="1"/>
  <c r="K8" i="4"/>
  <c r="K9" i="4" s="1"/>
  <c r="H42" i="4" l="1"/>
  <c r="H56" i="4"/>
  <c r="H27" i="4"/>
  <c r="H9" i="4"/>
</calcChain>
</file>

<file path=xl/comments1.xml><?xml version="1.0" encoding="utf-8"?>
<comments xmlns="http://schemas.openxmlformats.org/spreadsheetml/2006/main">
  <authors>
    <author>jmarks</author>
  </authors>
  <commentList>
    <comment ref="D3" authorId="0" shapeId="0">
      <text>
        <r>
          <rPr>
            <b/>
            <sz val="8"/>
            <color indexed="81"/>
            <rFont val="Tahoma"/>
            <family val="2"/>
          </rPr>
          <t>jmarks:</t>
        </r>
        <r>
          <rPr>
            <sz val="8"/>
            <color indexed="81"/>
            <rFont val="Tahoma"/>
            <family val="2"/>
          </rPr>
          <t xml:space="preserve">
extrapolated
</t>
        </r>
      </text>
    </comment>
    <comment ref="E3" authorId="0" shapeId="0">
      <text>
        <r>
          <rPr>
            <b/>
            <sz val="8"/>
            <color indexed="81"/>
            <rFont val="Tahoma"/>
            <family val="2"/>
          </rPr>
          <t>jmarks:</t>
        </r>
        <r>
          <rPr>
            <sz val="8"/>
            <color indexed="81"/>
            <rFont val="Tahoma"/>
            <family val="2"/>
          </rPr>
          <t xml:space="preserve">
extrapolated
</t>
        </r>
      </text>
    </comment>
    <comment ref="F3" authorId="0" shapeId="0">
      <text>
        <r>
          <rPr>
            <b/>
            <sz val="8"/>
            <color indexed="81"/>
            <rFont val="Tahoma"/>
            <family val="2"/>
          </rPr>
          <t>jmarks:</t>
        </r>
        <r>
          <rPr>
            <sz val="8"/>
            <color indexed="81"/>
            <rFont val="Tahoma"/>
            <family val="2"/>
          </rPr>
          <t xml:space="preserve">
extrapolated
</t>
        </r>
      </text>
    </comment>
    <comment ref="H3" authorId="0" shapeId="0">
      <text>
        <r>
          <rPr>
            <b/>
            <sz val="8"/>
            <color indexed="81"/>
            <rFont val="Tahoma"/>
            <family val="2"/>
          </rPr>
          <t>jmarks:</t>
        </r>
        <r>
          <rPr>
            <sz val="8"/>
            <color indexed="81"/>
            <rFont val="Tahoma"/>
            <family val="2"/>
          </rPr>
          <t xml:space="preserve">
extrapolated
</t>
        </r>
      </text>
    </comment>
  </commentList>
</comments>
</file>

<file path=xl/sharedStrings.xml><?xml version="1.0" encoding="utf-8"?>
<sst xmlns="http://schemas.openxmlformats.org/spreadsheetml/2006/main" count="457" uniqueCount="201">
  <si>
    <t>1996-1998</t>
  </si>
  <si>
    <t>Poverty Rate</t>
  </si>
  <si>
    <t>Standard Error</t>
  </si>
  <si>
    <t>Alabama</t>
  </si>
  <si>
    <t>Alaska</t>
  </si>
  <si>
    <t>Arizona</t>
  </si>
  <si>
    <t>Arkansas</t>
  </si>
  <si>
    <t>California</t>
  </si>
  <si>
    <t>Colorado</t>
  </si>
  <si>
    <t>Connecticut</t>
  </si>
  <si>
    <t>Delaware</t>
  </si>
  <si>
    <t>Florida</t>
  </si>
  <si>
    <t>Georgia</t>
  </si>
  <si>
    <t>Hawaii</t>
  </si>
  <si>
    <t>Idaho</t>
  </si>
  <si>
    <t>Illinois</t>
  </si>
  <si>
    <t>Indiana</t>
  </si>
  <si>
    <t>Iowa</t>
  </si>
  <si>
    <t>Kansas</t>
  </si>
  <si>
    <t>Kentucky</t>
  </si>
  <si>
    <t>Louisiana</t>
  </si>
  <si>
    <t>Maine</t>
  </si>
  <si>
    <t>Maryland</t>
  </si>
  <si>
    <t>Massachusetts</t>
  </si>
  <si>
    <t>Michigan</t>
  </si>
  <si>
    <t>Minnesota</t>
  </si>
  <si>
    <t>Mississippi</t>
  </si>
  <si>
    <t>Missouri</t>
  </si>
  <si>
    <t>Montana</t>
  </si>
  <si>
    <t>Nebraska</t>
  </si>
  <si>
    <t>Nevada</t>
  </si>
  <si>
    <t>New Hampshire</t>
  </si>
  <si>
    <t>New Jersey</t>
  </si>
  <si>
    <t>New Mexico</t>
  </si>
  <si>
    <t>New York</t>
  </si>
  <si>
    <t>North Carolina</t>
  </si>
  <si>
    <t>North Dakota</t>
  </si>
  <si>
    <t>Ohio</t>
  </si>
  <si>
    <t>Oklahoma</t>
  </si>
  <si>
    <t>Oregon</t>
  </si>
  <si>
    <t>Pennsylvania</t>
  </si>
  <si>
    <t>Rhode Island</t>
  </si>
  <si>
    <t>South Carolina</t>
  </si>
  <si>
    <t>South Dakota</t>
  </si>
  <si>
    <t>Tennessee</t>
  </si>
  <si>
    <t>Texas</t>
  </si>
  <si>
    <t>Utah</t>
  </si>
  <si>
    <t>Vermont</t>
  </si>
  <si>
    <t>Virginia</t>
  </si>
  <si>
    <t>Washington</t>
  </si>
  <si>
    <t>West Virginia</t>
  </si>
  <si>
    <t>Wisconsin</t>
  </si>
  <si>
    <t>Wyoming</t>
  </si>
  <si>
    <t>1995-1997</t>
  </si>
  <si>
    <t>1994-1996</t>
  </si>
  <si>
    <t>1993-1995</t>
  </si>
  <si>
    <t>1992-1994</t>
  </si>
  <si>
    <t>1991-1993</t>
  </si>
  <si>
    <t>1990-1992</t>
  </si>
  <si>
    <t>1989-1991</t>
  </si>
  <si>
    <t>1988-1990</t>
  </si>
  <si>
    <t>1987-1989</t>
  </si>
  <si>
    <t>1986-1988</t>
  </si>
  <si>
    <t>1985-1987</t>
  </si>
  <si>
    <t>1984-1986</t>
  </si>
  <si>
    <t>1983-1985</t>
  </si>
  <si>
    <t>1982-1984</t>
  </si>
  <si>
    <t>1981-1983</t>
  </si>
  <si>
    <t>1980-1982</t>
  </si>
  <si>
    <t>State Poverty Rates and Standard Errors:</t>
  </si>
  <si>
    <t>Sources:</t>
  </si>
  <si>
    <t>1997-1999</t>
  </si>
  <si>
    <t xml:space="preserve">Source: U.S. Census Bureau, March 1981 through March 1999 Current Population Survey </t>
  </si>
  <si>
    <t>(http://www.census.gov/hhes/poverty/povanim/pvmaptxt.html: July 17, 2000)</t>
  </si>
  <si>
    <t>www.census.gov</t>
  </si>
  <si>
    <t>Source:  U.S. Bureau</t>
  </si>
  <si>
    <t>of the Census,</t>
  </si>
  <si>
    <t>"Poverty in the United</t>
  </si>
  <si>
    <t>States: 1999", Current</t>
  </si>
  <si>
    <t>Population Reports,</t>
  </si>
  <si>
    <t>Table C., pp.xiii</t>
  </si>
  <si>
    <t>P60-210, Sept. 2000,</t>
  </si>
  <si>
    <t>District of Columbia</t>
  </si>
  <si>
    <t>Source:  Annie E. Casey Foundation, "2000 KIDS COUNT Data Book" (www.aecf.org)</t>
  </si>
  <si>
    <t>Poverty Rates in the Population and Among Children</t>
  </si>
  <si>
    <t>1998-2000</t>
  </si>
  <si>
    <t>Source: U.S. Census Bureau,</t>
  </si>
  <si>
    <t>States: 2000", Current</t>
  </si>
  <si>
    <t>P60-214, Sept. 2001,</t>
  </si>
  <si>
    <t>Table D., p. 11</t>
  </si>
  <si>
    <t>U.S. Govment Printg. Off.</t>
  </si>
  <si>
    <t>Source:  Annie E. Casey Foundation, "2002 KIDS COUNT Data Book" (www.aecf.org)</t>
  </si>
  <si>
    <t>States: 2001", Current</t>
  </si>
  <si>
    <t>P60-219, Sept. 2002,</t>
  </si>
  <si>
    <t>Table 4., p. 10</t>
  </si>
  <si>
    <t>1999-2001</t>
  </si>
  <si>
    <t>National Rank</t>
  </si>
  <si>
    <r>
      <t>Overall Poverty Rate</t>
    </r>
    <r>
      <rPr>
        <vertAlign val="superscript"/>
        <sz val="10"/>
        <rFont val="Arial"/>
        <family val="2"/>
      </rPr>
      <t>1</t>
    </r>
  </si>
  <si>
    <t>Source:  Annie E. Casey Foundation, Census Data Online (www.aecf.org)</t>
  </si>
  <si>
    <t xml:space="preserve"> </t>
  </si>
  <si>
    <t>2000-2002</t>
  </si>
  <si>
    <t>P60-222, Sept. 2002,</t>
  </si>
  <si>
    <t>States: 2002", Current</t>
  </si>
  <si>
    <t>U.S. Govt. Prtg. Off. 2003</t>
  </si>
  <si>
    <t>2001-2003</t>
  </si>
  <si>
    <t xml:space="preserve">Current Population </t>
  </si>
  <si>
    <t>Survey, 2002 to 2004</t>
  </si>
  <si>
    <t xml:space="preserve">Annual Social and </t>
  </si>
  <si>
    <t>Table 8</t>
  </si>
  <si>
    <t>Economic Supplements</t>
  </si>
  <si>
    <t>3-year Averages</t>
  </si>
  <si>
    <t>Kids Count</t>
  </si>
  <si>
    <t>ACS</t>
  </si>
  <si>
    <t>Source: U.S. Census Bureau, 2003 American Community Survey (Aug 2004)</t>
  </si>
  <si>
    <t>Dicennial Census</t>
  </si>
  <si>
    <t>Lower</t>
  </si>
  <si>
    <t>Mid-point</t>
  </si>
  <si>
    <t>Upper</t>
  </si>
  <si>
    <t>2002-2004</t>
  </si>
  <si>
    <t>Historical Poverty Tables</t>
  </si>
  <si>
    <t>Survey, 2001 to 2003</t>
  </si>
  <si>
    <t xml:space="preserve">Table 19. </t>
  </si>
  <si>
    <t>Dec 2005</t>
  </si>
  <si>
    <t xml:space="preserve">Source: U.S. Census Bureau, 2004 American Community Survey (R1704) </t>
  </si>
  <si>
    <t>2003-2005</t>
  </si>
  <si>
    <t>Table 19. Percent of Persons in Poverty, by State: 2003, 2004, 2005</t>
  </si>
  <si>
    <t>Survey, 2003 to 2005</t>
  </si>
  <si>
    <t>U.S. Census Bureau, Percent of Children Under 18 Years Below Poverty Level in the Past 12 Months, American Community Survey, 2005 (R1704)</t>
  </si>
  <si>
    <t>Source:  Annie E. Casey Foundation, "KIDS COUNT" Web site, October 2006 update (www.aecf.org)</t>
  </si>
  <si>
    <t>ACS Based</t>
  </si>
  <si>
    <t>estimated number of children under 18 in poverty</t>
  </si>
  <si>
    <t>2004-2006</t>
  </si>
  <si>
    <t>Survey, 2004 to 2006</t>
  </si>
  <si>
    <t>U.S. Census Bureau, Percent of Children Under 18 Years Below Poverty Level in the Past 12 Months, American Community Survey, 2006
(R1704)</t>
  </si>
  <si>
    <t>Kids Count (uses ACS from 2001 on)</t>
  </si>
  <si>
    <t>Rate</t>
  </si>
  <si>
    <t>Estimated</t>
  </si>
  <si>
    <t>Number</t>
  </si>
  <si>
    <t>2005-2007</t>
  </si>
  <si>
    <t>Survey, 2005 to 2007</t>
  </si>
  <si>
    <t>Table 19. Percent of Persons in Poverty, by State: 2005, 2006, 2007</t>
  </si>
  <si>
    <t>Table 19. Percent of Persons in Poverty, by State: 2004, 2005, 2006</t>
  </si>
  <si>
    <t>Jan. 09</t>
  </si>
  <si>
    <t>U.S. Census Bureau, Percent of Children Under 18 Years Below Poverty Level in the Past 12 Months, American Community Survey, 2007
(R1704)</t>
  </si>
  <si>
    <r>
      <t>Poverty Among Children Under 18</t>
    </r>
    <r>
      <rPr>
        <vertAlign val="superscript"/>
        <sz val="10"/>
        <rFont val="Arial"/>
        <family val="2"/>
      </rPr>
      <t>2</t>
    </r>
  </si>
  <si>
    <t>Change
(in percentage points)</t>
  </si>
  <si>
    <t>2006-2008</t>
  </si>
  <si>
    <t>Survey, 2006 to 2008</t>
  </si>
  <si>
    <t>Jan. 10</t>
  </si>
  <si>
    <t>U.S. Census Bureau, Percent of Children Under 18 Years Below Poverty Level in the Past 12 Months, American Community Survey, 2008
(R1704)</t>
  </si>
  <si>
    <t>% in poverty</t>
  </si>
  <si>
    <t>2007-2009</t>
  </si>
  <si>
    <t>Survey, 2007 to 2009</t>
  </si>
  <si>
    <t>Mar. 10</t>
  </si>
  <si>
    <t>U.S. Census Bureau, Percent of Children Under 18 Years Below Poverty Level in the Past 12 Months, American Community Survey, 2009
(R1704)</t>
  </si>
  <si>
    <t>50 states and D.C.</t>
  </si>
  <si>
    <t>SREB states</t>
  </si>
  <si>
    <t xml:space="preserve">   as a percent of U.S.</t>
  </si>
  <si>
    <t>West</t>
  </si>
  <si>
    <t>Midwest</t>
  </si>
  <si>
    <t>Northeast</t>
  </si>
  <si>
    <t>Median Western state</t>
  </si>
  <si>
    <t>Median Midwestern state</t>
  </si>
  <si>
    <t>Median Northeastern state</t>
  </si>
  <si>
    <t xml:space="preserve">    as a percent of U.S.</t>
  </si>
  <si>
    <t>Oklatoma</t>
  </si>
  <si>
    <t>Idato</t>
  </si>
  <si>
    <t>2008-2010</t>
  </si>
  <si>
    <t>Survey, 2008 to 2010</t>
  </si>
  <si>
    <t>Table 19. Percent of Persons in Poverty, by State: 2006, 2007, 2008</t>
  </si>
  <si>
    <t>Table 19. Percent of Persons in Poverty, by State: 2007, 2008, 2009</t>
  </si>
  <si>
    <t>Table 19. Percent of Persons in Poverty, by State: 2008, 2009, 2010</t>
  </si>
  <si>
    <t>Feb. 12</t>
  </si>
  <si>
    <t>U.S. Census Bureau, Percent of Children Under 18 Years Below Poverty Level in the Past 12 Months, American Community Survey, 2010
(R1704) Feb. 12</t>
  </si>
  <si>
    <t>2009-2011</t>
  </si>
  <si>
    <t>U.S. Census Bureau, Percent of Children Under 18 Years Below Poverty Level in the Past 12 Months, American Community Survey, 2010
(R1704) 
2013</t>
  </si>
  <si>
    <r>
      <t>SREB states</t>
    </r>
    <r>
      <rPr>
        <vertAlign val="superscript"/>
        <sz val="10"/>
        <rFont val="Arial"/>
        <family val="2"/>
      </rPr>
      <t>3</t>
    </r>
  </si>
  <si>
    <r>
      <t>West</t>
    </r>
    <r>
      <rPr>
        <vertAlign val="superscript"/>
        <sz val="10"/>
        <rFont val="Arial"/>
        <family val="2"/>
      </rPr>
      <t>3</t>
    </r>
  </si>
  <si>
    <r>
      <t>Midwest</t>
    </r>
    <r>
      <rPr>
        <vertAlign val="superscript"/>
        <sz val="10"/>
        <rFont val="Arial"/>
        <family val="2"/>
      </rPr>
      <t>3</t>
    </r>
  </si>
  <si>
    <r>
      <t>Northeast</t>
    </r>
    <r>
      <rPr>
        <vertAlign val="superscript"/>
        <sz val="10"/>
        <rFont val="Arial"/>
        <family val="2"/>
      </rPr>
      <t>3</t>
    </r>
  </si>
  <si>
    <t>Table 12</t>
  </si>
  <si>
    <t>2010-2012</t>
  </si>
  <si>
    <t>Table 19, Percent of Persons in Poverty, by State, 2010, 2011, 2012</t>
  </si>
  <si>
    <t>Annual Social and Economic Supplements</t>
  </si>
  <si>
    <t>Current Population Survey,</t>
  </si>
  <si>
    <t>Midpoint</t>
  </si>
  <si>
    <t>U.S. Census Bureau, Percent of Children Under 18 Years Below Poverty Level in the Past 12 Months, American Community Survey, Table R1704, 2014</t>
  </si>
  <si>
    <t>22.6</t>
  </si>
  <si>
    <t>2011-2013</t>
  </si>
  <si>
    <t>Median SREB state</t>
  </si>
  <si>
    <t>U.S. Census Bureau,Poverty Status in the Past 12 Months, 2013 American Community Survey, Table S1701, 2015</t>
  </si>
  <si>
    <t>number of children under 18, 2013</t>
  </si>
  <si>
    <t>number of children under 18, 2008</t>
  </si>
  <si>
    <t>(from FB15_06)</t>
  </si>
  <si>
    <t>2008 to 2013</t>
  </si>
  <si>
    <t xml:space="preserve"> April 2015</t>
  </si>
  <si>
    <r>
      <t xml:space="preserve">1 </t>
    </r>
    <r>
      <rPr>
        <sz val="10"/>
        <rFont val="Arial"/>
        <family val="2"/>
      </rPr>
      <t>To improve accuracy, the overall poverty rates are three-year averages. For example, the 2013 figures are averages of the 2011, 2012 and 2013 estimates.</t>
    </r>
  </si>
  <si>
    <r>
      <t xml:space="preserve">2 </t>
    </r>
    <r>
      <rPr>
        <sz val="10"/>
        <rFont val="Arial"/>
        <family val="2"/>
      </rPr>
      <t>For families of four with children, an annual income of $23,834 was the federally defined poverty threshold in 2013.</t>
    </r>
  </si>
  <si>
    <r>
      <t xml:space="preserve">U.S. Census Bureau, American Fact Finder, </t>
    </r>
    <r>
      <rPr>
        <i/>
        <sz val="10"/>
        <rFont val="Arial"/>
        <family val="2"/>
      </rPr>
      <t>Current Population Survey</t>
    </r>
    <r>
      <rPr>
        <sz val="10"/>
        <rFont val="Arial"/>
        <family val="2"/>
      </rPr>
      <t>, Table 19, "Percent of Persons in Poverty, by State, 2006  to 2008" (2010) and "2010 to 2013" (2015); American Community Survey 2013, Table R1701, "Percent of Children Under 18 Years Below Poverty Level in the Past 12 Months" (2015) — www.census.gov.</t>
    </r>
  </si>
  <si>
    <r>
      <t xml:space="preserve">3 </t>
    </r>
    <r>
      <rPr>
        <sz val="10"/>
        <rFont val="Arial"/>
        <family val="2"/>
      </rPr>
      <t>The regional rates are the median state rates in each region. The regional total estimated number of children in poverty may not equal the sum of the numbers shown, due to rounding.</t>
    </r>
  </si>
  <si>
    <t>Change
in Number of Children in Poverty</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</si>
</sst>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_(* \(#,##0.00\);_(* &quot;-&quot;??_);_(@_)"/>
    <numFmt numFmtId="164" formatCode="0.0"/>
    <numFmt numFmtId="165" formatCode="#,##0.0_);\(#,##0.0\)"/>
    <numFmt numFmtId="166" formatCode="0.0%"/>
    <numFmt numFmtId="167" formatCode="#,##0.0"/>
    <numFmt numFmtId="168" formatCode="_(* #,##0_);_(* \(#,##0\);_(* &quot;-&quot;??_);_(@_)"/>
  </numFmts>
  <fonts count="19" x14ac:knownFonts="1">
    <font>
      <sz val="8"/>
      <name val="Arial"/>
    </font>
    <font>
      <sz val="8"/>
      <name val="Arial"/>
      <family val="2"/>
    </font>
    <font>
      <sz val="8"/>
      <name val="Arial"/>
      <family val="2"/>
    </font>
    <font>
      <b/>
      <sz val="8"/>
      <name val="Arial"/>
      <family val="2"/>
    </font>
    <font>
      <i/>
      <sz val="8"/>
      <name val="Arial"/>
      <family val="2"/>
    </font>
    <font>
      <b/>
      <sz val="12"/>
      <name val="Courier New"/>
      <family val="3"/>
    </font>
    <font>
      <b/>
      <sz val="8"/>
      <color indexed="81"/>
      <name val="Tahoma"/>
      <family val="2"/>
    </font>
    <font>
      <sz val="10"/>
      <name val="Arial"/>
      <family val="2"/>
    </font>
    <font>
      <vertAlign val="superscript"/>
      <sz val="10"/>
      <name val="Arial"/>
      <family val="2"/>
    </font>
    <font>
      <sz val="8"/>
      <color indexed="81"/>
      <name val="Tahoma"/>
      <family val="2"/>
    </font>
    <font>
      <sz val="10"/>
      <name val="Arial"/>
      <family val="2"/>
    </font>
    <font>
      <sz val="10"/>
      <color indexed="12"/>
      <name val="Arial"/>
      <family val="2"/>
    </font>
    <font>
      <i/>
      <sz val="10"/>
      <name val="Arial"/>
      <family val="2"/>
    </font>
    <font>
      <sz val="8"/>
      <color rgb="FF0000FF"/>
      <name val="Arial"/>
      <family val="2"/>
    </font>
    <font>
      <sz val="10"/>
      <color rgb="FF0000FF"/>
      <name val="Arial"/>
      <family val="2"/>
    </font>
    <font>
      <sz val="8"/>
      <name val="Arial"/>
      <family val="2"/>
    </font>
    <font>
      <sz val="10"/>
      <name val="MS Sans Serif"/>
      <family val="2"/>
    </font>
    <font>
      <sz val="10"/>
      <color rgb="FF008000"/>
      <name val="Arial"/>
      <family val="2"/>
    </font>
    <font>
      <u/>
      <sz val="8"/>
      <color theme="10"/>
      <name val="Arial"/>
      <family val="2"/>
    </font>
  </fonts>
  <fills count="6">
    <fill>
      <patternFill patternType="none"/>
    </fill>
    <fill>
      <patternFill patternType="gray125"/>
    </fill>
    <fill>
      <patternFill patternType="solid">
        <fgColor indexed="22"/>
        <bgColor indexed="64"/>
      </patternFill>
    </fill>
    <fill>
      <patternFill patternType="solid">
        <fgColor theme="9" tint="0.59999389629810485"/>
        <bgColor indexed="64"/>
      </patternFill>
    </fill>
    <fill>
      <patternFill patternType="solid">
        <fgColor theme="0" tint="-0.249977111117893"/>
        <bgColor indexed="64"/>
      </patternFill>
    </fill>
    <fill>
      <patternFill patternType="solid">
        <fgColor theme="0" tint="-0.14999847407452621"/>
        <bgColor indexed="64"/>
      </patternFill>
    </fill>
  </fills>
  <borders count="16">
    <border>
      <left/>
      <right/>
      <top/>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bottom/>
      <diagonal/>
    </border>
    <border>
      <left/>
      <right/>
      <top/>
      <bottom style="thin">
        <color indexed="8"/>
      </bottom>
      <diagonal/>
    </border>
    <border>
      <left style="thin">
        <color indexed="64"/>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s>
  <cellStyleXfs count="5">
    <xf numFmtId="0" fontId="0" fillId="0" borderId="0"/>
    <xf numFmtId="9" fontId="1" fillId="0" borderId="0" applyFont="0" applyFill="0" applyBorder="0" applyAlignment="0" applyProtection="0"/>
    <xf numFmtId="43" fontId="15" fillId="0" borderId="0" applyFont="0" applyFill="0" applyBorder="0" applyAlignment="0" applyProtection="0"/>
    <xf numFmtId="0" fontId="16" fillId="0" borderId="0"/>
    <xf numFmtId="0" fontId="18" fillId="0" borderId="0" applyNumberFormat="0" applyFill="0" applyBorder="0" applyAlignment="0" applyProtection="0"/>
  </cellStyleXfs>
  <cellXfs count="317">
    <xf numFmtId="0" fontId="0" fillId="0" borderId="0" xfId="0"/>
    <xf numFmtId="0" fontId="0" fillId="0" borderId="1" xfId="0" applyBorder="1"/>
    <xf numFmtId="0" fontId="2" fillId="0" borderId="0" xfId="0" applyFont="1"/>
    <xf numFmtId="0" fontId="2" fillId="0" borderId="0" xfId="0" applyFont="1" applyAlignment="1"/>
    <xf numFmtId="0" fontId="5" fillId="0" borderId="3" xfId="0" applyFont="1" applyBorder="1" applyAlignment="1"/>
    <xf numFmtId="0" fontId="2" fillId="0" borderId="0" xfId="0" applyFont="1" applyBorder="1" applyAlignment="1"/>
    <xf numFmtId="0" fontId="2" fillId="0" borderId="0" xfId="0" applyFont="1" applyBorder="1"/>
    <xf numFmtId="0" fontId="4" fillId="0" borderId="0" xfId="0" applyFont="1" applyBorder="1"/>
    <xf numFmtId="0" fontId="7" fillId="0" borderId="0" xfId="0" applyFont="1" applyAlignment="1" applyProtection="1"/>
    <xf numFmtId="0" fontId="7" fillId="0" borderId="0" xfId="0" applyFont="1" applyBorder="1" applyAlignment="1" applyProtection="1"/>
    <xf numFmtId="0" fontId="7" fillId="0" borderId="0" xfId="0" quotePrefix="1" applyFont="1" applyAlignment="1"/>
    <xf numFmtId="0" fontId="7" fillId="0" borderId="0" xfId="0" applyFont="1" applyAlignment="1"/>
    <xf numFmtId="0" fontId="7" fillId="0" borderId="3" xfId="0" quotePrefix="1" applyFont="1" applyBorder="1" applyAlignment="1"/>
    <xf numFmtId="0" fontId="7" fillId="0" borderId="3" xfId="0" applyFont="1" applyBorder="1" applyAlignment="1" applyProtection="1"/>
    <xf numFmtId="0" fontId="7" fillId="0" borderId="0" xfId="0" quotePrefix="1" applyFont="1" applyBorder="1" applyAlignment="1"/>
    <xf numFmtId="0" fontId="7" fillId="0" borderId="1" xfId="0" applyFont="1" applyBorder="1" applyAlignment="1" applyProtection="1">
      <alignment horizontal="centerContinuous"/>
    </xf>
    <xf numFmtId="0" fontId="7" fillId="0" borderId="7" xfId="0" applyFont="1" applyBorder="1" applyAlignment="1" applyProtection="1">
      <alignment horizontal="centerContinuous"/>
    </xf>
    <xf numFmtId="0" fontId="7" fillId="0" borderId="1" xfId="0" applyFont="1" applyFill="1" applyBorder="1" applyAlignment="1" applyProtection="1">
      <alignment horizontal="centerContinuous"/>
    </xf>
    <xf numFmtId="0" fontId="7" fillId="0" borderId="0" xfId="0" applyFont="1" applyFill="1" applyAlignment="1"/>
    <xf numFmtId="0" fontId="7" fillId="0" borderId="5" xfId="0" applyFont="1" applyBorder="1" applyAlignment="1">
      <alignment horizontal="centerContinuous"/>
    </xf>
    <xf numFmtId="0" fontId="7" fillId="0" borderId="5" xfId="0" applyFont="1" applyBorder="1" applyAlignment="1">
      <alignment horizontal="centerContinuous" wrapText="1"/>
    </xf>
    <xf numFmtId="0" fontId="7" fillId="0" borderId="4" xfId="0" applyFont="1" applyBorder="1" applyAlignment="1">
      <alignment horizontal="centerContinuous" wrapText="1"/>
    </xf>
    <xf numFmtId="0" fontId="7" fillId="0" borderId="10" xfId="0" applyFont="1" applyBorder="1" applyAlignment="1" applyProtection="1">
      <alignment horizontal="centerContinuous"/>
    </xf>
    <xf numFmtId="0" fontId="7" fillId="0" borderId="9" xfId="0" applyFont="1" applyFill="1" applyBorder="1" applyAlignment="1" applyProtection="1">
      <alignment horizontal="right"/>
    </xf>
    <xf numFmtId="0" fontId="4" fillId="0" borderId="0" xfId="0" applyFont="1" applyBorder="1" applyAlignment="1">
      <alignment vertical="top"/>
    </xf>
    <xf numFmtId="0" fontId="3" fillId="0" borderId="0" xfId="0" applyFont="1" applyAlignment="1"/>
    <xf numFmtId="0" fontId="7" fillId="0" borderId="1" xfId="0" applyFont="1" applyFill="1" applyBorder="1" applyAlignment="1" applyProtection="1">
      <alignment horizontal="right"/>
    </xf>
    <xf numFmtId="0" fontId="7" fillId="0" borderId="0" xfId="0" applyFont="1" applyAlignment="1" applyProtection="1">
      <alignment horizontal="center"/>
    </xf>
    <xf numFmtId="0" fontId="7" fillId="0" borderId="0" xfId="0" applyFont="1" applyBorder="1" applyAlignment="1" applyProtection="1">
      <alignment horizontal="center"/>
    </xf>
    <xf numFmtId="0" fontId="7" fillId="0" borderId="0" xfId="0" applyFont="1" applyAlignment="1">
      <alignment horizontal="center"/>
    </xf>
    <xf numFmtId="17" fontId="7" fillId="0" borderId="0" xfId="0" quotePrefix="1" applyNumberFormat="1" applyFont="1" applyAlignment="1">
      <alignment horizontal="right"/>
    </xf>
    <xf numFmtId="0" fontId="7" fillId="0" borderId="10" xfId="0" applyFont="1" applyFill="1" applyBorder="1" applyAlignment="1">
      <alignment horizontal="center" wrapText="1"/>
    </xf>
    <xf numFmtId="0" fontId="7" fillId="0" borderId="0" xfId="0" applyFont="1" applyFill="1" applyBorder="1" applyAlignment="1" applyProtection="1">
      <alignment horizontal="left" vertical="top"/>
    </xf>
    <xf numFmtId="0" fontId="7" fillId="0" borderId="11" xfId="0" applyFont="1" applyBorder="1" applyAlignment="1">
      <alignment horizontal="center" wrapText="1"/>
    </xf>
    <xf numFmtId="0" fontId="10" fillId="0" borderId="0" xfId="0" applyFont="1" applyBorder="1" applyAlignment="1"/>
    <xf numFmtId="0" fontId="10" fillId="0" borderId="0" xfId="0" applyFont="1" applyFill="1" applyBorder="1" applyAlignment="1"/>
    <xf numFmtId="0" fontId="10" fillId="0" borderId="0" xfId="0" applyFont="1"/>
    <xf numFmtId="0" fontId="10" fillId="0" borderId="0" xfId="0" applyFont="1" applyAlignment="1">
      <alignment horizontal="right"/>
    </xf>
    <xf numFmtId="0" fontId="10" fillId="0" borderId="1" xfId="0" applyFont="1" applyBorder="1" applyAlignment="1">
      <alignment horizontal="right"/>
    </xf>
    <xf numFmtId="0" fontId="10" fillId="0" borderId="1" xfId="0" applyFont="1" applyFill="1" applyBorder="1" applyAlignment="1">
      <alignment wrapText="1"/>
    </xf>
    <xf numFmtId="0" fontId="10" fillId="0" borderId="10" xfId="0" applyFont="1" applyBorder="1"/>
    <xf numFmtId="0" fontId="10" fillId="0" borderId="1" xfId="0" applyFont="1" applyFill="1" applyBorder="1" applyAlignment="1">
      <alignment horizontal="center"/>
    </xf>
    <xf numFmtId="0" fontId="10" fillId="0" borderId="9" xfId="0" applyFont="1" applyBorder="1" applyAlignment="1">
      <alignment horizontal="center"/>
    </xf>
    <xf numFmtId="0" fontId="10" fillId="0" borderId="5" xfId="0" applyFont="1" applyBorder="1" applyAlignment="1">
      <alignment horizontal="center"/>
    </xf>
    <xf numFmtId="0" fontId="10" fillId="0" borderId="5" xfId="0" applyFont="1" applyBorder="1"/>
    <xf numFmtId="0" fontId="10" fillId="0" borderId="0" xfId="0" applyFont="1" applyBorder="1" applyAlignment="1">
      <alignment horizontal="left"/>
    </xf>
    <xf numFmtId="164" fontId="10" fillId="0" borderId="0" xfId="0" applyNumberFormat="1" applyFont="1" applyFill="1" applyBorder="1" applyAlignment="1">
      <alignment horizontal="right"/>
    </xf>
    <xf numFmtId="1" fontId="10" fillId="0" borderId="0" xfId="0" applyNumberFormat="1" applyFont="1" applyAlignment="1">
      <alignment horizontal="center"/>
    </xf>
    <xf numFmtId="1" fontId="10" fillId="0" borderId="0" xfId="0" applyNumberFormat="1" applyFont="1" applyAlignment="1">
      <alignment horizontal="right"/>
    </xf>
    <xf numFmtId="1" fontId="10" fillId="0" borderId="0" xfId="0" applyNumberFormat="1" applyFont="1" applyBorder="1" applyAlignment="1">
      <alignment horizontal="right"/>
    </xf>
    <xf numFmtId="1" fontId="10" fillId="0" borderId="0" xfId="0" applyNumberFormat="1" applyFont="1"/>
    <xf numFmtId="0" fontId="10" fillId="0" borderId="0" xfId="0" applyFont="1" applyBorder="1" applyAlignment="1">
      <alignment horizontal="center"/>
    </xf>
    <xf numFmtId="1" fontId="11" fillId="0" borderId="0" xfId="0" applyNumberFormat="1" applyFont="1" applyBorder="1" applyAlignment="1">
      <alignment horizontal="center"/>
    </xf>
    <xf numFmtId="1" fontId="10" fillId="0" borderId="0" xfId="0" applyNumberFormat="1" applyFont="1" applyBorder="1" applyAlignment="1">
      <alignment horizontal="center"/>
    </xf>
    <xf numFmtId="0" fontId="10" fillId="0" borderId="0" xfId="0" applyFont="1" applyFill="1" applyBorder="1" applyAlignment="1">
      <alignment vertical="top" wrapText="1"/>
    </xf>
    <xf numFmtId="0" fontId="10" fillId="0" borderId="0" xfId="0" applyFont="1" applyAlignment="1">
      <alignment vertical="top" wrapText="1"/>
    </xf>
    <xf numFmtId="1" fontId="10" fillId="0" borderId="0" xfId="0" applyNumberFormat="1" applyFont="1" applyAlignment="1">
      <alignment vertical="top"/>
    </xf>
    <xf numFmtId="1" fontId="10" fillId="0" borderId="0" xfId="0" applyNumberFormat="1" applyFont="1" applyAlignment="1">
      <alignment horizontal="right" vertical="top"/>
    </xf>
    <xf numFmtId="1" fontId="10" fillId="0" borderId="0" xfId="0" applyNumberFormat="1" applyFont="1" applyAlignment="1">
      <alignment horizontal="left" vertical="top" wrapText="1"/>
    </xf>
    <xf numFmtId="0" fontId="10" fillId="0" borderId="0" xfId="0" applyFont="1" applyBorder="1" applyAlignment="1">
      <alignment horizontal="left" vertical="top"/>
    </xf>
    <xf numFmtId="165" fontId="7" fillId="0" borderId="0" xfId="0" applyNumberFormat="1" applyFont="1" applyFill="1" applyAlignment="1"/>
    <xf numFmtId="37" fontId="7" fillId="0" borderId="0" xfId="0" applyNumberFormat="1" applyFont="1" applyBorder="1" applyAlignment="1" applyProtection="1"/>
    <xf numFmtId="37" fontId="7" fillId="0" borderId="0" xfId="0" applyNumberFormat="1" applyFont="1" applyFill="1" applyBorder="1" applyAlignment="1" applyProtection="1">
      <alignment horizontal="left"/>
    </xf>
    <xf numFmtId="164" fontId="2" fillId="0" borderId="0" xfId="0" applyNumberFormat="1" applyFont="1" applyBorder="1" applyAlignment="1">
      <alignment horizontal="right" vertical="center" wrapText="1"/>
    </xf>
    <xf numFmtId="164" fontId="2" fillId="2" borderId="0" xfId="0" applyNumberFormat="1" applyFont="1" applyFill="1" applyBorder="1" applyAlignment="1">
      <alignment horizontal="right" vertical="center" wrapText="1"/>
    </xf>
    <xf numFmtId="164" fontId="2" fillId="0" borderId="0" xfId="0" applyNumberFormat="1" applyFont="1" applyBorder="1" applyAlignment="1">
      <alignment horizontal="right" wrapText="1"/>
    </xf>
    <xf numFmtId="164" fontId="2" fillId="2" borderId="0" xfId="0" applyNumberFormat="1" applyFont="1" applyFill="1" applyBorder="1" applyAlignment="1">
      <alignment horizontal="right" wrapText="1"/>
    </xf>
    <xf numFmtId="37" fontId="7" fillId="0" borderId="5" xfId="0" applyNumberFormat="1" applyFont="1" applyFill="1" applyBorder="1" applyAlignment="1"/>
    <xf numFmtId="164" fontId="2" fillId="0" borderId="5" xfId="0" applyNumberFormat="1" applyFont="1" applyBorder="1" applyAlignment="1">
      <alignment horizontal="right" vertical="center" wrapText="1"/>
    </xf>
    <xf numFmtId="164" fontId="2" fillId="2" borderId="5" xfId="0" applyNumberFormat="1" applyFont="1" applyFill="1" applyBorder="1" applyAlignment="1">
      <alignment horizontal="right" vertical="center" wrapText="1"/>
    </xf>
    <xf numFmtId="164" fontId="2" fillId="0" borderId="1" xfId="0" applyNumberFormat="1" applyFont="1" applyBorder="1" applyAlignment="1">
      <alignment horizontal="right" vertical="center" wrapText="1"/>
    </xf>
    <xf numFmtId="164" fontId="2" fillId="2" borderId="1" xfId="0" applyNumberFormat="1" applyFont="1" applyFill="1" applyBorder="1" applyAlignment="1">
      <alignment horizontal="right" vertical="center" wrapText="1"/>
    </xf>
    <xf numFmtId="0" fontId="7" fillId="0" borderId="0" xfId="0" applyFont="1" applyBorder="1" applyAlignment="1">
      <alignment horizontal="left" vertical="center" wrapText="1"/>
    </xf>
    <xf numFmtId="0" fontId="7" fillId="0" borderId="0" xfId="0" applyFont="1" applyBorder="1"/>
    <xf numFmtId="0" fontId="7" fillId="0" borderId="1" xfId="0" applyFont="1" applyBorder="1" applyAlignment="1">
      <alignment horizontal="left" vertical="center" wrapText="1"/>
    </xf>
    <xf numFmtId="0" fontId="7" fillId="0" borderId="0" xfId="0" applyFont="1" applyBorder="1" applyAlignment="1">
      <alignment horizontal="left" wrapText="1"/>
    </xf>
    <xf numFmtId="0" fontId="7" fillId="0" borderId="0" xfId="0" applyFont="1" applyBorder="1" applyAlignment="1"/>
    <xf numFmtId="0" fontId="7" fillId="0" borderId="5" xfId="0" applyFont="1" applyBorder="1"/>
    <xf numFmtId="164" fontId="13" fillId="0" borderId="0" xfId="0" applyNumberFormat="1" applyFont="1" applyBorder="1" applyAlignment="1">
      <alignment horizontal="right" vertical="center" wrapText="1"/>
    </xf>
    <xf numFmtId="164" fontId="13" fillId="0" borderId="0" xfId="0" applyNumberFormat="1" applyFont="1" applyBorder="1"/>
    <xf numFmtId="164" fontId="13" fillId="0" borderId="0" xfId="0" applyNumberFormat="1" applyFont="1" applyBorder="1" applyAlignment="1"/>
    <xf numFmtId="164" fontId="2" fillId="0" borderId="0" xfId="0" applyNumberFormat="1" applyFont="1" applyFill="1" applyBorder="1" applyAlignment="1">
      <alignment horizontal="right" vertical="center" wrapText="1"/>
    </xf>
    <xf numFmtId="1" fontId="10" fillId="0" borderId="0" xfId="0" applyNumberFormat="1" applyFont="1" applyBorder="1"/>
    <xf numFmtId="165" fontId="7" fillId="0" borderId="5" xfId="0" applyNumberFormat="1" applyFont="1" applyFill="1" applyBorder="1" applyAlignment="1">
      <alignment horizontal="right"/>
    </xf>
    <xf numFmtId="165" fontId="7" fillId="0" borderId="5" xfId="0" applyNumberFormat="1" applyFont="1" applyBorder="1" applyAlignment="1">
      <alignment horizontal="right" vertical="center" wrapText="1"/>
    </xf>
    <xf numFmtId="165" fontId="7" fillId="0" borderId="9" xfId="0" applyNumberFormat="1" applyFont="1" applyFill="1" applyBorder="1" applyAlignment="1">
      <alignment horizontal="right"/>
    </xf>
    <xf numFmtId="0" fontId="10" fillId="0" borderId="2" xfId="0" applyFont="1" applyFill="1" applyBorder="1" applyAlignment="1">
      <alignment horizontal="center"/>
    </xf>
    <xf numFmtId="0" fontId="10" fillId="0" borderId="10" xfId="0" applyFont="1" applyBorder="1" applyAlignment="1">
      <alignment horizontal="right"/>
    </xf>
    <xf numFmtId="165" fontId="7" fillId="0" borderId="9" xfId="0" applyNumberFormat="1" applyFont="1" applyBorder="1" applyAlignment="1">
      <alignment horizontal="right" vertical="center" wrapText="1"/>
    </xf>
    <xf numFmtId="0" fontId="10" fillId="0" borderId="11" xfId="0" applyFont="1" applyBorder="1" applyAlignment="1">
      <alignment horizontal="centerContinuous"/>
    </xf>
    <xf numFmtId="0" fontId="10" fillId="0" borderId="0" xfId="0" applyFont="1" applyAlignment="1">
      <alignment horizontal="centerContinuous"/>
    </xf>
    <xf numFmtId="0" fontId="10" fillId="0" borderId="1" xfId="0" applyFont="1" applyBorder="1" applyAlignment="1">
      <alignment horizontal="center"/>
    </xf>
    <xf numFmtId="0" fontId="10" fillId="0" borderId="0" xfId="0" applyFont="1" applyAlignment="1">
      <alignment horizontal="center"/>
    </xf>
    <xf numFmtId="165" fontId="7" fillId="0" borderId="5" xfId="0" applyNumberFormat="1" applyFont="1" applyFill="1" applyBorder="1" applyAlignment="1">
      <alignment horizontal="center"/>
    </xf>
    <xf numFmtId="1" fontId="10" fillId="0" borderId="0" xfId="0" applyNumberFormat="1" applyFont="1" applyAlignment="1">
      <alignment horizontal="center" vertical="top" wrapText="1"/>
    </xf>
    <xf numFmtId="165" fontId="7" fillId="0" borderId="0" xfId="0" applyNumberFormat="1" applyFont="1" applyBorder="1" applyAlignment="1">
      <alignment horizontal="left" vertical="center" wrapText="1"/>
    </xf>
    <xf numFmtId="165" fontId="7" fillId="0" borderId="5" xfId="0" applyNumberFormat="1" applyFont="1" applyFill="1" applyBorder="1" applyAlignment="1">
      <alignment horizontal="left"/>
    </xf>
    <xf numFmtId="165" fontId="7" fillId="0" borderId="0" xfId="0" applyNumberFormat="1" applyFont="1" applyBorder="1" applyAlignment="1" applyProtection="1">
      <alignment horizontal="left"/>
    </xf>
    <xf numFmtId="0" fontId="10" fillId="0" borderId="1" xfId="0" applyFont="1" applyBorder="1" applyAlignment="1">
      <alignment horizontal="left"/>
    </xf>
    <xf numFmtId="165" fontId="7" fillId="0" borderId="0" xfId="0" applyNumberFormat="1" applyFont="1" applyFill="1" applyBorder="1" applyAlignment="1" applyProtection="1">
      <alignment horizontal="left"/>
    </xf>
    <xf numFmtId="165" fontId="7" fillId="0" borderId="1" xfId="0" applyNumberFormat="1" applyFont="1" applyBorder="1" applyAlignment="1">
      <alignment horizontal="left" vertical="center" wrapText="1"/>
    </xf>
    <xf numFmtId="165" fontId="7" fillId="0" borderId="0" xfId="0" applyNumberFormat="1" applyFont="1" applyBorder="1" applyAlignment="1">
      <alignment horizontal="left"/>
    </xf>
    <xf numFmtId="165" fontId="7" fillId="0" borderId="0" xfId="0" applyNumberFormat="1" applyFont="1" applyBorder="1" applyAlignment="1">
      <alignment horizontal="left" wrapText="1"/>
    </xf>
    <xf numFmtId="165" fontId="7" fillId="0" borderId="5" xfId="0" applyNumberFormat="1" applyFont="1" applyBorder="1" applyAlignment="1">
      <alignment horizontal="left"/>
    </xf>
    <xf numFmtId="166" fontId="14" fillId="3" borderId="9" xfId="1" applyNumberFormat="1" applyFont="1" applyFill="1" applyBorder="1" applyAlignment="1">
      <alignment horizontal="right" vertical="center" wrapText="1"/>
    </xf>
    <xf numFmtId="166" fontId="14" fillId="3" borderId="8" xfId="1" applyNumberFormat="1" applyFont="1" applyFill="1" applyBorder="1" applyAlignment="1">
      <alignment horizontal="right" vertical="center" wrapText="1"/>
    </xf>
    <xf numFmtId="166" fontId="14" fillId="3" borderId="11" xfId="1" applyNumberFormat="1" applyFont="1" applyFill="1" applyBorder="1" applyAlignment="1">
      <alignment horizontal="right" vertical="center" wrapText="1"/>
    </xf>
    <xf numFmtId="166" fontId="14" fillId="3" borderId="10" xfId="1" applyNumberFormat="1" applyFont="1" applyFill="1" applyBorder="1" applyAlignment="1">
      <alignment horizontal="right" vertical="center" wrapText="1"/>
    </xf>
    <xf numFmtId="166" fontId="14" fillId="3" borderId="11" xfId="1" applyNumberFormat="1" applyFont="1" applyFill="1" applyBorder="1" applyAlignment="1">
      <alignment horizontal="right"/>
    </xf>
    <xf numFmtId="166" fontId="14" fillId="3" borderId="11" xfId="1" applyNumberFormat="1" applyFont="1" applyFill="1" applyBorder="1" applyAlignment="1">
      <alignment horizontal="right" wrapText="1"/>
    </xf>
    <xf numFmtId="3" fontId="7" fillId="0" borderId="1" xfId="0" applyNumberFormat="1" applyFont="1" applyFill="1" applyBorder="1" applyAlignment="1"/>
    <xf numFmtId="3" fontId="7" fillId="0" borderId="0" xfId="0" applyNumberFormat="1" applyFont="1" applyFill="1" applyAlignment="1"/>
    <xf numFmtId="3" fontId="7" fillId="4" borderId="0" xfId="0" applyNumberFormat="1" applyFont="1" applyFill="1" applyAlignment="1"/>
    <xf numFmtId="3" fontId="7" fillId="0" borderId="0" xfId="0" applyNumberFormat="1" applyFont="1" applyAlignment="1"/>
    <xf numFmtId="3" fontId="7" fillId="0" borderId="0" xfId="0" applyNumberFormat="1" applyFont="1" applyBorder="1" applyAlignment="1"/>
    <xf numFmtId="3" fontId="7" fillId="0" borderId="1" xfId="0" applyNumberFormat="1" applyFont="1" applyBorder="1" applyAlignment="1"/>
    <xf numFmtId="3" fontId="7" fillId="4" borderId="1" xfId="0" applyNumberFormat="1" applyFont="1" applyFill="1" applyBorder="1" applyAlignment="1"/>
    <xf numFmtId="3" fontId="7" fillId="0" borderId="3" xfId="0" applyNumberFormat="1" applyFont="1" applyFill="1" applyBorder="1" applyAlignment="1"/>
    <xf numFmtId="3" fontId="7" fillId="4" borderId="5" xfId="0" applyNumberFormat="1" applyFont="1" applyFill="1" applyBorder="1" applyAlignment="1"/>
    <xf numFmtId="3" fontId="7" fillId="4" borderId="11" xfId="0" applyNumberFormat="1" applyFont="1" applyFill="1" applyBorder="1" applyAlignment="1"/>
    <xf numFmtId="3" fontId="7" fillId="0" borderId="11" xfId="0" applyNumberFormat="1" applyFont="1" applyBorder="1" applyAlignment="1"/>
    <xf numFmtId="3" fontId="7" fillId="0" borderId="8" xfId="0" applyNumberFormat="1" applyFont="1" applyFill="1" applyBorder="1" applyAlignment="1"/>
    <xf numFmtId="3" fontId="7" fillId="0" borderId="10" xfId="0" applyNumberFormat="1" applyFont="1" applyFill="1" applyBorder="1" applyAlignment="1"/>
    <xf numFmtId="3" fontId="7" fillId="4" borderId="10" xfId="0" applyNumberFormat="1" applyFont="1" applyFill="1" applyBorder="1" applyAlignment="1"/>
    <xf numFmtId="3" fontId="7" fillId="0" borderId="11" xfId="0" applyNumberFormat="1" applyFont="1" applyFill="1" applyBorder="1" applyAlignment="1"/>
    <xf numFmtId="3" fontId="7" fillId="0" borderId="10" xfId="0" applyNumberFormat="1" applyFont="1" applyBorder="1" applyAlignment="1"/>
    <xf numFmtId="0" fontId="7" fillId="0" borderId="1" xfId="0" applyFont="1" applyFill="1" applyBorder="1" applyAlignment="1" applyProtection="1">
      <alignment horizontal="centerContinuous" wrapText="1"/>
    </xf>
    <xf numFmtId="1" fontId="10" fillId="0" borderId="0" xfId="0" applyNumberFormat="1" applyFont="1" applyAlignment="1">
      <alignment vertical="top" wrapText="1"/>
    </xf>
    <xf numFmtId="1" fontId="7" fillId="0" borderId="0" xfId="0" applyNumberFormat="1" applyFont="1" applyAlignment="1">
      <alignment horizontal="center" vertical="top" wrapText="1"/>
    </xf>
    <xf numFmtId="167" fontId="7" fillId="0" borderId="1" xfId="0" applyNumberFormat="1" applyFont="1" applyFill="1" applyBorder="1" applyAlignment="1"/>
    <xf numFmtId="167" fontId="7" fillId="0" borderId="0" xfId="0" applyNumberFormat="1" applyFont="1" applyFill="1" applyAlignment="1"/>
    <xf numFmtId="167" fontId="7" fillId="4" borderId="0" xfId="0" applyNumberFormat="1" applyFont="1" applyFill="1" applyAlignment="1"/>
    <xf numFmtId="167" fontId="7" fillId="0" borderId="3" xfId="0" applyNumberFormat="1" applyFont="1" applyFill="1" applyBorder="1" applyAlignment="1"/>
    <xf numFmtId="167" fontId="7" fillId="0" borderId="10" xfId="0" applyNumberFormat="1" applyFont="1" applyFill="1" applyBorder="1" applyAlignment="1"/>
    <xf numFmtId="167" fontId="7" fillId="0" borderId="10" xfId="0" applyNumberFormat="1" applyFont="1" applyFill="1" applyBorder="1" applyAlignment="1">
      <alignment horizontal="center"/>
    </xf>
    <xf numFmtId="167" fontId="7" fillId="0" borderId="11" xfId="0" applyNumberFormat="1" applyFont="1" applyFill="1" applyBorder="1" applyAlignment="1"/>
    <xf numFmtId="167" fontId="7" fillId="4" borderId="11" xfId="0" applyNumberFormat="1" applyFont="1" applyFill="1" applyBorder="1" applyAlignment="1"/>
    <xf numFmtId="167" fontId="7" fillId="4" borderId="10" xfId="0" applyNumberFormat="1" applyFont="1" applyFill="1" applyBorder="1" applyAlignment="1"/>
    <xf numFmtId="167" fontId="7" fillId="0" borderId="8" xfId="0" applyNumberFormat="1" applyFont="1" applyFill="1" applyBorder="1" applyAlignment="1"/>
    <xf numFmtId="167" fontId="7" fillId="0" borderId="11" xfId="0" applyNumberFormat="1" applyFont="1" applyFill="1" applyBorder="1" applyAlignment="1">
      <alignment horizontal="center"/>
    </xf>
    <xf numFmtId="167" fontId="7" fillId="4" borderId="11" xfId="0" applyNumberFormat="1" applyFont="1" applyFill="1" applyBorder="1" applyAlignment="1">
      <alignment horizontal="center"/>
    </xf>
    <xf numFmtId="167" fontId="7" fillId="0" borderId="11" xfId="0" applyNumberFormat="1" applyFont="1" applyBorder="1" applyAlignment="1">
      <alignment horizontal="center"/>
    </xf>
    <xf numFmtId="167" fontId="7" fillId="0" borderId="8" xfId="0" applyNumberFormat="1" applyFont="1" applyFill="1" applyBorder="1" applyAlignment="1">
      <alignment horizontal="center"/>
    </xf>
    <xf numFmtId="0" fontId="3" fillId="0" borderId="9" xfId="0" applyFont="1" applyBorder="1" applyAlignment="1">
      <alignment horizontal="center" vertical="center" wrapText="1"/>
    </xf>
    <xf numFmtId="0" fontId="7" fillId="0" borderId="1" xfId="0" applyFont="1" applyBorder="1" applyAlignment="1"/>
    <xf numFmtId="0" fontId="2" fillId="0" borderId="1" xfId="0" applyFont="1" applyBorder="1" applyAlignment="1"/>
    <xf numFmtId="165" fontId="7" fillId="0" borderId="1" xfId="0" applyNumberFormat="1" applyFont="1" applyBorder="1" applyAlignment="1">
      <alignment horizontal="left"/>
    </xf>
    <xf numFmtId="166" fontId="14" fillId="3" borderId="10" xfId="1" applyNumberFormat="1" applyFont="1" applyFill="1" applyBorder="1" applyAlignment="1">
      <alignment horizontal="right"/>
    </xf>
    <xf numFmtId="0" fontId="3" fillId="0" borderId="1" xfId="0" applyFont="1" applyBorder="1" applyAlignment="1">
      <alignment horizontal="center" vertical="center" wrapText="1"/>
    </xf>
    <xf numFmtId="0" fontId="3" fillId="2" borderId="5" xfId="0" applyFont="1" applyFill="1" applyBorder="1" applyAlignment="1">
      <alignment horizontal="center" vertical="center" wrapText="1"/>
    </xf>
    <xf numFmtId="164" fontId="2" fillId="0" borderId="9" xfId="0" applyNumberFormat="1" applyFont="1" applyBorder="1" applyAlignment="1">
      <alignment horizontal="right" vertical="center" wrapText="1"/>
    </xf>
    <xf numFmtId="164" fontId="13" fillId="0" borderId="11" xfId="0" applyNumberFormat="1" applyFont="1" applyBorder="1" applyAlignment="1">
      <alignment horizontal="right" vertical="center" wrapText="1"/>
    </xf>
    <xf numFmtId="164" fontId="2" fillId="0" borderId="11" xfId="0" applyNumberFormat="1" applyFont="1" applyBorder="1" applyAlignment="1">
      <alignment horizontal="right" vertical="center" wrapText="1"/>
    </xf>
    <xf numFmtId="164" fontId="13" fillId="0" borderId="11" xfId="0" applyNumberFormat="1" applyFont="1" applyBorder="1"/>
    <xf numFmtId="0" fontId="2" fillId="0" borderId="11" xfId="0" applyFont="1" applyBorder="1"/>
    <xf numFmtId="164" fontId="13" fillId="0" borderId="11" xfId="0" applyNumberFormat="1" applyFont="1" applyBorder="1" applyAlignment="1"/>
    <xf numFmtId="0" fontId="2" fillId="0" borderId="11" xfId="0" applyFont="1" applyBorder="1" applyAlignment="1"/>
    <xf numFmtId="0" fontId="2" fillId="0" borderId="10" xfId="0" applyFont="1" applyBorder="1" applyAlignment="1"/>
    <xf numFmtId="164" fontId="2" fillId="0" borderId="10" xfId="0" applyNumberFormat="1" applyFont="1" applyBorder="1" applyAlignment="1">
      <alignment horizontal="right" vertical="center" wrapText="1"/>
    </xf>
    <xf numFmtId="164" fontId="2" fillId="0" borderId="11" xfId="0" applyNumberFormat="1" applyFont="1" applyBorder="1" applyAlignment="1">
      <alignment horizontal="right" wrapText="1"/>
    </xf>
    <xf numFmtId="0" fontId="10" fillId="0" borderId="4" xfId="0" applyFont="1" applyBorder="1" applyAlignment="1">
      <alignment horizontal="centerContinuous" wrapText="1"/>
    </xf>
    <xf numFmtId="0" fontId="10" fillId="0" borderId="9" xfId="0" applyFont="1" applyBorder="1" applyAlignment="1">
      <alignment horizontal="centerContinuous"/>
    </xf>
    <xf numFmtId="0" fontId="10" fillId="0" borderId="4" xfId="0" applyFont="1" applyBorder="1" applyAlignment="1">
      <alignment horizontal="centerContinuous"/>
    </xf>
    <xf numFmtId="0" fontId="7" fillId="0" borderId="8" xfId="0" applyFont="1" applyBorder="1" applyAlignment="1">
      <alignment horizontal="centerContinuous"/>
    </xf>
    <xf numFmtId="168" fontId="14" fillId="3" borderId="5" xfId="2" applyNumberFormat="1" applyFont="1" applyFill="1" applyBorder="1" applyAlignment="1">
      <alignment horizontal="right"/>
    </xf>
    <xf numFmtId="168" fontId="14" fillId="3" borderId="0" xfId="2" applyNumberFormat="1" applyFont="1" applyFill="1" applyBorder="1" applyAlignment="1">
      <alignment horizontal="right" vertical="center" wrapText="1"/>
    </xf>
    <xf numFmtId="168" fontId="14" fillId="3" borderId="0" xfId="2" applyNumberFormat="1" applyFont="1" applyFill="1" applyBorder="1" applyAlignment="1" applyProtection="1">
      <alignment horizontal="right"/>
    </xf>
    <xf numFmtId="168" fontId="14" fillId="3" borderId="0" xfId="2" applyNumberFormat="1" applyFont="1" applyFill="1" applyBorder="1" applyAlignment="1">
      <alignment horizontal="right"/>
    </xf>
    <xf numFmtId="168" fontId="14" fillId="3" borderId="1" xfId="2" applyNumberFormat="1" applyFont="1" applyFill="1" applyBorder="1" applyAlignment="1">
      <alignment horizontal="right"/>
    </xf>
    <xf numFmtId="168" fontId="14" fillId="3" borderId="1" xfId="2" applyNumberFormat="1" applyFont="1" applyFill="1" applyBorder="1" applyAlignment="1">
      <alignment horizontal="right" vertical="center" wrapText="1"/>
    </xf>
    <xf numFmtId="168" fontId="14" fillId="3" borderId="0" xfId="2" applyNumberFormat="1" applyFont="1" applyFill="1" applyBorder="1" applyAlignment="1">
      <alignment horizontal="right" wrapText="1"/>
    </xf>
    <xf numFmtId="3" fontId="7" fillId="0" borderId="9" xfId="0" applyNumberFormat="1" applyFont="1" applyFill="1" applyBorder="1" applyAlignment="1"/>
    <xf numFmtId="167" fontId="7" fillId="0" borderId="7" xfId="0" applyNumberFormat="1" applyFont="1" applyFill="1" applyBorder="1" applyAlignment="1"/>
    <xf numFmtId="165" fontId="14" fillId="0" borderId="0" xfId="0" applyNumberFormat="1" applyFont="1" applyBorder="1" applyAlignment="1">
      <alignment vertical="center" wrapText="1"/>
    </xf>
    <xf numFmtId="165" fontId="7" fillId="0" borderId="0" xfId="0" applyNumberFormat="1" applyFont="1" applyFill="1" applyBorder="1" applyAlignment="1" applyProtection="1"/>
    <xf numFmtId="165" fontId="7" fillId="0" borderId="0" xfId="0" applyNumberFormat="1" applyFont="1" applyBorder="1" applyAlignment="1"/>
    <xf numFmtId="165" fontId="14" fillId="0" borderId="0" xfId="0" applyNumberFormat="1" applyFont="1" applyBorder="1" applyAlignment="1"/>
    <xf numFmtId="165" fontId="7" fillId="0" borderId="1" xfId="0" applyNumberFormat="1" applyFont="1" applyBorder="1" applyAlignment="1"/>
    <xf numFmtId="165" fontId="7" fillId="0" borderId="0" xfId="0" applyNumberFormat="1" applyFont="1" applyBorder="1" applyAlignment="1">
      <alignment vertical="center" wrapText="1"/>
    </xf>
    <xf numFmtId="165" fontId="7" fillId="0" borderId="1" xfId="0" applyNumberFormat="1" applyFont="1" applyBorder="1" applyAlignment="1">
      <alignment vertical="center" wrapText="1"/>
    </xf>
    <xf numFmtId="165" fontId="7" fillId="0" borderId="0" xfId="0" applyNumberFormat="1" applyFont="1" applyBorder="1" applyAlignment="1">
      <alignment wrapText="1"/>
    </xf>
    <xf numFmtId="165" fontId="7" fillId="0" borderId="5" xfId="0" applyNumberFormat="1" applyFont="1" applyBorder="1" applyAlignment="1"/>
    <xf numFmtId="0" fontId="10" fillId="0" borderId="11" xfId="0" applyFont="1" applyBorder="1"/>
    <xf numFmtId="0" fontId="10" fillId="0" borderId="0" xfId="0" applyFont="1" applyFill="1" applyBorder="1" applyAlignment="1">
      <alignment horizontal="center"/>
    </xf>
    <xf numFmtId="0" fontId="10" fillId="0" borderId="2" xfId="0" applyFont="1" applyFill="1" applyBorder="1" applyAlignment="1">
      <alignment horizontal="center" wrapText="1"/>
    </xf>
    <xf numFmtId="165" fontId="7" fillId="0" borderId="6" xfId="0" applyNumberFormat="1" applyFont="1" applyBorder="1" applyAlignment="1">
      <alignment horizontal="center" vertical="center" wrapText="1"/>
    </xf>
    <xf numFmtId="164" fontId="10" fillId="0" borderId="0" xfId="0" applyNumberFormat="1" applyFont="1" applyFill="1" applyBorder="1" applyAlignment="1">
      <alignment horizontal="center"/>
    </xf>
    <xf numFmtId="0" fontId="10" fillId="0" borderId="0" xfId="0" applyFont="1" applyFill="1" applyBorder="1" applyAlignment="1">
      <alignment horizontal="center" vertical="top" wrapText="1"/>
    </xf>
    <xf numFmtId="165" fontId="14" fillId="0" borderId="8" xfId="0" applyNumberFormat="1" applyFont="1" applyBorder="1" applyAlignment="1">
      <alignment vertical="center" wrapText="1"/>
    </xf>
    <xf numFmtId="165" fontId="7" fillId="0" borderId="11" xfId="0" applyNumberFormat="1" applyFont="1" applyFill="1" applyBorder="1" applyAlignment="1" applyProtection="1"/>
    <xf numFmtId="165" fontId="7" fillId="0" borderId="13" xfId="0" applyNumberFormat="1" applyFont="1" applyBorder="1" applyAlignment="1">
      <alignment vertical="center" wrapText="1"/>
    </xf>
    <xf numFmtId="165" fontId="7" fillId="0" borderId="11" xfId="0" applyNumberFormat="1" applyFont="1" applyBorder="1" applyAlignment="1">
      <alignment vertical="center" wrapText="1"/>
    </xf>
    <xf numFmtId="165" fontId="14" fillId="0" borderId="11" xfId="0" applyNumberFormat="1" applyFont="1" applyBorder="1" applyAlignment="1">
      <alignment vertical="center" wrapText="1"/>
    </xf>
    <xf numFmtId="165" fontId="14" fillId="0" borderId="13" xfId="0" applyNumberFormat="1" applyFont="1" applyBorder="1" applyAlignment="1"/>
    <xf numFmtId="165" fontId="14" fillId="0" borderId="11" xfId="0" applyNumberFormat="1" applyFont="1" applyBorder="1" applyAlignment="1"/>
    <xf numFmtId="165" fontId="7" fillId="0" borderId="11" xfId="0" applyNumberFormat="1" applyFont="1" applyBorder="1" applyAlignment="1"/>
    <xf numFmtId="165" fontId="7" fillId="0" borderId="13" xfId="0" applyNumberFormat="1" applyFont="1" applyBorder="1" applyAlignment="1"/>
    <xf numFmtId="165" fontId="7" fillId="0" borderId="10" xfId="0" applyNumberFormat="1" applyFont="1" applyBorder="1" applyAlignment="1"/>
    <xf numFmtId="165" fontId="7" fillId="0" borderId="2" xfId="0" applyNumberFormat="1" applyFont="1" applyBorder="1" applyAlignment="1"/>
    <xf numFmtId="165" fontId="7" fillId="0" borderId="10" xfId="0" applyNumberFormat="1" applyFont="1" applyBorder="1" applyAlignment="1">
      <alignment vertical="center" wrapText="1"/>
    </xf>
    <xf numFmtId="165" fontId="7" fillId="0" borderId="2" xfId="0" applyNumberFormat="1" applyFont="1" applyBorder="1" applyAlignment="1">
      <alignment vertical="center" wrapText="1"/>
    </xf>
    <xf numFmtId="165" fontId="7" fillId="0" borderId="11" xfId="0" applyNumberFormat="1" applyFont="1" applyBorder="1" applyAlignment="1">
      <alignment wrapText="1"/>
    </xf>
    <xf numFmtId="165" fontId="7" fillId="0" borderId="13" xfId="0" applyNumberFormat="1" applyFont="1" applyBorder="1" applyAlignment="1">
      <alignment wrapText="1"/>
    </xf>
    <xf numFmtId="165" fontId="7" fillId="0" borderId="5" xfId="0" applyNumberFormat="1" applyFont="1" applyBorder="1" applyAlignment="1">
      <alignment vertical="center" wrapText="1"/>
    </xf>
    <xf numFmtId="165" fontId="7" fillId="0" borderId="9" xfId="0" applyNumberFormat="1" applyFont="1" applyBorder="1" applyAlignment="1"/>
    <xf numFmtId="165" fontId="7" fillId="0" borderId="6" xfId="0" applyNumberFormat="1" applyFont="1" applyBorder="1" applyAlignment="1">
      <alignment vertical="center" wrapText="1"/>
    </xf>
    <xf numFmtId="165" fontId="7" fillId="0" borderId="9" xfId="0" applyNumberFormat="1" applyFont="1" applyBorder="1" applyAlignment="1">
      <alignment vertical="center" wrapText="1"/>
    </xf>
    <xf numFmtId="0" fontId="7" fillId="0" borderId="9" xfId="0" applyFont="1" applyFill="1" applyBorder="1" applyAlignment="1">
      <alignment horizontal="centerContinuous"/>
    </xf>
    <xf numFmtId="0" fontId="7" fillId="0" borderId="5" xfId="0" applyFont="1" applyFill="1" applyBorder="1" applyAlignment="1">
      <alignment horizontal="centerContinuous" wrapText="1"/>
    </xf>
    <xf numFmtId="17" fontId="7" fillId="0" borderId="0" xfId="0" applyNumberFormat="1" applyFont="1" applyFill="1" applyAlignment="1">
      <alignment horizontal="right"/>
    </xf>
    <xf numFmtId="168" fontId="17" fillId="3" borderId="5" xfId="2" applyNumberFormat="1" applyFont="1" applyFill="1" applyBorder="1" applyAlignment="1">
      <alignment horizontal="right"/>
    </xf>
    <xf numFmtId="168" fontId="17" fillId="3" borderId="0" xfId="2" applyNumberFormat="1" applyFont="1" applyFill="1" applyBorder="1" applyAlignment="1">
      <alignment horizontal="right" vertical="center" wrapText="1"/>
    </xf>
    <xf numFmtId="168" fontId="17" fillId="3" borderId="0" xfId="2" applyNumberFormat="1" applyFont="1" applyFill="1" applyBorder="1" applyAlignment="1" applyProtection="1">
      <alignment horizontal="right"/>
    </xf>
    <xf numFmtId="168" fontId="17" fillId="3" borderId="0" xfId="2" applyNumberFormat="1" applyFont="1" applyFill="1" applyBorder="1" applyAlignment="1">
      <alignment horizontal="right"/>
    </xf>
    <xf numFmtId="168" fontId="17" fillId="3" borderId="1" xfId="2" applyNumberFormat="1" applyFont="1" applyFill="1" applyBorder="1" applyAlignment="1">
      <alignment horizontal="right"/>
    </xf>
    <xf numFmtId="168" fontId="17" fillId="3" borderId="1" xfId="2" applyNumberFormat="1" applyFont="1" applyFill="1" applyBorder="1" applyAlignment="1">
      <alignment horizontal="right" vertical="center" wrapText="1"/>
    </xf>
    <xf numFmtId="0" fontId="3" fillId="0" borderId="9" xfId="0" applyFont="1" applyBorder="1" applyAlignment="1">
      <alignment horizontal="center" vertical="center" wrapText="1"/>
    </xf>
    <xf numFmtId="0" fontId="2" fillId="0" borderId="5" xfId="0" applyFont="1" applyBorder="1"/>
    <xf numFmtId="0" fontId="1" fillId="0" borderId="0" xfId="0" applyFont="1"/>
    <xf numFmtId="0" fontId="2" fillId="0" borderId="1" xfId="0" applyFont="1" applyBorder="1"/>
    <xf numFmtId="0" fontId="2" fillId="5" borderId="5" xfId="0" applyFont="1" applyFill="1" applyBorder="1"/>
    <xf numFmtId="0" fontId="1" fillId="0" borderId="0" xfId="0" applyFont="1" applyBorder="1"/>
    <xf numFmtId="17" fontId="2" fillId="0" borderId="0" xfId="0" applyNumberFormat="1" applyFont="1" applyAlignment="1"/>
    <xf numFmtId="0" fontId="1" fillId="0" borderId="0" xfId="0" applyFont="1" applyAlignment="1"/>
    <xf numFmtId="0" fontId="18" fillId="0" borderId="0" xfId="4" applyAlignment="1"/>
    <xf numFmtId="0" fontId="10" fillId="0" borderId="11" xfId="0" applyFont="1" applyBorder="1" applyAlignment="1">
      <alignment horizontal="center"/>
    </xf>
    <xf numFmtId="0" fontId="7" fillId="0" borderId="11" xfId="0" applyFont="1" applyBorder="1" applyAlignment="1">
      <alignment horizontal="center"/>
    </xf>
    <xf numFmtId="0" fontId="7" fillId="0" borderId="0" xfId="0" applyFont="1" applyBorder="1" applyAlignment="1">
      <alignment horizontal="center"/>
    </xf>
    <xf numFmtId="0" fontId="10" fillId="0" borderId="10" xfId="0" applyFont="1" applyBorder="1" applyAlignment="1">
      <alignment horizontal="center"/>
    </xf>
    <xf numFmtId="0" fontId="10" fillId="0" borderId="14" xfId="0" applyFont="1" applyBorder="1" applyAlignment="1">
      <alignment horizontal="center"/>
    </xf>
    <xf numFmtId="165" fontId="7" fillId="0" borderId="11" xfId="0" applyNumberFormat="1" applyFont="1" applyFill="1" applyBorder="1" applyAlignment="1" applyProtection="1">
      <alignment horizontal="center"/>
    </xf>
    <xf numFmtId="165" fontId="7" fillId="0" borderId="0" xfId="0" applyNumberFormat="1" applyFont="1" applyFill="1" applyBorder="1" applyAlignment="1" applyProtection="1">
      <alignment horizontal="center"/>
    </xf>
    <xf numFmtId="165" fontId="7" fillId="0" borderId="11" xfId="0" applyNumberFormat="1" applyFont="1" applyBorder="1" applyAlignment="1">
      <alignment horizontal="center"/>
    </xf>
    <xf numFmtId="165" fontId="7" fillId="0" borderId="0" xfId="0" applyNumberFormat="1" applyFont="1" applyBorder="1" applyAlignment="1">
      <alignment horizontal="center"/>
    </xf>
    <xf numFmtId="165" fontId="7" fillId="0" borderId="10" xfId="0" applyNumberFormat="1" applyFont="1" applyBorder="1" applyAlignment="1">
      <alignment horizontal="center"/>
    </xf>
    <xf numFmtId="165" fontId="7" fillId="0" borderId="1" xfId="0" applyNumberFormat="1" applyFont="1" applyBorder="1" applyAlignment="1">
      <alignment horizontal="center"/>
    </xf>
    <xf numFmtId="165" fontId="7" fillId="0" borderId="11" xfId="0" applyNumberFormat="1" applyFont="1" applyBorder="1" applyAlignment="1">
      <alignment horizontal="center" vertical="center" wrapText="1"/>
    </xf>
    <xf numFmtId="165" fontId="7" fillId="0" borderId="0" xfId="0" applyNumberFormat="1" applyFont="1" applyBorder="1" applyAlignment="1">
      <alignment horizontal="center" vertical="center" wrapText="1"/>
    </xf>
    <xf numFmtId="165" fontId="7" fillId="0" borderId="10" xfId="0" applyNumberFormat="1" applyFont="1" applyBorder="1" applyAlignment="1">
      <alignment horizontal="center" vertical="center" wrapText="1"/>
    </xf>
    <xf numFmtId="165" fontId="7" fillId="0" borderId="14" xfId="0" applyNumberFormat="1" applyFont="1" applyBorder="1" applyAlignment="1">
      <alignment horizontal="center" vertical="center" wrapText="1"/>
    </xf>
    <xf numFmtId="165" fontId="7" fillId="0" borderId="11" xfId="0" applyNumberFormat="1" applyFont="1" applyBorder="1" applyAlignment="1">
      <alignment horizontal="center" wrapText="1"/>
    </xf>
    <xf numFmtId="165" fontId="7" fillId="0" borderId="0" xfId="0" applyNumberFormat="1" applyFont="1" applyBorder="1" applyAlignment="1">
      <alignment horizontal="center" wrapText="1"/>
    </xf>
    <xf numFmtId="165" fontId="7" fillId="0" borderId="14" xfId="0" applyNumberFormat="1" applyFont="1" applyBorder="1" applyAlignment="1">
      <alignment horizontal="center"/>
    </xf>
    <xf numFmtId="165" fontId="7" fillId="0" borderId="10" xfId="0" applyNumberFormat="1" applyFont="1" applyFill="1" applyBorder="1" applyAlignment="1">
      <alignment horizontal="center"/>
    </xf>
    <xf numFmtId="165" fontId="7" fillId="0" borderId="1" xfId="0" applyNumberFormat="1" applyFont="1" applyFill="1" applyBorder="1" applyAlignment="1">
      <alignment horizontal="center"/>
    </xf>
    <xf numFmtId="165" fontId="7" fillId="0" borderId="14" xfId="0" applyNumberFormat="1" applyFont="1" applyFill="1" applyBorder="1" applyAlignment="1">
      <alignment horizontal="center"/>
    </xf>
    <xf numFmtId="0" fontId="7" fillId="0" borderId="0" xfId="0" applyNumberFormat="1" applyFont="1" applyBorder="1" applyAlignment="1">
      <alignment horizontal="center" vertical="center" wrapText="1"/>
    </xf>
    <xf numFmtId="0" fontId="7" fillId="0" borderId="1" xfId="0" applyNumberFormat="1" applyFont="1" applyBorder="1" applyAlignment="1">
      <alignment horizontal="center" vertical="center" wrapText="1"/>
    </xf>
    <xf numFmtId="0" fontId="7" fillId="0" borderId="0" xfId="0" applyNumberFormat="1" applyFont="1" applyBorder="1" applyAlignment="1">
      <alignment horizontal="center" wrapText="1"/>
    </xf>
    <xf numFmtId="0" fontId="7" fillId="0" borderId="1" xfId="0" applyNumberFormat="1" applyFont="1" applyBorder="1" applyAlignment="1">
      <alignment horizontal="center"/>
    </xf>
    <xf numFmtId="167" fontId="7" fillId="0" borderId="10" xfId="0" applyNumberFormat="1" applyFont="1" applyFill="1" applyBorder="1" applyAlignment="1">
      <alignment horizontal="right"/>
    </xf>
    <xf numFmtId="167" fontId="7" fillId="0" borderId="14" xfId="0" applyNumberFormat="1" applyFont="1" applyFill="1" applyBorder="1" applyAlignment="1"/>
    <xf numFmtId="167" fontId="7" fillId="4" borderId="14" xfId="0" applyNumberFormat="1" applyFont="1" applyFill="1" applyBorder="1" applyAlignment="1"/>
    <xf numFmtId="3" fontId="7" fillId="0" borderId="14" xfId="0" applyNumberFormat="1" applyFont="1" applyFill="1" applyBorder="1" applyAlignment="1"/>
    <xf numFmtId="3" fontId="7" fillId="4" borderId="14" xfId="0" applyNumberFormat="1" applyFont="1" applyFill="1" applyBorder="1" applyAlignment="1"/>
    <xf numFmtId="167" fontId="7" fillId="0" borderId="2" xfId="0" applyNumberFormat="1" applyFont="1" applyFill="1" applyBorder="1" applyAlignment="1">
      <alignment horizontal="center"/>
    </xf>
    <xf numFmtId="167" fontId="7" fillId="4" borderId="2" xfId="0" applyNumberFormat="1" applyFont="1" applyFill="1" applyBorder="1" applyAlignment="1">
      <alignment horizontal="center"/>
    </xf>
    <xf numFmtId="166" fontId="14" fillId="3" borderId="10" xfId="1" applyNumberFormat="1" applyFont="1" applyFill="1" applyBorder="1" applyAlignment="1">
      <alignment horizontal="right" wrapText="1"/>
    </xf>
    <xf numFmtId="166" fontId="14" fillId="3" borderId="9" xfId="1" applyNumberFormat="1" applyFont="1" applyFill="1" applyBorder="1" applyAlignment="1">
      <alignment horizontal="right" wrapText="1"/>
    </xf>
    <xf numFmtId="0" fontId="2" fillId="0" borderId="5" xfId="0" applyFont="1" applyBorder="1"/>
    <xf numFmtId="168" fontId="17" fillId="3" borderId="5" xfId="2" applyNumberFormat="1" applyFont="1" applyFill="1" applyBorder="1" applyAlignment="1">
      <alignment horizontal="right" vertical="center" wrapText="1"/>
    </xf>
    <xf numFmtId="168" fontId="14" fillId="3" borderId="4" xfId="2" applyNumberFormat="1" applyFont="1" applyFill="1" applyBorder="1" applyAlignment="1">
      <alignment horizontal="right"/>
    </xf>
    <xf numFmtId="168" fontId="14" fillId="3" borderId="7" xfId="2" applyNumberFormat="1" applyFont="1" applyFill="1" applyBorder="1" applyAlignment="1">
      <alignment horizontal="right" vertical="center" wrapText="1"/>
    </xf>
    <xf numFmtId="168" fontId="14" fillId="3" borderId="7" xfId="2" applyNumberFormat="1" applyFont="1" applyFill="1" applyBorder="1" applyAlignment="1" applyProtection="1">
      <alignment horizontal="right"/>
    </xf>
    <xf numFmtId="168" fontId="14" fillId="3" borderId="7" xfId="2" applyNumberFormat="1" applyFont="1" applyFill="1" applyBorder="1" applyAlignment="1">
      <alignment horizontal="right"/>
    </xf>
    <xf numFmtId="168" fontId="14" fillId="3" borderId="14" xfId="2" applyNumberFormat="1" applyFont="1" applyFill="1" applyBorder="1" applyAlignment="1">
      <alignment horizontal="right"/>
    </xf>
    <xf numFmtId="168" fontId="14" fillId="3" borderId="14" xfId="2" applyNumberFormat="1" applyFont="1" applyFill="1" applyBorder="1" applyAlignment="1">
      <alignment horizontal="right" vertical="center" wrapText="1"/>
    </xf>
    <xf numFmtId="168" fontId="14" fillId="3" borderId="7" xfId="2" applyNumberFormat="1" applyFont="1" applyFill="1" applyBorder="1" applyAlignment="1">
      <alignment horizontal="right" wrapText="1"/>
    </xf>
    <xf numFmtId="0" fontId="3" fillId="5" borderId="9" xfId="0" applyFont="1" applyFill="1" applyBorder="1" applyAlignment="1">
      <alignment horizontal="center" vertical="center" wrapText="1"/>
    </xf>
    <xf numFmtId="164" fontId="2" fillId="2" borderId="4" xfId="0" applyNumberFormat="1" applyFont="1" applyFill="1" applyBorder="1" applyAlignment="1">
      <alignment horizontal="right" vertical="center" wrapText="1"/>
    </xf>
    <xf numFmtId="164" fontId="2" fillId="0" borderId="15" xfId="0" applyNumberFormat="1" applyFont="1" applyFill="1" applyBorder="1" applyAlignment="1">
      <alignment horizontal="right" vertical="center" wrapText="1"/>
    </xf>
    <xf numFmtId="164" fontId="2" fillId="0" borderId="7" xfId="0" applyNumberFormat="1" applyFont="1" applyFill="1" applyBorder="1" applyAlignment="1">
      <alignment horizontal="right" vertical="center" wrapText="1"/>
    </xf>
    <xf numFmtId="0" fontId="2" fillId="0" borderId="7" xfId="0" applyFont="1" applyBorder="1"/>
    <xf numFmtId="0" fontId="2" fillId="0" borderId="7" xfId="0" applyFont="1" applyBorder="1" applyAlignment="1"/>
    <xf numFmtId="0" fontId="2" fillId="0" borderId="14" xfId="0" applyFont="1" applyBorder="1" applyAlignment="1"/>
    <xf numFmtId="164" fontId="2" fillId="2" borderId="7" xfId="0" applyNumberFormat="1" applyFont="1" applyFill="1" applyBorder="1" applyAlignment="1">
      <alignment horizontal="right" vertical="center" wrapText="1"/>
    </xf>
    <xf numFmtId="164" fontId="2" fillId="2" borderId="14" xfId="0" applyNumberFormat="1" applyFont="1" applyFill="1" applyBorder="1" applyAlignment="1">
      <alignment horizontal="right" vertical="center" wrapText="1"/>
    </xf>
    <xf numFmtId="164" fontId="2" fillId="2" borderId="7" xfId="0" applyNumberFormat="1" applyFont="1" applyFill="1" applyBorder="1" applyAlignment="1">
      <alignment horizontal="right" wrapText="1"/>
    </xf>
    <xf numFmtId="0" fontId="3" fillId="5" borderId="4" xfId="0" applyFont="1" applyFill="1" applyBorder="1" applyAlignment="1">
      <alignment horizontal="center" vertical="center" wrapText="1"/>
    </xf>
    <xf numFmtId="0" fontId="2" fillId="5" borderId="4" xfId="0" applyFont="1" applyFill="1" applyBorder="1"/>
    <xf numFmtId="164" fontId="13" fillId="0" borderId="13" xfId="0" applyNumberFormat="1" applyFont="1" applyBorder="1" applyAlignment="1">
      <alignment horizontal="right" vertical="center" wrapText="1"/>
    </xf>
    <xf numFmtId="0" fontId="2" fillId="5" borderId="7" xfId="0" applyFont="1" applyFill="1" applyBorder="1"/>
    <xf numFmtId="0" fontId="2" fillId="5" borderId="7" xfId="0" applyFont="1" applyFill="1" applyBorder="1" applyAlignment="1"/>
    <xf numFmtId="0" fontId="2" fillId="5" borderId="14" xfId="0" applyFont="1" applyFill="1" applyBorder="1"/>
    <xf numFmtId="0" fontId="10" fillId="0" borderId="9" xfId="0" applyFont="1" applyFill="1" applyBorder="1" applyAlignment="1">
      <alignment horizontal="center"/>
    </xf>
    <xf numFmtId="0" fontId="10" fillId="0" borderId="5" xfId="0" applyFont="1" applyFill="1" applyBorder="1" applyAlignment="1">
      <alignment horizontal="center"/>
    </xf>
    <xf numFmtId="0" fontId="10" fillId="0" borderId="4" xfId="0" applyFont="1" applyFill="1" applyBorder="1" applyAlignment="1">
      <alignment horizontal="center"/>
    </xf>
    <xf numFmtId="0" fontId="10" fillId="0" borderId="5" xfId="0" applyFont="1" applyFill="1" applyBorder="1" applyAlignment="1">
      <alignment horizontal="centerContinuous"/>
    </xf>
    <xf numFmtId="0" fontId="7" fillId="0" borderId="12" xfId="0" applyFont="1" applyFill="1" applyBorder="1" applyAlignment="1" applyProtection="1">
      <alignment horizontal="right"/>
    </xf>
    <xf numFmtId="0" fontId="7" fillId="0" borderId="10" xfId="0" applyFont="1" applyFill="1" applyBorder="1" applyAlignment="1" applyProtection="1">
      <alignment horizontal="centerContinuous" wrapText="1"/>
    </xf>
    <xf numFmtId="0" fontId="7" fillId="0" borderId="11" xfId="0" applyFont="1" applyFill="1" applyBorder="1" applyAlignment="1" applyProtection="1">
      <alignment horizontal="center"/>
    </xf>
    <xf numFmtId="164" fontId="2" fillId="5" borderId="5" xfId="0" applyNumberFormat="1" applyFont="1" applyFill="1" applyBorder="1"/>
    <xf numFmtId="164" fontId="2" fillId="0" borderId="0" xfId="0" applyNumberFormat="1" applyFont="1" applyBorder="1"/>
    <xf numFmtId="165" fontId="14" fillId="0" borderId="11" xfId="0" applyNumberFormat="1" applyFont="1" applyBorder="1" applyAlignment="1">
      <alignment horizontal="center" vertical="center" wrapText="1"/>
    </xf>
    <xf numFmtId="166" fontId="14" fillId="3" borderId="5" xfId="1" applyNumberFormat="1" applyFont="1" applyFill="1" applyBorder="1" applyAlignment="1">
      <alignment horizontal="right" vertical="center" wrapText="1"/>
    </xf>
    <xf numFmtId="165" fontId="14" fillId="0" borderId="10" xfId="0" applyNumberFormat="1" applyFont="1" applyBorder="1" applyAlignment="1">
      <alignment horizontal="center" vertical="center" wrapText="1"/>
    </xf>
    <xf numFmtId="165" fontId="14" fillId="0" borderId="14" xfId="0" applyNumberFormat="1" applyFont="1" applyBorder="1" applyAlignment="1">
      <alignment horizontal="center" vertical="center" wrapText="1"/>
    </xf>
    <xf numFmtId="165" fontId="14" fillId="0" borderId="0" xfId="0" applyNumberFormat="1" applyFont="1" applyBorder="1" applyAlignment="1">
      <alignment horizontal="center" vertical="center" wrapText="1"/>
    </xf>
    <xf numFmtId="165" fontId="14" fillId="0" borderId="11" xfId="0" applyNumberFormat="1" applyFont="1" applyBorder="1" applyAlignment="1">
      <alignment horizontal="center" wrapText="1"/>
    </xf>
    <xf numFmtId="0" fontId="14" fillId="0" borderId="11" xfId="0" applyFont="1" applyBorder="1" applyAlignment="1">
      <alignment horizontal="center"/>
    </xf>
    <xf numFmtId="165" fontId="14" fillId="0" borderId="0" xfId="0" applyNumberFormat="1" applyFont="1" applyBorder="1" applyAlignment="1">
      <alignment horizontal="center" wrapText="1"/>
    </xf>
    <xf numFmtId="0" fontId="14" fillId="0" borderId="0" xfId="0" applyFont="1" applyAlignment="1">
      <alignment horizontal="center"/>
    </xf>
    <xf numFmtId="165" fontId="14" fillId="0" borderId="10" xfId="0" applyNumberFormat="1" applyFont="1" applyBorder="1" applyAlignment="1">
      <alignment horizontal="center"/>
    </xf>
    <xf numFmtId="165" fontId="14" fillId="0" borderId="14" xfId="0" applyNumberFormat="1" applyFont="1" applyBorder="1" applyAlignment="1">
      <alignment horizontal="center"/>
    </xf>
    <xf numFmtId="0" fontId="8" fillId="0" borderId="3" xfId="0" applyFont="1" applyFill="1" applyBorder="1" applyAlignment="1" applyProtection="1">
      <alignment horizontal="left" vertical="top" wrapText="1"/>
    </xf>
    <xf numFmtId="0" fontId="7" fillId="0" borderId="3" xfId="0" applyFont="1" applyFill="1" applyBorder="1" applyAlignment="1"/>
    <xf numFmtId="0" fontId="8" fillId="0" borderId="0" xfId="0" applyFont="1" applyFill="1" applyBorder="1" applyAlignment="1" applyProtection="1">
      <alignment horizontal="left" vertical="top" wrapText="1"/>
    </xf>
    <xf numFmtId="0" fontId="7" fillId="0" borderId="0" xfId="0" applyFont="1" applyFill="1" applyBorder="1" applyAlignment="1"/>
    <xf numFmtId="0" fontId="7" fillId="0" borderId="0" xfId="0" applyFont="1" applyBorder="1" applyAlignment="1"/>
    <xf numFmtId="0" fontId="7" fillId="0" borderId="0" xfId="0" applyFont="1" applyFill="1" applyBorder="1" applyAlignment="1" applyProtection="1">
      <alignment horizontal="left" vertical="top" wrapText="1"/>
    </xf>
    <xf numFmtId="0" fontId="7" fillId="0" borderId="0" xfId="0" applyFont="1" applyFill="1" applyBorder="1" applyAlignment="1">
      <alignment vertical="top" wrapText="1"/>
    </xf>
    <xf numFmtId="0" fontId="3" fillId="0" borderId="9" xfId="0" applyFont="1" applyFill="1" applyBorder="1" applyAlignment="1">
      <alignment horizontal="center"/>
    </xf>
    <xf numFmtId="0" fontId="3" fillId="0" borderId="4" xfId="0" applyFont="1" applyFill="1" applyBorder="1" applyAlignment="1">
      <alignment horizontal="center"/>
    </xf>
    <xf numFmtId="0" fontId="3" fillId="0" borderId="9" xfId="0" applyFont="1" applyBorder="1" applyAlignment="1">
      <alignment horizontal="center" vertical="center" wrapText="1"/>
    </xf>
    <xf numFmtId="0" fontId="2" fillId="0" borderId="4" xfId="0" applyFont="1" applyBorder="1"/>
    <xf numFmtId="0" fontId="2" fillId="0" borderId="5" xfId="0" applyFont="1" applyBorder="1"/>
    <xf numFmtId="0" fontId="7" fillId="0" borderId="9" xfId="0" applyFont="1" applyBorder="1" applyAlignment="1">
      <alignment horizontal="center" wrapText="1"/>
    </xf>
  </cellXfs>
  <cellStyles count="5">
    <cellStyle name="Comma" xfId="2" builtinId="3"/>
    <cellStyle name="Hyperlink" xfId="4" builtinId="8"/>
    <cellStyle name="Normal" xfId="0" builtinId="0"/>
    <cellStyle name="Normal 2" xfId="3"/>
    <cellStyle name="Percent" xfId="1"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DDDDD"/>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00FF"/>
      <color rgb="FF008000"/>
      <color rgb="FF006600"/>
      <color rgb="FF990033"/>
      <color rgb="FF00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200"/>
              <a:t>Percent of Population in Poverty,</a:t>
            </a:r>
            <a:r>
              <a:rPr lang="en-US" sz="1200" baseline="0"/>
              <a:t> 2013</a:t>
            </a:r>
            <a:endParaRPr lang="en-US" sz="1200"/>
          </a:p>
        </c:rich>
      </c:tx>
      <c:layout/>
      <c:overlay val="0"/>
    </c:title>
    <c:autoTitleDeleted val="0"/>
    <c:plotArea>
      <c:layout/>
      <c:barChart>
        <c:barDir val="col"/>
        <c:grouping val="clustered"/>
        <c:varyColors val="0"/>
        <c:ser>
          <c:idx val="0"/>
          <c:order val="0"/>
          <c:tx>
            <c:strRef>
              <c:f>'Table 12'!$A$7</c:f>
              <c:strCache>
                <c:ptCount val="1"/>
                <c:pt idx="0">
                  <c:v>50 states and D.C.</c:v>
                </c:pt>
              </c:strCache>
            </c:strRef>
          </c:tx>
          <c:spPr>
            <a:solidFill>
              <a:srgbClr val="003399"/>
            </a:solidFill>
            <a:ln>
              <a:solidFill>
                <a:schemeClr val="tx1"/>
              </a:solidFill>
            </a:ln>
          </c:spPr>
          <c:invertIfNegative val="0"/>
          <c:dLbls>
            <c:spPr>
              <a:noFill/>
              <a:ln>
                <a:noFill/>
              </a:ln>
              <a:effectLst/>
            </c:spPr>
            <c:txPr>
              <a:bodyPr/>
              <a:lstStyle/>
              <a:p>
                <a:pPr>
                  <a:defRPr b="1"/>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Lit>
              <c:ptCount val="1"/>
              <c:pt idx="0">
                <c:v>Overall Population</c:v>
              </c:pt>
            </c:strLit>
          </c:cat>
          <c:val>
            <c:numRef>
              <c:f>'Table 12'!$C$7</c:f>
              <c:numCache>
                <c:formatCode>#,##0.0</c:formatCode>
                <c:ptCount val="1"/>
                <c:pt idx="0">
                  <c:v>14.8</c:v>
                </c:pt>
              </c:numCache>
            </c:numRef>
          </c:val>
        </c:ser>
        <c:ser>
          <c:idx val="1"/>
          <c:order val="1"/>
          <c:tx>
            <c:strRef>
              <c:f>'Table 12'!$A$8</c:f>
              <c:strCache>
                <c:ptCount val="1"/>
                <c:pt idx="0">
                  <c:v>SREB states3</c:v>
                </c:pt>
              </c:strCache>
            </c:strRef>
          </c:tx>
          <c:spPr>
            <a:solidFill>
              <a:srgbClr val="990033"/>
            </a:solidFill>
            <a:ln>
              <a:solidFill>
                <a:prstClr val="black"/>
              </a:solidFill>
            </a:ln>
          </c:spPr>
          <c:invertIfNegative val="0"/>
          <c:dLbls>
            <c:spPr>
              <a:noFill/>
              <a:ln>
                <a:noFill/>
              </a:ln>
              <a:effectLst/>
            </c:spPr>
            <c:txPr>
              <a:bodyPr/>
              <a:lstStyle/>
              <a:p>
                <a:pPr>
                  <a:defRPr b="1"/>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Lit>
              <c:ptCount val="1"/>
              <c:pt idx="0">
                <c:v>Overall Population</c:v>
              </c:pt>
            </c:strLit>
          </c:cat>
          <c:val>
            <c:numRef>
              <c:f>'Table 12'!$C$8</c:f>
              <c:numCache>
                <c:formatCode>#,##0.0</c:formatCode>
                <c:ptCount val="1"/>
                <c:pt idx="0">
                  <c:v>17.149999999999999</c:v>
                </c:pt>
              </c:numCache>
            </c:numRef>
          </c:val>
        </c:ser>
        <c:ser>
          <c:idx val="2"/>
          <c:order val="2"/>
          <c:tx>
            <c:v>State</c:v>
          </c:tx>
          <c:spPr>
            <a:solidFill>
              <a:srgbClr val="006600"/>
            </a:solidFill>
            <a:ln>
              <a:solidFill>
                <a:prstClr val="black"/>
              </a:solidFill>
            </a:ln>
          </c:spPr>
          <c:invertIfNegative val="0"/>
          <c:dLbls>
            <c:spPr>
              <a:noFill/>
              <a:ln>
                <a:noFill/>
              </a:ln>
              <a:effectLst/>
            </c:spPr>
            <c:txPr>
              <a:bodyPr/>
              <a:lstStyle/>
              <a:p>
                <a:pPr>
                  <a:defRPr b="1"/>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Lit>
              <c:ptCount val="1"/>
              <c:pt idx="0">
                <c:v>Overall Population</c:v>
              </c:pt>
            </c:strLit>
          </c:cat>
          <c:val>
            <c:numRef>
              <c:f>'Table 12'!$C$14</c:f>
              <c:numCache>
                <c:formatCode>#,##0.0</c:formatCode>
                <c:ptCount val="1"/>
                <c:pt idx="0">
                  <c:v>17.600000000000001</c:v>
                </c:pt>
              </c:numCache>
            </c:numRef>
          </c:val>
        </c:ser>
        <c:dLbls>
          <c:showLegendKey val="0"/>
          <c:showVal val="1"/>
          <c:showCatName val="0"/>
          <c:showSerName val="0"/>
          <c:showPercent val="0"/>
          <c:showBubbleSize val="0"/>
        </c:dLbls>
        <c:gapWidth val="150"/>
        <c:axId val="182550448"/>
        <c:axId val="182550832"/>
      </c:barChart>
      <c:catAx>
        <c:axId val="182550448"/>
        <c:scaling>
          <c:orientation val="minMax"/>
        </c:scaling>
        <c:delete val="0"/>
        <c:axPos val="b"/>
        <c:numFmt formatCode="General" sourceLinked="0"/>
        <c:majorTickMark val="none"/>
        <c:minorTickMark val="none"/>
        <c:tickLblPos val="nextTo"/>
        <c:crossAx val="182550832"/>
        <c:crosses val="autoZero"/>
        <c:auto val="1"/>
        <c:lblAlgn val="ctr"/>
        <c:lblOffset val="100"/>
        <c:noMultiLvlLbl val="0"/>
      </c:catAx>
      <c:valAx>
        <c:axId val="182550832"/>
        <c:scaling>
          <c:orientation val="minMax"/>
          <c:max val="28"/>
          <c:min val="10"/>
        </c:scaling>
        <c:delete val="1"/>
        <c:axPos val="l"/>
        <c:numFmt formatCode="#,##0.0" sourceLinked="1"/>
        <c:majorTickMark val="none"/>
        <c:minorTickMark val="none"/>
        <c:tickLblPos val="none"/>
        <c:crossAx val="182550448"/>
        <c:crosses val="autoZero"/>
        <c:crossBetween val="between"/>
      </c:valAx>
    </c:plotArea>
    <c:legend>
      <c:legendPos val="r"/>
      <c:layout/>
      <c:overlay val="0"/>
    </c:legend>
    <c:plotVisOnly val="1"/>
    <c:dispBlanksAs val="gap"/>
    <c:showDLblsOverMax val="0"/>
  </c:chart>
  <c:printSettings>
    <c:headerFooter/>
    <c:pageMargins b="0.75000000000000056" l="0.70000000000000051" r="0.70000000000000051" t="0.75000000000000056" header="0.30000000000000027" footer="0.30000000000000027"/>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200"/>
              <a:t>Percent</a:t>
            </a:r>
            <a:r>
              <a:rPr lang="en-US" sz="1200" baseline="0"/>
              <a:t> of Children in P</a:t>
            </a:r>
            <a:r>
              <a:rPr lang="en-US" sz="1200"/>
              <a:t>overty, 2013</a:t>
            </a:r>
          </a:p>
        </c:rich>
      </c:tx>
      <c:layout/>
      <c:overlay val="0"/>
    </c:title>
    <c:autoTitleDeleted val="0"/>
    <c:plotArea>
      <c:layout/>
      <c:barChart>
        <c:barDir val="col"/>
        <c:grouping val="clustered"/>
        <c:varyColors val="0"/>
        <c:ser>
          <c:idx val="0"/>
          <c:order val="0"/>
          <c:tx>
            <c:strRef>
              <c:f>'Table 12'!$A$7</c:f>
              <c:strCache>
                <c:ptCount val="1"/>
                <c:pt idx="0">
                  <c:v>50 states and D.C.</c:v>
                </c:pt>
              </c:strCache>
            </c:strRef>
          </c:tx>
          <c:spPr>
            <a:solidFill>
              <a:srgbClr val="003399"/>
            </a:solidFill>
            <a:ln>
              <a:solidFill>
                <a:prstClr val="black"/>
              </a:solidFill>
            </a:ln>
          </c:spPr>
          <c:invertIfNegative val="0"/>
          <c:dLbls>
            <c:spPr>
              <a:noFill/>
              <a:ln>
                <a:noFill/>
              </a:ln>
              <a:effectLst/>
            </c:spPr>
            <c:txPr>
              <a:bodyPr/>
              <a:lstStyle/>
              <a:p>
                <a:pPr>
                  <a:defRPr b="1"/>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Lit>
              <c:ptCount val="1"/>
              <c:pt idx="0">
                <c:v>Children Under 18</c:v>
              </c:pt>
            </c:strLit>
          </c:cat>
          <c:val>
            <c:numRef>
              <c:f>'Table 12'!$G$7</c:f>
              <c:numCache>
                <c:formatCode>#,##0.0</c:formatCode>
                <c:ptCount val="1"/>
                <c:pt idx="0">
                  <c:v>22.2</c:v>
                </c:pt>
              </c:numCache>
            </c:numRef>
          </c:val>
        </c:ser>
        <c:ser>
          <c:idx val="1"/>
          <c:order val="1"/>
          <c:tx>
            <c:strRef>
              <c:f>'Table 12'!$A$8</c:f>
              <c:strCache>
                <c:ptCount val="1"/>
                <c:pt idx="0">
                  <c:v>SREB states3</c:v>
                </c:pt>
              </c:strCache>
            </c:strRef>
          </c:tx>
          <c:spPr>
            <a:solidFill>
              <a:srgbClr val="990033"/>
            </a:solidFill>
            <a:ln>
              <a:solidFill>
                <a:prstClr val="black"/>
              </a:solidFill>
            </a:ln>
          </c:spPr>
          <c:invertIfNegative val="0"/>
          <c:dLbls>
            <c:spPr>
              <a:noFill/>
              <a:ln>
                <a:noFill/>
              </a:ln>
              <a:effectLst/>
            </c:spPr>
            <c:txPr>
              <a:bodyPr/>
              <a:lstStyle/>
              <a:p>
                <a:pPr>
                  <a:defRPr b="1"/>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Lit>
              <c:ptCount val="1"/>
              <c:pt idx="0">
                <c:v>Children Under 18</c:v>
              </c:pt>
            </c:strLit>
          </c:cat>
          <c:val>
            <c:numRef>
              <c:f>'Table 12'!$G$8</c:f>
              <c:numCache>
                <c:formatCode>#,##0.0</c:formatCode>
                <c:ptCount val="1"/>
                <c:pt idx="0">
                  <c:v>25.9</c:v>
                </c:pt>
              </c:numCache>
            </c:numRef>
          </c:val>
        </c:ser>
        <c:ser>
          <c:idx val="2"/>
          <c:order val="2"/>
          <c:tx>
            <c:v>State</c:v>
          </c:tx>
          <c:spPr>
            <a:solidFill>
              <a:srgbClr val="006600"/>
            </a:solidFill>
            <a:ln>
              <a:solidFill>
                <a:prstClr val="black"/>
              </a:solidFill>
            </a:ln>
          </c:spPr>
          <c:invertIfNegative val="0"/>
          <c:dLbls>
            <c:spPr>
              <a:noFill/>
              <a:ln>
                <a:noFill/>
              </a:ln>
              <a:effectLst/>
            </c:spPr>
            <c:txPr>
              <a:bodyPr/>
              <a:lstStyle/>
              <a:p>
                <a:pPr>
                  <a:defRPr b="1"/>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Lit>
              <c:ptCount val="1"/>
              <c:pt idx="0">
                <c:v>Children Under 18</c:v>
              </c:pt>
            </c:strLit>
          </c:cat>
          <c:val>
            <c:numRef>
              <c:f>'Table 12'!$G$14</c:f>
              <c:numCache>
                <c:formatCode>#,##0.0</c:formatCode>
                <c:ptCount val="1"/>
                <c:pt idx="0">
                  <c:v>26.5</c:v>
                </c:pt>
              </c:numCache>
            </c:numRef>
          </c:val>
        </c:ser>
        <c:dLbls>
          <c:showLegendKey val="0"/>
          <c:showVal val="1"/>
          <c:showCatName val="0"/>
          <c:showSerName val="0"/>
          <c:showPercent val="0"/>
          <c:showBubbleSize val="0"/>
        </c:dLbls>
        <c:gapWidth val="150"/>
        <c:axId val="182686888"/>
        <c:axId val="183067072"/>
      </c:barChart>
      <c:catAx>
        <c:axId val="182686888"/>
        <c:scaling>
          <c:orientation val="minMax"/>
        </c:scaling>
        <c:delete val="0"/>
        <c:axPos val="b"/>
        <c:numFmt formatCode="General" sourceLinked="0"/>
        <c:majorTickMark val="none"/>
        <c:minorTickMark val="none"/>
        <c:tickLblPos val="nextTo"/>
        <c:crossAx val="183067072"/>
        <c:crosses val="autoZero"/>
        <c:auto val="1"/>
        <c:lblAlgn val="ctr"/>
        <c:lblOffset val="100"/>
        <c:noMultiLvlLbl val="0"/>
      </c:catAx>
      <c:valAx>
        <c:axId val="183067072"/>
        <c:scaling>
          <c:orientation val="minMax"/>
          <c:min val="10"/>
        </c:scaling>
        <c:delete val="1"/>
        <c:axPos val="l"/>
        <c:numFmt formatCode="#,##0.0" sourceLinked="1"/>
        <c:majorTickMark val="none"/>
        <c:minorTickMark val="none"/>
        <c:tickLblPos val="none"/>
        <c:crossAx val="182686888"/>
        <c:crosses val="autoZero"/>
        <c:crossBetween val="between"/>
      </c:valAx>
    </c:plotArea>
    <c:plotVisOnly val="1"/>
    <c:dispBlanksAs val="gap"/>
    <c:showDLblsOverMax val="0"/>
  </c:chart>
  <c:printSettings>
    <c:headerFooter/>
    <c:pageMargins b="0.75000000000000089" l="0.70000000000000062" r="0.70000000000000062" t="0.75000000000000089" header="0.30000000000000032" footer="0.30000000000000032"/>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12</xdr:col>
      <xdr:colOff>66675</xdr:colOff>
      <xdr:row>22</xdr:row>
      <xdr:rowOff>47625</xdr:rowOff>
    </xdr:from>
    <xdr:to>
      <xdr:col>14</xdr:col>
      <xdr:colOff>438150</xdr:colOff>
      <xdr:row>30</xdr:row>
      <xdr:rowOff>9525</xdr:rowOff>
    </xdr:to>
    <xdr:sp macro="" textlink="">
      <xdr:nvSpPr>
        <xdr:cNvPr id="2" name="Oval Callout 1"/>
        <xdr:cNvSpPr/>
      </xdr:nvSpPr>
      <xdr:spPr>
        <a:xfrm>
          <a:off x="7258050" y="4267200"/>
          <a:ext cx="1800225" cy="1257300"/>
        </a:xfrm>
        <a:prstGeom prst="wedgeEllipseCallout">
          <a:avLst>
            <a:gd name="adj1" fmla="val -89099"/>
            <a:gd name="adj2" fmla="val 173884"/>
          </a:avLst>
        </a:prstGeom>
        <a:solidFill>
          <a:schemeClr val="accent1">
            <a:alpha val="21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000" b="1">
              <a:solidFill>
                <a:srgbClr val="C00000"/>
              </a:solidFill>
            </a:rPr>
            <a:t>Choose a tab below</a:t>
          </a:r>
          <a:r>
            <a:rPr lang="en-US" sz="1000" b="1" baseline="0">
              <a:solidFill>
                <a:srgbClr val="C00000"/>
              </a:solidFill>
            </a:rPr>
            <a:t> to see long term trend data for all 50 states and D.C.</a:t>
          </a:r>
          <a:endParaRPr lang="en-US" sz="1000" b="1">
            <a:solidFill>
              <a:srgbClr val="C00000"/>
            </a:solidFill>
          </a:endParaRPr>
        </a:p>
      </xdr:txBody>
    </xdr:sp>
    <xdr:clientData/>
  </xdr:twoCellAnchor>
  <xdr:twoCellAnchor>
    <xdr:from>
      <xdr:col>11</xdr:col>
      <xdr:colOff>247650</xdr:colOff>
      <xdr:row>0</xdr:row>
      <xdr:rowOff>57150</xdr:rowOff>
    </xdr:from>
    <xdr:to>
      <xdr:col>17</xdr:col>
      <xdr:colOff>533400</xdr:colOff>
      <xdr:row>13</xdr:row>
      <xdr:rowOff>38100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xdr:col>
      <xdr:colOff>561975</xdr:colOff>
      <xdr:row>0</xdr:row>
      <xdr:rowOff>47625</xdr:rowOff>
    </xdr:from>
    <xdr:to>
      <xdr:col>21</xdr:col>
      <xdr:colOff>647699</xdr:colOff>
      <xdr:row>13</xdr:row>
      <xdr:rowOff>38100</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16</xdr:col>
      <xdr:colOff>0</xdr:colOff>
      <xdr:row>19</xdr:row>
      <xdr:rowOff>0</xdr:rowOff>
    </xdr:from>
    <xdr:to>
      <xdr:col>18</xdr:col>
      <xdr:colOff>363800</xdr:colOff>
      <xdr:row>31</xdr:row>
      <xdr:rowOff>110066</xdr:rowOff>
    </xdr:to>
    <xdr:sp macro="" textlink="">
      <xdr:nvSpPr>
        <xdr:cNvPr id="5" name="Oval Callout 4"/>
        <xdr:cNvSpPr/>
      </xdr:nvSpPr>
      <xdr:spPr>
        <a:xfrm>
          <a:off x="10048875" y="3733800"/>
          <a:ext cx="1792550" cy="2053166"/>
        </a:xfrm>
        <a:prstGeom prst="wedgeEllipseCallout">
          <a:avLst>
            <a:gd name="adj1" fmla="val -97981"/>
            <a:gd name="adj2" fmla="val -122931"/>
          </a:avLst>
        </a:prstGeom>
        <a:solidFill>
          <a:schemeClr val="accent1">
            <a:alpha val="43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000" b="1">
              <a:solidFill>
                <a:srgbClr val="C00000"/>
              </a:solidFill>
              <a:latin typeface="Arial" pitchFamily="34" charset="0"/>
              <a:cs typeface="Arial" pitchFamily="34" charset="0"/>
            </a:rPr>
            <a:t>Click</a:t>
          </a:r>
          <a:r>
            <a:rPr lang="en-US" sz="1000" b="1" baseline="0">
              <a:solidFill>
                <a:srgbClr val="C00000"/>
              </a:solidFill>
              <a:latin typeface="Arial" pitchFamily="34" charset="0"/>
              <a:cs typeface="Arial" pitchFamily="34" charset="0"/>
            </a:rPr>
            <a:t> on a bar to see state highlighted to left.  Move highlight box from state to state to change view.</a:t>
          </a:r>
          <a:endParaRPr lang="en-US" sz="1000" b="1">
            <a:solidFill>
              <a:srgbClr val="C00000"/>
            </a:solidFill>
            <a:latin typeface="Arial" pitchFamily="34" charset="0"/>
            <a:cs typeface="Arial" pitchFamily="34" charset="0"/>
          </a:endParaRPr>
        </a:p>
      </xdr:txBody>
    </xdr:sp>
    <xdr:clientData/>
  </xdr:twoCellAnchor>
  <xdr:twoCellAnchor>
    <xdr:from>
      <xdr:col>22</xdr:col>
      <xdr:colOff>0</xdr:colOff>
      <xdr:row>20</xdr:row>
      <xdr:rowOff>0</xdr:rowOff>
    </xdr:from>
    <xdr:to>
      <xdr:col>24</xdr:col>
      <xdr:colOff>363800</xdr:colOff>
      <xdr:row>32</xdr:row>
      <xdr:rowOff>110066</xdr:rowOff>
    </xdr:to>
    <xdr:sp macro="" textlink="">
      <xdr:nvSpPr>
        <xdr:cNvPr id="6" name="Oval Callout 5"/>
        <xdr:cNvSpPr/>
      </xdr:nvSpPr>
      <xdr:spPr>
        <a:xfrm>
          <a:off x="14335125" y="3895725"/>
          <a:ext cx="1792550" cy="2053166"/>
        </a:xfrm>
        <a:prstGeom prst="wedgeEllipseCallout">
          <a:avLst>
            <a:gd name="adj1" fmla="val -98512"/>
            <a:gd name="adj2" fmla="val -141952"/>
          </a:avLst>
        </a:prstGeom>
        <a:solidFill>
          <a:schemeClr val="accent1">
            <a:alpha val="43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000" b="1">
              <a:solidFill>
                <a:srgbClr val="C00000"/>
              </a:solidFill>
              <a:latin typeface="Arial" pitchFamily="34" charset="0"/>
              <a:cs typeface="Arial" pitchFamily="34" charset="0"/>
            </a:rPr>
            <a:t>Click</a:t>
          </a:r>
          <a:r>
            <a:rPr lang="en-US" sz="1000" b="1" baseline="0">
              <a:solidFill>
                <a:srgbClr val="C00000"/>
              </a:solidFill>
              <a:latin typeface="Arial" pitchFamily="34" charset="0"/>
              <a:cs typeface="Arial" pitchFamily="34" charset="0"/>
            </a:rPr>
            <a:t> on a bar to see state highlighted to left.  Move highlight box from state to state to change view.</a:t>
          </a:r>
          <a:endParaRPr lang="en-US" sz="1000" b="1">
            <a:solidFill>
              <a:srgbClr val="C00000"/>
            </a:solidFill>
            <a:latin typeface="Arial" pitchFamily="34" charset="0"/>
            <a:cs typeface="Arial"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17</xdr:col>
      <xdr:colOff>0</xdr:colOff>
      <xdr:row>0</xdr:row>
      <xdr:rowOff>0</xdr:rowOff>
    </xdr:from>
    <xdr:to>
      <xdr:col>17</xdr:col>
      <xdr:colOff>180975</xdr:colOff>
      <xdr:row>1</xdr:row>
      <xdr:rowOff>0</xdr:rowOff>
    </xdr:to>
    <xdr:pic>
      <xdr:nvPicPr>
        <xdr:cNvPr id="1244" name="Picture 14" descr="blank"/>
        <xdr:cNvPicPr>
          <a:picLocks noChangeAspect="1" noChangeArrowheads="1"/>
        </xdr:cNvPicPr>
      </xdr:nvPicPr>
      <xdr:blipFill>
        <a:blip xmlns:r="http://schemas.openxmlformats.org/officeDocument/2006/relationships" r:embed="rId1" cstate="print"/>
        <a:srcRect/>
        <a:stretch>
          <a:fillRect/>
        </a:stretch>
      </xdr:blipFill>
      <xdr:spPr bwMode="auto">
        <a:xfrm>
          <a:off x="6724650" y="0"/>
          <a:ext cx="180975" cy="161925"/>
        </a:xfrm>
        <a:prstGeom prst="rect">
          <a:avLst/>
        </a:prstGeom>
        <a:noFill/>
        <a:ln w="9525">
          <a:noFill/>
          <a:miter lim="800000"/>
          <a:headEnd/>
          <a:tailEnd/>
        </a:ln>
      </xdr:spPr>
    </xdr:pic>
    <xdr:clientData/>
  </xdr:twoCellAnchor>
  <xdr:twoCellAnchor editAs="oneCell">
    <xdr:from>
      <xdr:col>17</xdr:col>
      <xdr:colOff>0</xdr:colOff>
      <xdr:row>0</xdr:row>
      <xdr:rowOff>0</xdr:rowOff>
    </xdr:from>
    <xdr:to>
      <xdr:col>17</xdr:col>
      <xdr:colOff>180975</xdr:colOff>
      <xdr:row>1</xdr:row>
      <xdr:rowOff>0</xdr:rowOff>
    </xdr:to>
    <xdr:pic>
      <xdr:nvPicPr>
        <xdr:cNvPr id="1245" name="Picture 15" descr="blank"/>
        <xdr:cNvPicPr>
          <a:picLocks noChangeAspect="1" noChangeArrowheads="1"/>
        </xdr:cNvPicPr>
      </xdr:nvPicPr>
      <xdr:blipFill>
        <a:blip xmlns:r="http://schemas.openxmlformats.org/officeDocument/2006/relationships" r:embed="rId1" cstate="print"/>
        <a:srcRect/>
        <a:stretch>
          <a:fillRect/>
        </a:stretch>
      </xdr:blipFill>
      <xdr:spPr bwMode="auto">
        <a:xfrm>
          <a:off x="6724650" y="0"/>
          <a:ext cx="180975" cy="161925"/>
        </a:xfrm>
        <a:prstGeom prst="rect">
          <a:avLst/>
        </a:prstGeom>
        <a:noFill/>
        <a:ln w="9525">
          <a:noFill/>
          <a:miter lim="800000"/>
          <a:headEnd/>
          <a:tailEnd/>
        </a:ln>
      </xdr:spPr>
    </xdr:pic>
    <xdr:clientData/>
  </xdr:twoCellAnchor>
  <xdr:twoCellAnchor editAs="oneCell">
    <xdr:from>
      <xdr:col>17</xdr:col>
      <xdr:colOff>0</xdr:colOff>
      <xdr:row>0</xdr:row>
      <xdr:rowOff>0</xdr:rowOff>
    </xdr:from>
    <xdr:to>
      <xdr:col>17</xdr:col>
      <xdr:colOff>180975</xdr:colOff>
      <xdr:row>1</xdr:row>
      <xdr:rowOff>0</xdr:rowOff>
    </xdr:to>
    <xdr:pic>
      <xdr:nvPicPr>
        <xdr:cNvPr id="1246" name="Picture 16" descr="blank"/>
        <xdr:cNvPicPr>
          <a:picLocks noChangeAspect="1" noChangeArrowheads="1"/>
        </xdr:cNvPicPr>
      </xdr:nvPicPr>
      <xdr:blipFill>
        <a:blip xmlns:r="http://schemas.openxmlformats.org/officeDocument/2006/relationships" r:embed="rId1" cstate="print"/>
        <a:srcRect/>
        <a:stretch>
          <a:fillRect/>
        </a:stretch>
      </xdr:blipFill>
      <xdr:spPr bwMode="auto">
        <a:xfrm>
          <a:off x="6724650" y="0"/>
          <a:ext cx="180975" cy="161925"/>
        </a:xfrm>
        <a:prstGeom prst="rect">
          <a:avLst/>
        </a:prstGeom>
        <a:noFill/>
        <a:ln w="9525">
          <a:noFill/>
          <a:miter lim="800000"/>
          <a:headEnd/>
          <a:tailEnd/>
        </a:ln>
      </xdr:spPr>
    </xdr:pic>
    <xdr:clientData/>
  </xdr:twoCellAnchor>
  <xdr:twoCellAnchor editAs="oneCell">
    <xdr:from>
      <xdr:col>20</xdr:col>
      <xdr:colOff>0</xdr:colOff>
      <xdr:row>0</xdr:row>
      <xdr:rowOff>0</xdr:rowOff>
    </xdr:from>
    <xdr:to>
      <xdr:col>20</xdr:col>
      <xdr:colOff>180975</xdr:colOff>
      <xdr:row>1</xdr:row>
      <xdr:rowOff>0</xdr:rowOff>
    </xdr:to>
    <xdr:pic>
      <xdr:nvPicPr>
        <xdr:cNvPr id="1247" name="Picture 20" descr="blank"/>
        <xdr:cNvPicPr>
          <a:picLocks noChangeAspect="1" noChangeArrowheads="1"/>
        </xdr:cNvPicPr>
      </xdr:nvPicPr>
      <xdr:blipFill>
        <a:blip xmlns:r="http://schemas.openxmlformats.org/officeDocument/2006/relationships" r:embed="rId1" cstate="print"/>
        <a:srcRect/>
        <a:stretch>
          <a:fillRect/>
        </a:stretch>
      </xdr:blipFill>
      <xdr:spPr bwMode="auto">
        <a:xfrm>
          <a:off x="8210550" y="0"/>
          <a:ext cx="180975" cy="161925"/>
        </a:xfrm>
        <a:prstGeom prst="rect">
          <a:avLst/>
        </a:prstGeom>
        <a:noFill/>
        <a:ln w="9525">
          <a:noFill/>
          <a:miter lim="800000"/>
          <a:headEnd/>
          <a:tailEnd/>
        </a:ln>
      </xdr:spPr>
    </xdr:pic>
    <xdr:clientData/>
  </xdr:twoCellAnchor>
  <xdr:twoCellAnchor editAs="oneCell">
    <xdr:from>
      <xdr:col>20</xdr:col>
      <xdr:colOff>0</xdr:colOff>
      <xdr:row>0</xdr:row>
      <xdr:rowOff>0</xdr:rowOff>
    </xdr:from>
    <xdr:to>
      <xdr:col>20</xdr:col>
      <xdr:colOff>180975</xdr:colOff>
      <xdr:row>1</xdr:row>
      <xdr:rowOff>0</xdr:rowOff>
    </xdr:to>
    <xdr:pic>
      <xdr:nvPicPr>
        <xdr:cNvPr id="1248" name="Picture 21" descr="blank"/>
        <xdr:cNvPicPr>
          <a:picLocks noChangeAspect="1" noChangeArrowheads="1"/>
        </xdr:cNvPicPr>
      </xdr:nvPicPr>
      <xdr:blipFill>
        <a:blip xmlns:r="http://schemas.openxmlformats.org/officeDocument/2006/relationships" r:embed="rId1" cstate="print"/>
        <a:srcRect/>
        <a:stretch>
          <a:fillRect/>
        </a:stretch>
      </xdr:blipFill>
      <xdr:spPr bwMode="auto">
        <a:xfrm>
          <a:off x="8210550" y="0"/>
          <a:ext cx="180975" cy="161925"/>
        </a:xfrm>
        <a:prstGeom prst="rect">
          <a:avLst/>
        </a:prstGeom>
        <a:noFill/>
        <a:ln w="9525">
          <a:noFill/>
          <a:miter lim="800000"/>
          <a:headEnd/>
          <a:tailEnd/>
        </a:ln>
      </xdr:spPr>
    </xdr:pic>
    <xdr:clientData/>
  </xdr:twoCellAnchor>
  <xdr:twoCellAnchor editAs="oneCell">
    <xdr:from>
      <xdr:col>20</xdr:col>
      <xdr:colOff>0</xdr:colOff>
      <xdr:row>0</xdr:row>
      <xdr:rowOff>0</xdr:rowOff>
    </xdr:from>
    <xdr:to>
      <xdr:col>20</xdr:col>
      <xdr:colOff>180975</xdr:colOff>
      <xdr:row>1</xdr:row>
      <xdr:rowOff>0</xdr:rowOff>
    </xdr:to>
    <xdr:pic>
      <xdr:nvPicPr>
        <xdr:cNvPr id="1249" name="Picture 22" descr="blank"/>
        <xdr:cNvPicPr>
          <a:picLocks noChangeAspect="1" noChangeArrowheads="1"/>
        </xdr:cNvPicPr>
      </xdr:nvPicPr>
      <xdr:blipFill>
        <a:blip xmlns:r="http://schemas.openxmlformats.org/officeDocument/2006/relationships" r:embed="rId1" cstate="print"/>
        <a:srcRect/>
        <a:stretch>
          <a:fillRect/>
        </a:stretch>
      </xdr:blipFill>
      <xdr:spPr bwMode="auto">
        <a:xfrm>
          <a:off x="8210550" y="0"/>
          <a:ext cx="180975" cy="161925"/>
        </a:xfrm>
        <a:prstGeom prst="rect">
          <a:avLst/>
        </a:prstGeom>
        <a:noFill/>
        <a:ln w="9525">
          <a:noFill/>
          <a:miter lim="800000"/>
          <a:headEnd/>
          <a:tailEnd/>
        </a:ln>
      </xdr:spPr>
    </xdr:pic>
    <xdr:clientData/>
  </xdr:twoCellAnchor>
  <xdr:twoCellAnchor editAs="oneCell">
    <xdr:from>
      <xdr:col>23</xdr:col>
      <xdr:colOff>0</xdr:colOff>
      <xdr:row>0</xdr:row>
      <xdr:rowOff>0</xdr:rowOff>
    </xdr:from>
    <xdr:to>
      <xdr:col>23</xdr:col>
      <xdr:colOff>180975</xdr:colOff>
      <xdr:row>1</xdr:row>
      <xdr:rowOff>0</xdr:rowOff>
    </xdr:to>
    <xdr:pic>
      <xdr:nvPicPr>
        <xdr:cNvPr id="1250" name="Picture 23" descr="blank"/>
        <xdr:cNvPicPr>
          <a:picLocks noChangeAspect="1" noChangeArrowheads="1"/>
        </xdr:cNvPicPr>
      </xdr:nvPicPr>
      <xdr:blipFill>
        <a:blip xmlns:r="http://schemas.openxmlformats.org/officeDocument/2006/relationships" r:embed="rId1" cstate="print"/>
        <a:srcRect/>
        <a:stretch>
          <a:fillRect/>
        </a:stretch>
      </xdr:blipFill>
      <xdr:spPr bwMode="auto">
        <a:xfrm>
          <a:off x="9734550" y="0"/>
          <a:ext cx="180975" cy="161925"/>
        </a:xfrm>
        <a:prstGeom prst="rect">
          <a:avLst/>
        </a:prstGeom>
        <a:noFill/>
        <a:ln w="9525">
          <a:noFill/>
          <a:miter lim="800000"/>
          <a:headEnd/>
          <a:tailEnd/>
        </a:ln>
      </xdr:spPr>
    </xdr:pic>
    <xdr:clientData/>
  </xdr:twoCellAnchor>
  <xdr:twoCellAnchor editAs="oneCell">
    <xdr:from>
      <xdr:col>23</xdr:col>
      <xdr:colOff>0</xdr:colOff>
      <xdr:row>0</xdr:row>
      <xdr:rowOff>0</xdr:rowOff>
    </xdr:from>
    <xdr:to>
      <xdr:col>23</xdr:col>
      <xdr:colOff>180975</xdr:colOff>
      <xdr:row>1</xdr:row>
      <xdr:rowOff>0</xdr:rowOff>
    </xdr:to>
    <xdr:pic>
      <xdr:nvPicPr>
        <xdr:cNvPr id="1251" name="Picture 24" descr="blank"/>
        <xdr:cNvPicPr>
          <a:picLocks noChangeAspect="1" noChangeArrowheads="1"/>
        </xdr:cNvPicPr>
      </xdr:nvPicPr>
      <xdr:blipFill>
        <a:blip xmlns:r="http://schemas.openxmlformats.org/officeDocument/2006/relationships" r:embed="rId1" cstate="print"/>
        <a:srcRect/>
        <a:stretch>
          <a:fillRect/>
        </a:stretch>
      </xdr:blipFill>
      <xdr:spPr bwMode="auto">
        <a:xfrm>
          <a:off x="9734550" y="0"/>
          <a:ext cx="180975" cy="161925"/>
        </a:xfrm>
        <a:prstGeom prst="rect">
          <a:avLst/>
        </a:prstGeom>
        <a:noFill/>
        <a:ln w="9525">
          <a:noFill/>
          <a:miter lim="800000"/>
          <a:headEnd/>
          <a:tailEnd/>
        </a:ln>
      </xdr:spPr>
    </xdr:pic>
    <xdr:clientData/>
  </xdr:twoCellAnchor>
  <xdr:twoCellAnchor editAs="oneCell">
    <xdr:from>
      <xdr:col>23</xdr:col>
      <xdr:colOff>0</xdr:colOff>
      <xdr:row>0</xdr:row>
      <xdr:rowOff>0</xdr:rowOff>
    </xdr:from>
    <xdr:to>
      <xdr:col>23</xdr:col>
      <xdr:colOff>180975</xdr:colOff>
      <xdr:row>1</xdr:row>
      <xdr:rowOff>0</xdr:rowOff>
    </xdr:to>
    <xdr:pic>
      <xdr:nvPicPr>
        <xdr:cNvPr id="1252" name="Picture 25" descr="blank"/>
        <xdr:cNvPicPr>
          <a:picLocks noChangeAspect="1" noChangeArrowheads="1"/>
        </xdr:cNvPicPr>
      </xdr:nvPicPr>
      <xdr:blipFill>
        <a:blip xmlns:r="http://schemas.openxmlformats.org/officeDocument/2006/relationships" r:embed="rId1" cstate="print"/>
        <a:srcRect/>
        <a:stretch>
          <a:fillRect/>
        </a:stretch>
      </xdr:blipFill>
      <xdr:spPr bwMode="auto">
        <a:xfrm>
          <a:off x="9734550" y="0"/>
          <a:ext cx="180975" cy="161925"/>
        </a:xfrm>
        <a:prstGeom prst="rect">
          <a:avLst/>
        </a:prstGeom>
        <a:noFill/>
        <a:ln w="9525">
          <a:noFill/>
          <a:miter lim="800000"/>
          <a:headEnd/>
          <a:tailEnd/>
        </a:ln>
      </xdr:spPr>
    </xdr:pic>
    <xdr:clientData/>
  </xdr:twoCellAnchor>
  <xdr:twoCellAnchor editAs="oneCell">
    <xdr:from>
      <xdr:col>26</xdr:col>
      <xdr:colOff>0</xdr:colOff>
      <xdr:row>0</xdr:row>
      <xdr:rowOff>0</xdr:rowOff>
    </xdr:from>
    <xdr:to>
      <xdr:col>26</xdr:col>
      <xdr:colOff>180975</xdr:colOff>
      <xdr:row>1</xdr:row>
      <xdr:rowOff>0</xdr:rowOff>
    </xdr:to>
    <xdr:pic>
      <xdr:nvPicPr>
        <xdr:cNvPr id="1253" name="Picture 26" descr="blank"/>
        <xdr:cNvPicPr>
          <a:picLocks noChangeAspect="1" noChangeArrowheads="1"/>
        </xdr:cNvPicPr>
      </xdr:nvPicPr>
      <xdr:blipFill>
        <a:blip xmlns:r="http://schemas.openxmlformats.org/officeDocument/2006/relationships" r:embed="rId1" cstate="print"/>
        <a:srcRect/>
        <a:stretch>
          <a:fillRect/>
        </a:stretch>
      </xdr:blipFill>
      <xdr:spPr bwMode="auto">
        <a:xfrm>
          <a:off x="11268075" y="0"/>
          <a:ext cx="180975" cy="161925"/>
        </a:xfrm>
        <a:prstGeom prst="rect">
          <a:avLst/>
        </a:prstGeom>
        <a:noFill/>
        <a:ln w="9525">
          <a:noFill/>
          <a:miter lim="800000"/>
          <a:headEnd/>
          <a:tailEnd/>
        </a:ln>
      </xdr:spPr>
    </xdr:pic>
    <xdr:clientData/>
  </xdr:twoCellAnchor>
  <xdr:twoCellAnchor editAs="oneCell">
    <xdr:from>
      <xdr:col>26</xdr:col>
      <xdr:colOff>0</xdr:colOff>
      <xdr:row>0</xdr:row>
      <xdr:rowOff>0</xdr:rowOff>
    </xdr:from>
    <xdr:to>
      <xdr:col>26</xdr:col>
      <xdr:colOff>180975</xdr:colOff>
      <xdr:row>1</xdr:row>
      <xdr:rowOff>0</xdr:rowOff>
    </xdr:to>
    <xdr:pic>
      <xdr:nvPicPr>
        <xdr:cNvPr id="1254" name="Picture 27" descr="blank"/>
        <xdr:cNvPicPr>
          <a:picLocks noChangeAspect="1" noChangeArrowheads="1"/>
        </xdr:cNvPicPr>
      </xdr:nvPicPr>
      <xdr:blipFill>
        <a:blip xmlns:r="http://schemas.openxmlformats.org/officeDocument/2006/relationships" r:embed="rId1" cstate="print"/>
        <a:srcRect/>
        <a:stretch>
          <a:fillRect/>
        </a:stretch>
      </xdr:blipFill>
      <xdr:spPr bwMode="auto">
        <a:xfrm>
          <a:off x="11268075" y="0"/>
          <a:ext cx="180975" cy="161925"/>
        </a:xfrm>
        <a:prstGeom prst="rect">
          <a:avLst/>
        </a:prstGeom>
        <a:noFill/>
        <a:ln w="9525">
          <a:noFill/>
          <a:miter lim="800000"/>
          <a:headEnd/>
          <a:tailEnd/>
        </a:ln>
      </xdr:spPr>
    </xdr:pic>
    <xdr:clientData/>
  </xdr:twoCellAnchor>
  <xdr:twoCellAnchor editAs="oneCell">
    <xdr:from>
      <xdr:col>26</xdr:col>
      <xdr:colOff>0</xdr:colOff>
      <xdr:row>0</xdr:row>
      <xdr:rowOff>0</xdr:rowOff>
    </xdr:from>
    <xdr:to>
      <xdr:col>26</xdr:col>
      <xdr:colOff>180975</xdr:colOff>
      <xdr:row>1</xdr:row>
      <xdr:rowOff>0</xdr:rowOff>
    </xdr:to>
    <xdr:pic>
      <xdr:nvPicPr>
        <xdr:cNvPr id="1255" name="Picture 28" descr="blank"/>
        <xdr:cNvPicPr>
          <a:picLocks noChangeAspect="1" noChangeArrowheads="1"/>
        </xdr:cNvPicPr>
      </xdr:nvPicPr>
      <xdr:blipFill>
        <a:blip xmlns:r="http://schemas.openxmlformats.org/officeDocument/2006/relationships" r:embed="rId1" cstate="print"/>
        <a:srcRect/>
        <a:stretch>
          <a:fillRect/>
        </a:stretch>
      </xdr:blipFill>
      <xdr:spPr bwMode="auto">
        <a:xfrm>
          <a:off x="11268075" y="0"/>
          <a:ext cx="180975" cy="161925"/>
        </a:xfrm>
        <a:prstGeom prst="rect">
          <a:avLst/>
        </a:prstGeom>
        <a:noFill/>
        <a:ln w="9525">
          <a:noFill/>
          <a:miter lim="800000"/>
          <a:headEnd/>
          <a:tailEnd/>
        </a:ln>
      </xdr:spPr>
    </xdr:pic>
    <xdr:clientData/>
  </xdr:twoCellAnchor>
  <xdr:twoCellAnchor editAs="oneCell">
    <xdr:from>
      <xdr:col>29</xdr:col>
      <xdr:colOff>0</xdr:colOff>
      <xdr:row>0</xdr:row>
      <xdr:rowOff>0</xdr:rowOff>
    </xdr:from>
    <xdr:to>
      <xdr:col>29</xdr:col>
      <xdr:colOff>180975</xdr:colOff>
      <xdr:row>1</xdr:row>
      <xdr:rowOff>0</xdr:rowOff>
    </xdr:to>
    <xdr:pic>
      <xdr:nvPicPr>
        <xdr:cNvPr id="1256" name="Picture 40" descr="blank"/>
        <xdr:cNvPicPr>
          <a:picLocks noChangeAspect="1" noChangeArrowheads="1"/>
        </xdr:cNvPicPr>
      </xdr:nvPicPr>
      <xdr:blipFill>
        <a:blip xmlns:r="http://schemas.openxmlformats.org/officeDocument/2006/relationships" r:embed="rId1" cstate="print"/>
        <a:srcRect/>
        <a:stretch>
          <a:fillRect/>
        </a:stretch>
      </xdr:blipFill>
      <xdr:spPr bwMode="auto">
        <a:xfrm>
          <a:off x="12944475" y="0"/>
          <a:ext cx="180975" cy="161925"/>
        </a:xfrm>
        <a:prstGeom prst="rect">
          <a:avLst/>
        </a:prstGeom>
        <a:noFill/>
        <a:ln w="9525">
          <a:noFill/>
          <a:miter lim="800000"/>
          <a:headEnd/>
          <a:tailEnd/>
        </a:ln>
      </xdr:spPr>
    </xdr:pic>
    <xdr:clientData/>
  </xdr:twoCellAnchor>
  <xdr:twoCellAnchor editAs="oneCell">
    <xdr:from>
      <xdr:col>29</xdr:col>
      <xdr:colOff>0</xdr:colOff>
      <xdr:row>0</xdr:row>
      <xdr:rowOff>0</xdr:rowOff>
    </xdr:from>
    <xdr:to>
      <xdr:col>29</xdr:col>
      <xdr:colOff>180975</xdr:colOff>
      <xdr:row>1</xdr:row>
      <xdr:rowOff>0</xdr:rowOff>
    </xdr:to>
    <xdr:pic>
      <xdr:nvPicPr>
        <xdr:cNvPr id="1257" name="Picture 41" descr="blank"/>
        <xdr:cNvPicPr>
          <a:picLocks noChangeAspect="1" noChangeArrowheads="1"/>
        </xdr:cNvPicPr>
      </xdr:nvPicPr>
      <xdr:blipFill>
        <a:blip xmlns:r="http://schemas.openxmlformats.org/officeDocument/2006/relationships" r:embed="rId1" cstate="print"/>
        <a:srcRect/>
        <a:stretch>
          <a:fillRect/>
        </a:stretch>
      </xdr:blipFill>
      <xdr:spPr bwMode="auto">
        <a:xfrm>
          <a:off x="12944475" y="0"/>
          <a:ext cx="180975" cy="161925"/>
        </a:xfrm>
        <a:prstGeom prst="rect">
          <a:avLst/>
        </a:prstGeom>
        <a:noFill/>
        <a:ln w="9525">
          <a:noFill/>
          <a:miter lim="800000"/>
          <a:headEnd/>
          <a:tailEnd/>
        </a:ln>
      </xdr:spPr>
    </xdr:pic>
    <xdr:clientData/>
  </xdr:twoCellAnchor>
  <xdr:twoCellAnchor editAs="oneCell">
    <xdr:from>
      <xdr:col>29</xdr:col>
      <xdr:colOff>0</xdr:colOff>
      <xdr:row>0</xdr:row>
      <xdr:rowOff>0</xdr:rowOff>
    </xdr:from>
    <xdr:to>
      <xdr:col>29</xdr:col>
      <xdr:colOff>180975</xdr:colOff>
      <xdr:row>1</xdr:row>
      <xdr:rowOff>0</xdr:rowOff>
    </xdr:to>
    <xdr:pic>
      <xdr:nvPicPr>
        <xdr:cNvPr id="1258" name="Picture 42" descr="blank"/>
        <xdr:cNvPicPr>
          <a:picLocks noChangeAspect="1" noChangeArrowheads="1"/>
        </xdr:cNvPicPr>
      </xdr:nvPicPr>
      <xdr:blipFill>
        <a:blip xmlns:r="http://schemas.openxmlformats.org/officeDocument/2006/relationships" r:embed="rId1" cstate="print"/>
        <a:srcRect/>
        <a:stretch>
          <a:fillRect/>
        </a:stretch>
      </xdr:blipFill>
      <xdr:spPr bwMode="auto">
        <a:xfrm>
          <a:off x="12944475" y="0"/>
          <a:ext cx="180975" cy="161925"/>
        </a:xfrm>
        <a:prstGeom prst="rect">
          <a:avLst/>
        </a:prstGeom>
        <a:noFill/>
        <a:ln w="9525">
          <a:noFill/>
          <a:miter lim="800000"/>
          <a:headEnd/>
          <a:tailEnd/>
        </a:ln>
      </xdr:spPr>
    </xdr:pic>
    <xdr:clientData/>
  </xdr:twoCellAnchor>
  <xdr:twoCellAnchor editAs="oneCell">
    <xdr:from>
      <xdr:col>32</xdr:col>
      <xdr:colOff>0</xdr:colOff>
      <xdr:row>0</xdr:row>
      <xdr:rowOff>0</xdr:rowOff>
    </xdr:from>
    <xdr:to>
      <xdr:col>32</xdr:col>
      <xdr:colOff>180975</xdr:colOff>
      <xdr:row>1</xdr:row>
      <xdr:rowOff>0</xdr:rowOff>
    </xdr:to>
    <xdr:pic>
      <xdr:nvPicPr>
        <xdr:cNvPr id="1259" name="Picture 40" descr="blank"/>
        <xdr:cNvPicPr>
          <a:picLocks noChangeAspect="1" noChangeArrowheads="1"/>
        </xdr:cNvPicPr>
      </xdr:nvPicPr>
      <xdr:blipFill>
        <a:blip xmlns:r="http://schemas.openxmlformats.org/officeDocument/2006/relationships" r:embed="rId1" cstate="print"/>
        <a:srcRect/>
        <a:stretch>
          <a:fillRect/>
        </a:stretch>
      </xdr:blipFill>
      <xdr:spPr bwMode="auto">
        <a:xfrm>
          <a:off x="14620875" y="0"/>
          <a:ext cx="180975" cy="161925"/>
        </a:xfrm>
        <a:prstGeom prst="rect">
          <a:avLst/>
        </a:prstGeom>
        <a:noFill/>
        <a:ln w="9525">
          <a:noFill/>
          <a:miter lim="800000"/>
          <a:headEnd/>
          <a:tailEnd/>
        </a:ln>
      </xdr:spPr>
    </xdr:pic>
    <xdr:clientData/>
  </xdr:twoCellAnchor>
  <xdr:twoCellAnchor editAs="oneCell">
    <xdr:from>
      <xdr:col>32</xdr:col>
      <xdr:colOff>0</xdr:colOff>
      <xdr:row>0</xdr:row>
      <xdr:rowOff>0</xdr:rowOff>
    </xdr:from>
    <xdr:to>
      <xdr:col>32</xdr:col>
      <xdr:colOff>180975</xdr:colOff>
      <xdr:row>1</xdr:row>
      <xdr:rowOff>0</xdr:rowOff>
    </xdr:to>
    <xdr:pic>
      <xdr:nvPicPr>
        <xdr:cNvPr id="1260" name="Picture 41" descr="blank"/>
        <xdr:cNvPicPr>
          <a:picLocks noChangeAspect="1" noChangeArrowheads="1"/>
        </xdr:cNvPicPr>
      </xdr:nvPicPr>
      <xdr:blipFill>
        <a:blip xmlns:r="http://schemas.openxmlformats.org/officeDocument/2006/relationships" r:embed="rId1" cstate="print"/>
        <a:srcRect/>
        <a:stretch>
          <a:fillRect/>
        </a:stretch>
      </xdr:blipFill>
      <xdr:spPr bwMode="auto">
        <a:xfrm>
          <a:off x="14620875" y="0"/>
          <a:ext cx="180975" cy="161925"/>
        </a:xfrm>
        <a:prstGeom prst="rect">
          <a:avLst/>
        </a:prstGeom>
        <a:noFill/>
        <a:ln w="9525">
          <a:noFill/>
          <a:miter lim="800000"/>
          <a:headEnd/>
          <a:tailEnd/>
        </a:ln>
      </xdr:spPr>
    </xdr:pic>
    <xdr:clientData/>
  </xdr:twoCellAnchor>
  <xdr:twoCellAnchor editAs="oneCell">
    <xdr:from>
      <xdr:col>32</xdr:col>
      <xdr:colOff>0</xdr:colOff>
      <xdr:row>0</xdr:row>
      <xdr:rowOff>0</xdr:rowOff>
    </xdr:from>
    <xdr:to>
      <xdr:col>32</xdr:col>
      <xdr:colOff>180975</xdr:colOff>
      <xdr:row>1</xdr:row>
      <xdr:rowOff>0</xdr:rowOff>
    </xdr:to>
    <xdr:pic>
      <xdr:nvPicPr>
        <xdr:cNvPr id="1261" name="Picture 42" descr="blank"/>
        <xdr:cNvPicPr>
          <a:picLocks noChangeAspect="1" noChangeArrowheads="1"/>
        </xdr:cNvPicPr>
      </xdr:nvPicPr>
      <xdr:blipFill>
        <a:blip xmlns:r="http://schemas.openxmlformats.org/officeDocument/2006/relationships" r:embed="rId1" cstate="print"/>
        <a:srcRect/>
        <a:stretch>
          <a:fillRect/>
        </a:stretch>
      </xdr:blipFill>
      <xdr:spPr bwMode="auto">
        <a:xfrm>
          <a:off x="14620875" y="0"/>
          <a:ext cx="180975" cy="161925"/>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B15_0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6"/>
      <sheetName val="%Distribution"/>
      <sheetName val="Total"/>
      <sheetName val="Under 5"/>
      <sheetName val="5 through 17"/>
      <sheetName val="18 through 24"/>
      <sheetName val="25 through 49"/>
      <sheetName val="50 to 64"/>
      <sheetName val="65 and older"/>
      <sheetName val="Under 18"/>
      <sheetName val="25 through 44"/>
      <sheetName val="45 to 64"/>
      <sheetName val="25 to 64"/>
      <sheetName val="25 through 34"/>
      <sheetName val="Sheet1"/>
    </sheetNames>
    <sheetDataSet>
      <sheetData sheetId="0"/>
      <sheetData sheetId="1"/>
      <sheetData sheetId="2"/>
      <sheetData sheetId="3">
        <row r="4">
          <cell r="AH4">
            <v>20271127</v>
          </cell>
          <cell r="AM4">
            <v>19868088</v>
          </cell>
        </row>
        <row r="5">
          <cell r="AH5">
            <v>7638174</v>
          </cell>
          <cell r="AM5">
            <v>7565788</v>
          </cell>
        </row>
        <row r="7">
          <cell r="AH7">
            <v>305207</v>
          </cell>
          <cell r="AM7">
            <v>297104</v>
          </cell>
        </row>
        <row r="8">
          <cell r="AH8">
            <v>196888</v>
          </cell>
          <cell r="AM8">
            <v>192916</v>
          </cell>
        </row>
        <row r="9">
          <cell r="AH9">
            <v>56363</v>
          </cell>
          <cell r="AM9">
            <v>56319</v>
          </cell>
        </row>
        <row r="10">
          <cell r="AH10">
            <v>1085102</v>
          </cell>
          <cell r="AM10">
            <v>1078313</v>
          </cell>
        </row>
        <row r="11">
          <cell r="AH11">
            <v>700208</v>
          </cell>
          <cell r="AM11">
            <v>668508</v>
          </cell>
        </row>
        <row r="12">
          <cell r="AH12">
            <v>281309</v>
          </cell>
          <cell r="AM12">
            <v>274874</v>
          </cell>
        </row>
        <row r="13">
          <cell r="AH13">
            <v>310064</v>
          </cell>
          <cell r="AM13">
            <v>308217</v>
          </cell>
        </row>
        <row r="14">
          <cell r="AH14">
            <v>365655</v>
          </cell>
          <cell r="AM14">
            <v>367210</v>
          </cell>
        </row>
        <row r="15">
          <cell r="AH15">
            <v>213805</v>
          </cell>
          <cell r="AM15">
            <v>198426</v>
          </cell>
        </row>
        <row r="16">
          <cell r="AH16">
            <v>630088</v>
          </cell>
          <cell r="AM16">
            <v>612295</v>
          </cell>
        </row>
        <row r="17">
          <cell r="AH17">
            <v>257538</v>
          </cell>
          <cell r="AM17">
            <v>264479</v>
          </cell>
        </row>
        <row r="18">
          <cell r="AH18">
            <v>299527</v>
          </cell>
          <cell r="AM18">
            <v>292316</v>
          </cell>
        </row>
        <row r="19">
          <cell r="AH19">
            <v>405912</v>
          </cell>
          <cell r="AM19">
            <v>399677</v>
          </cell>
        </row>
        <row r="20">
          <cell r="AH20">
            <v>1916883</v>
          </cell>
          <cell r="AM20">
            <v>1940825</v>
          </cell>
        </row>
        <row r="21">
          <cell r="AH21">
            <v>509060</v>
          </cell>
          <cell r="AM21">
            <v>512115</v>
          </cell>
        </row>
        <row r="22">
          <cell r="AH22">
            <v>104565</v>
          </cell>
          <cell r="AM22">
            <v>102194</v>
          </cell>
        </row>
        <row r="23">
          <cell r="AF23">
            <v>4879491</v>
          </cell>
          <cell r="AM23">
            <v>4879125</v>
          </cell>
        </row>
        <row r="25">
          <cell r="AH25">
            <v>50659</v>
          </cell>
          <cell r="AM25">
            <v>55392</v>
          </cell>
        </row>
        <row r="26">
          <cell r="AH26">
            <v>473078</v>
          </cell>
          <cell r="AM26">
            <v>431758</v>
          </cell>
        </row>
        <row r="27">
          <cell r="AH27">
            <v>2562347</v>
          </cell>
          <cell r="AM27">
            <v>2507536</v>
          </cell>
        </row>
        <row r="28">
          <cell r="AH28">
            <v>343257</v>
          </cell>
          <cell r="AM28">
            <v>335136</v>
          </cell>
        </row>
        <row r="29">
          <cell r="AH29">
            <v>87617</v>
          </cell>
          <cell r="AM29">
            <v>90770</v>
          </cell>
        </row>
        <row r="30">
          <cell r="AH30">
            <v>121719</v>
          </cell>
          <cell r="AM30">
            <v>113487</v>
          </cell>
        </row>
        <row r="31">
          <cell r="AH31">
            <v>60750</v>
          </cell>
          <cell r="AM31">
            <v>61272</v>
          </cell>
        </row>
        <row r="32">
          <cell r="AH32">
            <v>192505</v>
          </cell>
          <cell r="AM32">
            <v>178194</v>
          </cell>
        </row>
        <row r="33">
          <cell r="AH33">
            <v>144616</v>
          </cell>
          <cell r="AM33">
            <v>138724</v>
          </cell>
        </row>
        <row r="34">
          <cell r="AH34">
            <v>236358</v>
          </cell>
          <cell r="AM34">
            <v>230022</v>
          </cell>
        </row>
        <row r="35">
          <cell r="AH35">
            <v>257298</v>
          </cell>
          <cell r="AM35">
            <v>253867</v>
          </cell>
        </row>
        <row r="36">
          <cell r="AH36">
            <v>428849</v>
          </cell>
          <cell r="AM36">
            <v>444620</v>
          </cell>
        </row>
        <row r="37">
          <cell r="AH37">
            <v>37973</v>
          </cell>
          <cell r="AM37">
            <v>38347</v>
          </cell>
        </row>
        <row r="38">
          <cell r="AH38">
            <v>4356534</v>
          </cell>
          <cell r="AM38">
            <v>4186174</v>
          </cell>
        </row>
        <row r="40">
          <cell r="AH40">
            <v>848612</v>
          </cell>
          <cell r="AM40">
            <v>799019</v>
          </cell>
        </row>
        <row r="41">
          <cell r="AH41">
            <v>436605</v>
          </cell>
          <cell r="AM41">
            <v>420815</v>
          </cell>
        </row>
        <row r="42">
          <cell r="AH42">
            <v>198902</v>
          </cell>
          <cell r="AM42">
            <v>194726</v>
          </cell>
        </row>
        <row r="43">
          <cell r="AH43">
            <v>199804</v>
          </cell>
          <cell r="AM43">
            <v>200406</v>
          </cell>
        </row>
        <row r="44">
          <cell r="AH44">
            <v>615792</v>
          </cell>
          <cell r="AM44">
            <v>572768</v>
          </cell>
        </row>
        <row r="45">
          <cell r="AH45">
            <v>355512</v>
          </cell>
          <cell r="AM45">
            <v>347567</v>
          </cell>
        </row>
        <row r="46">
          <cell r="AH46">
            <v>389142</v>
          </cell>
          <cell r="AM46">
            <v>376837</v>
          </cell>
        </row>
        <row r="47">
          <cell r="AH47">
            <v>129611</v>
          </cell>
          <cell r="AM47">
            <v>130160</v>
          </cell>
        </row>
        <row r="48">
          <cell r="AH48">
            <v>41750</v>
          </cell>
          <cell r="AM48">
            <v>48767</v>
          </cell>
        </row>
        <row r="49">
          <cell r="AH49">
            <v>727020</v>
          </cell>
          <cell r="AM49">
            <v>690821</v>
          </cell>
        </row>
        <row r="50">
          <cell r="AH50">
            <v>56842</v>
          </cell>
          <cell r="AM50">
            <v>59957</v>
          </cell>
        </row>
        <row r="51">
          <cell r="AH51">
            <v>356942</v>
          </cell>
          <cell r="AM51">
            <v>344331</v>
          </cell>
        </row>
        <row r="52">
          <cell r="AH52">
            <v>3246648</v>
          </cell>
          <cell r="AM52">
            <v>3196034</v>
          </cell>
        </row>
        <row r="54">
          <cell r="AH54">
            <v>205908</v>
          </cell>
          <cell r="AM54">
            <v>191937</v>
          </cell>
        </row>
        <row r="55">
          <cell r="AH55">
            <v>71034</v>
          </cell>
          <cell r="AM55">
            <v>65014</v>
          </cell>
        </row>
        <row r="56">
          <cell r="AH56">
            <v>367833</v>
          </cell>
          <cell r="AM56">
            <v>365546</v>
          </cell>
        </row>
        <row r="57">
          <cell r="AH57">
            <v>72947</v>
          </cell>
          <cell r="AM57">
            <v>65661</v>
          </cell>
        </row>
        <row r="58">
          <cell r="AH58">
            <v>546984</v>
          </cell>
          <cell r="AM58">
            <v>533235</v>
          </cell>
        </row>
        <row r="59">
          <cell r="AH59">
            <v>1160322</v>
          </cell>
          <cell r="AM59">
            <v>1173627</v>
          </cell>
        </row>
        <row r="60">
          <cell r="AH60">
            <v>730031</v>
          </cell>
          <cell r="AM60">
            <v>715904</v>
          </cell>
        </row>
        <row r="61">
          <cell r="AH61">
            <v>59255</v>
          </cell>
          <cell r="AM61">
            <v>54632</v>
          </cell>
        </row>
        <row r="62">
          <cell r="AH62">
            <v>32334</v>
          </cell>
          <cell r="AM62">
            <v>30478</v>
          </cell>
        </row>
        <row r="63">
          <cell r="AH63">
            <v>32745</v>
          </cell>
          <cell r="AM63">
            <v>40967</v>
          </cell>
        </row>
      </sheetData>
      <sheetData sheetId="4">
        <row r="4">
          <cell r="AH4">
            <v>53833475</v>
          </cell>
          <cell r="AM4">
            <v>53717784</v>
          </cell>
        </row>
        <row r="5">
          <cell r="AH5">
            <v>19797926</v>
          </cell>
          <cell r="AM5">
            <v>20276621</v>
          </cell>
        </row>
        <row r="7">
          <cell r="AH7">
            <v>830886</v>
          </cell>
          <cell r="AM7">
            <v>814377</v>
          </cell>
        </row>
        <row r="8">
          <cell r="AH8">
            <v>509618</v>
          </cell>
          <cell r="AM8">
            <v>516950</v>
          </cell>
        </row>
        <row r="9">
          <cell r="AH9">
            <v>149583</v>
          </cell>
          <cell r="AM9">
            <v>147239</v>
          </cell>
        </row>
        <row r="10">
          <cell r="AH10">
            <v>2932090</v>
          </cell>
          <cell r="AM10">
            <v>2948361</v>
          </cell>
        </row>
        <row r="11">
          <cell r="AH11">
            <v>1776753</v>
          </cell>
          <cell r="AM11">
            <v>1821201</v>
          </cell>
        </row>
        <row r="12">
          <cell r="AH12">
            <v>739651</v>
          </cell>
          <cell r="AM12">
            <v>739130</v>
          </cell>
        </row>
        <row r="13">
          <cell r="AH13">
            <v>799899</v>
          </cell>
          <cell r="AM13">
            <v>804740</v>
          </cell>
        </row>
        <row r="14">
          <cell r="AH14">
            <v>993345</v>
          </cell>
          <cell r="AM14">
            <v>977312</v>
          </cell>
        </row>
        <row r="15">
          <cell r="AH15">
            <v>547507</v>
          </cell>
          <cell r="AM15">
            <v>539006</v>
          </cell>
        </row>
        <row r="16">
          <cell r="AH16">
            <v>1622749</v>
          </cell>
          <cell r="AM16">
            <v>1673310</v>
          </cell>
        </row>
        <row r="17">
          <cell r="AH17">
            <v>653561</v>
          </cell>
          <cell r="AM17">
            <v>682548</v>
          </cell>
        </row>
        <row r="18">
          <cell r="AH18">
            <v>774450</v>
          </cell>
          <cell r="AM18">
            <v>787482</v>
          </cell>
        </row>
        <row r="19">
          <cell r="AH19">
            <v>1089253</v>
          </cell>
          <cell r="AM19">
            <v>1091900</v>
          </cell>
        </row>
        <row r="20">
          <cell r="AH20">
            <v>4761794</v>
          </cell>
          <cell r="AM20">
            <v>5101161</v>
          </cell>
        </row>
        <row r="21">
          <cell r="AH21">
            <v>1331222</v>
          </cell>
          <cell r="AM21">
            <v>1352420</v>
          </cell>
        </row>
        <row r="22">
          <cell r="AH22">
            <v>285565</v>
          </cell>
          <cell r="AM22">
            <v>279484</v>
          </cell>
        </row>
        <row r="23">
          <cell r="AF23">
            <v>12792605</v>
          </cell>
          <cell r="AM23">
            <v>12954472</v>
          </cell>
        </row>
        <row r="25">
          <cell r="AH25">
            <v>131932</v>
          </cell>
          <cell r="AM25">
            <v>132740</v>
          </cell>
        </row>
        <row r="26">
          <cell r="AH26">
            <v>1155014</v>
          </cell>
          <cell r="AM26">
            <v>1185056</v>
          </cell>
        </row>
        <row r="27">
          <cell r="AH27">
            <v>6759162</v>
          </cell>
          <cell r="AM27">
            <v>6667341</v>
          </cell>
        </row>
        <row r="28">
          <cell r="AH28">
            <v>860440</v>
          </cell>
          <cell r="AM28">
            <v>902796</v>
          </cell>
        </row>
        <row r="29">
          <cell r="AH29">
            <v>212703</v>
          </cell>
          <cell r="AM29">
            <v>216496</v>
          </cell>
        </row>
        <row r="30">
          <cell r="AH30">
            <v>299929</v>
          </cell>
          <cell r="AM30">
            <v>314294</v>
          </cell>
        </row>
        <row r="31">
          <cell r="AH31">
            <v>162889</v>
          </cell>
          <cell r="AM31">
            <v>162709</v>
          </cell>
        </row>
        <row r="32">
          <cell r="AH32">
            <v>470090</v>
          </cell>
          <cell r="AM32">
            <v>483411</v>
          </cell>
        </row>
        <row r="33">
          <cell r="AH33">
            <v>367670</v>
          </cell>
          <cell r="AM33">
            <v>368816</v>
          </cell>
        </row>
        <row r="34">
          <cell r="AH34">
            <v>629534</v>
          </cell>
          <cell r="AM34">
            <v>627584</v>
          </cell>
        </row>
        <row r="35">
          <cell r="AH35">
            <v>579001</v>
          </cell>
          <cell r="AM35">
            <v>642722</v>
          </cell>
        </row>
        <row r="36">
          <cell r="AH36">
            <v>1130664</v>
          </cell>
          <cell r="AM36">
            <v>1151175</v>
          </cell>
        </row>
        <row r="37">
          <cell r="AH37">
            <v>93480</v>
          </cell>
          <cell r="AM37">
            <v>99332</v>
          </cell>
        </row>
        <row r="38">
          <cell r="AH38">
            <v>11886245</v>
          </cell>
          <cell r="AM38">
            <v>11585882</v>
          </cell>
        </row>
        <row r="40">
          <cell r="AH40">
            <v>2303998</v>
          </cell>
        </row>
        <row r="41">
          <cell r="AH41">
            <v>1173610</v>
          </cell>
        </row>
        <row r="42">
          <cell r="AH42">
            <v>523712</v>
          </cell>
        </row>
        <row r="43">
          <cell r="AH43">
            <v>513785</v>
          </cell>
        </row>
        <row r="44">
          <cell r="AH44">
            <v>1802950</v>
          </cell>
        </row>
        <row r="45">
          <cell r="AH45">
            <v>926988</v>
          </cell>
        </row>
        <row r="46">
          <cell r="AH46">
            <v>1040271</v>
          </cell>
        </row>
        <row r="47">
          <cell r="AH47">
            <v>323279</v>
          </cell>
        </row>
        <row r="48">
          <cell r="AH48">
            <v>105200</v>
          </cell>
        </row>
        <row r="49">
          <cell r="AH49">
            <v>2042598</v>
          </cell>
        </row>
        <row r="50">
          <cell r="AH50">
            <v>142116</v>
          </cell>
        </row>
        <row r="51">
          <cell r="AH51">
            <v>987738</v>
          </cell>
          <cell r="AM51">
            <v>963445</v>
          </cell>
        </row>
        <row r="52">
          <cell r="AH52">
            <v>9227266</v>
          </cell>
          <cell r="AM52">
            <v>8830302</v>
          </cell>
        </row>
        <row r="53">
          <cell r="AM53"/>
        </row>
        <row r="54">
          <cell r="AH54">
            <v>621121</v>
          </cell>
          <cell r="AM54">
            <v>593629</v>
          </cell>
        </row>
        <row r="55">
          <cell r="AH55">
            <v>210680</v>
          </cell>
          <cell r="AM55">
            <v>196262</v>
          </cell>
        </row>
        <row r="56">
          <cell r="AH56">
            <v>1061465</v>
          </cell>
          <cell r="AM56">
            <v>1028400</v>
          </cell>
        </row>
        <row r="57">
          <cell r="AH57">
            <v>222949</v>
          </cell>
          <cell r="AM57">
            <v>205461</v>
          </cell>
        </row>
        <row r="58">
          <cell r="AH58">
            <v>1530186</v>
          </cell>
          <cell r="AM58">
            <v>1488882</v>
          </cell>
        </row>
        <row r="59">
          <cell r="AH59">
            <v>3217110</v>
          </cell>
          <cell r="AM59">
            <v>3066349</v>
          </cell>
        </row>
        <row r="60">
          <cell r="AH60">
            <v>2092754</v>
          </cell>
          <cell r="AM60">
            <v>1999741</v>
          </cell>
        </row>
        <row r="61">
          <cell r="AH61">
            <v>170869</v>
          </cell>
          <cell r="AM61">
            <v>159355</v>
          </cell>
        </row>
        <row r="62">
          <cell r="AH62">
            <v>100132</v>
          </cell>
          <cell r="AM62">
            <v>92223</v>
          </cell>
        </row>
        <row r="63">
          <cell r="AH63">
            <v>69530</v>
          </cell>
          <cell r="AM63">
            <v>70507</v>
          </cell>
        </row>
      </sheetData>
      <sheetData sheetId="5"/>
      <sheetData sheetId="6"/>
      <sheetData sheetId="7"/>
      <sheetData sheetId="8"/>
      <sheetData sheetId="9"/>
      <sheetData sheetId="10"/>
      <sheetData sheetId="11"/>
      <sheetData sheetId="12"/>
      <sheetData sheetId="13"/>
      <sheetData sheetId="1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www.census.gov/" TargetMode="External"/><Relationship Id="rId3" Type="http://schemas.openxmlformats.org/officeDocument/2006/relationships/hyperlink" Target="http://www.census.gov/" TargetMode="External"/><Relationship Id="rId7" Type="http://schemas.openxmlformats.org/officeDocument/2006/relationships/hyperlink" Target="http://www.census.gov/" TargetMode="External"/><Relationship Id="rId2" Type="http://schemas.openxmlformats.org/officeDocument/2006/relationships/hyperlink" Target="http://www.census.gov/" TargetMode="External"/><Relationship Id="rId1" Type="http://schemas.openxmlformats.org/officeDocument/2006/relationships/hyperlink" Target="http://www.census.gov/" TargetMode="External"/><Relationship Id="rId6" Type="http://schemas.openxmlformats.org/officeDocument/2006/relationships/hyperlink" Target="http://www.census.gov/" TargetMode="External"/><Relationship Id="rId5" Type="http://schemas.openxmlformats.org/officeDocument/2006/relationships/hyperlink" Target="http://www.census.gov/" TargetMode="External"/><Relationship Id="rId10" Type="http://schemas.openxmlformats.org/officeDocument/2006/relationships/printerSettings" Target="../printerSettings/printerSettings2.bin"/><Relationship Id="rId4" Type="http://schemas.openxmlformats.org/officeDocument/2006/relationships/hyperlink" Target="http://www.census.gov/" TargetMode="External"/><Relationship Id="rId9" Type="http://schemas.openxmlformats.org/officeDocument/2006/relationships/hyperlink" Target="http://www.census.gov/" TargetMode="Externa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L71"/>
  <sheetViews>
    <sheetView showGridLines="0" tabSelected="1" view="pageBreakPreview" topLeftCell="A40" zoomScale="90" zoomScaleNormal="100" zoomScaleSheetLayoutView="90" workbookViewId="0">
      <selection activeCell="K11" sqref="K11"/>
    </sheetView>
  </sheetViews>
  <sheetFormatPr defaultColWidth="12.5" defaultRowHeight="19.5" customHeight="1" x14ac:dyDescent="0.2"/>
  <cols>
    <col min="1" max="1" width="9.6640625" style="11" customWidth="1"/>
    <col min="2" max="2" width="15.1640625" style="11" customWidth="1"/>
    <col min="3" max="3" width="9.5" style="11" customWidth="1"/>
    <col min="4" max="4" width="7.1640625" style="11" customWidth="1"/>
    <col min="5" max="5" width="8.33203125" style="11" customWidth="1"/>
    <col min="6" max="6" width="14.33203125" style="29" customWidth="1"/>
    <col min="7" max="7" width="7.5" style="11" customWidth="1"/>
    <col min="8" max="8" width="15.1640625" style="11" customWidth="1"/>
    <col min="9" max="9" width="8" style="11" customWidth="1"/>
    <col min="10" max="10" width="7" style="11" customWidth="1"/>
    <col min="11" max="11" width="14.33203125" style="11" customWidth="1"/>
    <col min="12" max="16384" width="12.5" style="11"/>
  </cols>
  <sheetData>
    <row r="1" spans="1:12" ht="12.75" x14ac:dyDescent="0.2">
      <c r="A1" s="8" t="s">
        <v>180</v>
      </c>
      <c r="B1" s="8"/>
      <c r="C1" s="8"/>
      <c r="D1" s="8"/>
      <c r="E1" s="8"/>
      <c r="F1" s="27"/>
    </row>
    <row r="2" spans="1:12" ht="12.75" x14ac:dyDescent="0.2">
      <c r="A2" s="11" t="s">
        <v>84</v>
      </c>
      <c r="B2" s="9"/>
      <c r="C2" s="9"/>
      <c r="D2" s="9"/>
      <c r="E2" s="9"/>
      <c r="F2" s="28"/>
      <c r="H2" s="113"/>
    </row>
    <row r="3" spans="1:12" ht="12.75" x14ac:dyDescent="0.2">
      <c r="A3" s="10"/>
      <c r="B3" s="9"/>
      <c r="C3" s="9"/>
      <c r="D3" s="9"/>
      <c r="E3" s="9"/>
      <c r="F3" s="28"/>
    </row>
    <row r="4" spans="1:12" ht="14.25" x14ac:dyDescent="0.2">
      <c r="A4" s="12"/>
      <c r="B4" s="13"/>
      <c r="C4" s="19" t="s">
        <v>97</v>
      </c>
      <c r="D4" s="20"/>
      <c r="E4" s="20"/>
      <c r="F4" s="21"/>
      <c r="G4" s="207" t="s">
        <v>144</v>
      </c>
      <c r="H4" s="208"/>
      <c r="I4" s="208"/>
      <c r="J4" s="208"/>
      <c r="K4" s="208"/>
    </row>
    <row r="5" spans="1:12" ht="57.75" customHeight="1" x14ac:dyDescent="0.2">
      <c r="A5" s="14"/>
      <c r="B5" s="9"/>
      <c r="C5" s="9"/>
      <c r="D5" s="22" t="s">
        <v>96</v>
      </c>
      <c r="E5" s="15"/>
      <c r="F5" s="33" t="s">
        <v>145</v>
      </c>
      <c r="G5" s="290" t="s">
        <v>135</v>
      </c>
      <c r="H5" s="16" t="s">
        <v>136</v>
      </c>
      <c r="I5" s="22" t="s">
        <v>96</v>
      </c>
      <c r="J5" s="15"/>
      <c r="K5" s="316" t="s">
        <v>200</v>
      </c>
    </row>
    <row r="6" spans="1:12" s="18" customFormat="1" ht="18" customHeight="1" x14ac:dyDescent="0.2">
      <c r="A6" s="17"/>
      <c r="B6" s="17"/>
      <c r="C6" s="288">
        <v>2013</v>
      </c>
      <c r="D6" s="23">
        <v>2008</v>
      </c>
      <c r="E6" s="26">
        <v>2013</v>
      </c>
      <c r="F6" s="31" t="s">
        <v>194</v>
      </c>
      <c r="G6" s="289">
        <v>2013</v>
      </c>
      <c r="H6" s="126" t="s">
        <v>137</v>
      </c>
      <c r="I6" s="23">
        <v>2008</v>
      </c>
      <c r="J6" s="26">
        <v>2012</v>
      </c>
      <c r="K6" s="31" t="s">
        <v>194</v>
      </c>
    </row>
    <row r="7" spans="1:12" s="18" customFormat="1" ht="12.75" x14ac:dyDescent="0.2">
      <c r="A7" s="110" t="s">
        <v>155</v>
      </c>
      <c r="B7" s="110"/>
      <c r="C7" s="129">
        <f>+'Overall Poverty Rates'!BL6</f>
        <v>14.8</v>
      </c>
      <c r="D7" s="122"/>
      <c r="E7" s="110"/>
      <c r="F7" s="134">
        <f>+'Overall Poverty Rates'!BL6-'Overall Poverty Rates'!BB6</f>
        <v>2.4000000000000004</v>
      </c>
      <c r="G7" s="250">
        <f>+'Children in Poverty'!AV4</f>
        <v>22.2</v>
      </c>
      <c r="H7" s="110">
        <f>+'Children in Poverty'!AY4</f>
        <v>73585872</v>
      </c>
      <c r="I7" s="122"/>
      <c r="J7" s="110"/>
      <c r="K7" s="171">
        <f>+'Children in Poverty'!AZ4-'Children in Poverty'!BC4</f>
        <v>2849026.0200000014</v>
      </c>
    </row>
    <row r="8" spans="1:12" s="18" customFormat="1" ht="14.25" x14ac:dyDescent="0.2">
      <c r="A8" s="111" t="s">
        <v>176</v>
      </c>
      <c r="B8" s="111"/>
      <c r="C8" s="130">
        <f>+'Overall Poverty Rates'!BL7</f>
        <v>17.149999999999999</v>
      </c>
      <c r="D8" s="124"/>
      <c r="E8" s="111"/>
      <c r="F8" s="139">
        <f>+'Overall Poverty Rates'!BL7-'Overall Poverty Rates'!BB7</f>
        <v>2.5999999999999979</v>
      </c>
      <c r="G8" s="135">
        <f>+'Children in Poverty'!AV5</f>
        <v>25.9</v>
      </c>
      <c r="H8" s="111">
        <f>+'Children in Poverty'!AY5</f>
        <v>27842409</v>
      </c>
      <c r="I8" s="124"/>
      <c r="J8" s="111"/>
      <c r="K8" s="124">
        <f>+'Children in Poverty'!AZ5-'Children in Poverty'!BC5</f>
        <v>1243832.1809999999</v>
      </c>
      <c r="L8" s="60"/>
    </row>
    <row r="9" spans="1:12" s="18" customFormat="1" ht="12.75" x14ac:dyDescent="0.2">
      <c r="A9" s="111" t="s">
        <v>164</v>
      </c>
      <c r="B9" s="111"/>
      <c r="C9" s="130">
        <f>(C8/$C$7)*100</f>
        <v>115.87837837837836</v>
      </c>
      <c r="D9" s="124"/>
      <c r="E9" s="111"/>
      <c r="F9" s="139"/>
      <c r="G9" s="135">
        <f>(G8/$G$7)*100</f>
        <v>116.66666666666667</v>
      </c>
      <c r="H9" s="172">
        <f>(H8/$H$7)*100</f>
        <v>37.83662304090111</v>
      </c>
      <c r="I9" s="124"/>
      <c r="J9" s="111"/>
      <c r="K9" s="135">
        <f>(K8/$K$7)*100</f>
        <v>43.658154480456425</v>
      </c>
      <c r="L9" s="60"/>
    </row>
    <row r="10" spans="1:12" s="18" customFormat="1" ht="12.75" x14ac:dyDescent="0.2">
      <c r="A10" s="112" t="s">
        <v>3</v>
      </c>
      <c r="B10" s="112"/>
      <c r="C10" s="131">
        <f>+'Overall Poverty Rates'!BL15</f>
        <v>16.100000000000001</v>
      </c>
      <c r="D10" s="119">
        <f>RANK('Overall Poverty Rates'!AZ15,'Overall Poverty Rates'!$AZ$15:$AZ$65)</f>
        <v>7</v>
      </c>
      <c r="E10" s="112">
        <f>RANK('Overall Poverty Rates'!BL15,'Overall Poverty Rates'!$BL$15:$BL$65)</f>
        <v>15</v>
      </c>
      <c r="F10" s="140">
        <f>+'Overall Poverty Rates'!BL15-'Overall Poverty Rates'!BB15</f>
        <v>1.7000000000000011</v>
      </c>
      <c r="G10" s="136">
        <f>+'Children in Poverty'!AV13</f>
        <v>27.2</v>
      </c>
      <c r="H10" s="112">
        <f>+'Children in Poverty'!AY13</f>
        <v>1111481</v>
      </c>
      <c r="I10" s="119">
        <f>RANK('Children in Poverty'!AG13,'Children in Poverty'!$AG$13:$AG$63)</f>
        <v>11</v>
      </c>
      <c r="J10" s="112">
        <f>RANK('Children in Poverty'!AV13,'Children in Poverty'!$AV$13:$AV$63)</f>
        <v>6</v>
      </c>
      <c r="K10" s="119">
        <f>+'Children in Poverty'!AZ13-'Children in Poverty'!BC13</f>
        <v>55790.650999999983</v>
      </c>
      <c r="L10" s="60"/>
    </row>
    <row r="11" spans="1:12" s="18" customFormat="1" ht="12.75" x14ac:dyDescent="0.2">
      <c r="A11" s="112" t="s">
        <v>6</v>
      </c>
      <c r="B11" s="112"/>
      <c r="C11" s="131">
        <f>+'Overall Poverty Rates'!BL16</f>
        <v>18.7</v>
      </c>
      <c r="D11" s="119">
        <f>RANK('Overall Poverty Rates'!AZ16,'Overall Poverty Rates'!$AZ$15:$AZ$65)</f>
        <v>9</v>
      </c>
      <c r="E11" s="112">
        <f>RANK('Overall Poverty Rates'!BL16,'Overall Poverty Rates'!$BL$15:$BL$65)</f>
        <v>6</v>
      </c>
      <c r="F11" s="140">
        <f>+'Overall Poverty Rates'!BL16-'Overall Poverty Rates'!BB16</f>
        <v>2.8999999999999986</v>
      </c>
      <c r="G11" s="136">
        <f>+'Children in Poverty'!AV14</f>
        <v>29</v>
      </c>
      <c r="H11" s="112">
        <f>+'Children in Poverty'!AY14</f>
        <v>709866</v>
      </c>
      <c r="I11" s="119">
        <f>RANK('Children in Poverty'!AG14,'Children in Poverty'!$AG$13:$AG$63)</f>
        <v>3</v>
      </c>
      <c r="J11" s="112">
        <f>RANK('Children in Poverty'!AV14,'Children in Poverty'!$AV$13:$AV$63)</f>
        <v>3</v>
      </c>
      <c r="K11" s="119">
        <f>+'Children in Poverty'!AZ14-'Children in Poverty'!BC14</f>
        <v>29941.145999999979</v>
      </c>
      <c r="L11" s="60"/>
    </row>
    <row r="12" spans="1:12" s="18" customFormat="1" ht="12.75" x14ac:dyDescent="0.2">
      <c r="A12" s="112" t="s">
        <v>10</v>
      </c>
      <c r="B12" s="112"/>
      <c r="C12" s="131">
        <f>+'Overall Poverty Rates'!BL17</f>
        <v>13.7</v>
      </c>
      <c r="D12" s="119">
        <f>RANK('Overall Poverty Rates'!AZ17,'Overall Poverty Rates'!$AZ$15:$AZ$65)</f>
        <v>42</v>
      </c>
      <c r="E12" s="112">
        <f>RANK('Overall Poverty Rates'!BL17,'Overall Poverty Rates'!$BL$15:$BL$65)</f>
        <v>28</v>
      </c>
      <c r="F12" s="140">
        <f>+'Overall Poverty Rates'!BL17-'Overall Poverty Rates'!BB17</f>
        <v>4.3999999999999986</v>
      </c>
      <c r="G12" s="136">
        <f>+'Children in Poverty'!AV15</f>
        <v>18</v>
      </c>
      <c r="H12" s="112">
        <f>+'Children in Poverty'!AY15</f>
        <v>203558</v>
      </c>
      <c r="I12" s="119">
        <f>RANK('Children in Poverty'!AG15,'Children in Poverty'!$AG$13:$AG$63)</f>
        <v>38</v>
      </c>
      <c r="J12" s="112">
        <f>RANK('Children in Poverty'!AV15,'Children in Poverty'!$AV$13:$AV$63)</f>
        <v>34</v>
      </c>
      <c r="K12" s="119">
        <f>+'Children in Poverty'!AZ15-'Children in Poverty'!BC15</f>
        <v>8631.7839999999924</v>
      </c>
      <c r="L12" s="60"/>
    </row>
    <row r="13" spans="1:12" s="18" customFormat="1" ht="12.75" x14ac:dyDescent="0.2">
      <c r="A13" s="112" t="s">
        <v>11</v>
      </c>
      <c r="B13" s="112"/>
      <c r="C13" s="131">
        <f>+'Overall Poverty Rates'!BL18</f>
        <v>15</v>
      </c>
      <c r="D13" s="119">
        <f>RANK('Overall Poverty Rates'!AZ18,'Overall Poverty Rates'!$AZ$15:$AZ$65)</f>
        <v>24</v>
      </c>
      <c r="E13" s="112">
        <f>RANK('Overall Poverty Rates'!BL18,'Overall Poverty Rates'!$BL$15:$BL$65)</f>
        <v>19</v>
      </c>
      <c r="F13" s="140">
        <f>+'Overall Poverty Rates'!BL18-'Overall Poverty Rates'!BB18</f>
        <v>3</v>
      </c>
      <c r="G13" s="136">
        <f>+'Children in Poverty'!AV16</f>
        <v>24.5</v>
      </c>
      <c r="H13" s="112">
        <f>+'Children in Poverty'!AY16</f>
        <v>4026674</v>
      </c>
      <c r="I13" s="119">
        <f>RANK('Children in Poverty'!AG16,'Children in Poverty'!$AG$13:$AG$63)</f>
        <v>22</v>
      </c>
      <c r="J13" s="112">
        <f>RANK('Children in Poverty'!AV16,'Children in Poverty'!$AV$13:$AV$63)</f>
        <v>15</v>
      </c>
      <c r="K13" s="119">
        <f>+'Children in Poverty'!AZ16-'Children in Poverty'!BC16</f>
        <v>251388.99400000006</v>
      </c>
      <c r="L13" s="60"/>
    </row>
    <row r="14" spans="1:12" s="18" customFormat="1" ht="12.75" x14ac:dyDescent="0.2">
      <c r="A14" s="113" t="s">
        <v>12</v>
      </c>
      <c r="B14" s="113"/>
      <c r="C14" s="130">
        <f>+'Overall Poverty Rates'!BL19</f>
        <v>17.600000000000001</v>
      </c>
      <c r="D14" s="124">
        <f>RANK('Overall Poverty Rates'!AZ19,'Overall Poverty Rates'!$AZ$15:$AZ$65)</f>
        <v>15</v>
      </c>
      <c r="E14" s="111">
        <f>RANK('Overall Poverty Rates'!BL19,'Overall Poverty Rates'!$BL$15:$BL$65)</f>
        <v>9</v>
      </c>
      <c r="F14" s="139">
        <f>+'Overall Poverty Rates'!BL19-'Overall Poverty Rates'!BB19</f>
        <v>4.5000000000000018</v>
      </c>
      <c r="G14" s="135">
        <f>+'Children in Poverty'!AV17</f>
        <v>26.5</v>
      </c>
      <c r="H14" s="113">
        <f>+'Children in Poverty'!AY17</f>
        <v>2489709</v>
      </c>
      <c r="I14" s="124">
        <f>RANK('Children in Poverty'!AG17,'Children in Poverty'!$AG$13:$AG$63)</f>
        <v>15</v>
      </c>
      <c r="J14" s="111">
        <f>RANK('Children in Poverty'!AV17,'Children in Poverty'!$AV$13:$AV$63)</f>
        <v>9</v>
      </c>
      <c r="K14" s="120">
        <f>+'Children in Poverty'!AZ17-'Children in Poverty'!BC17</f>
        <v>161903.72399999999</v>
      </c>
      <c r="L14" s="60"/>
    </row>
    <row r="15" spans="1:12" s="18" customFormat="1" ht="12.75" x14ac:dyDescent="0.2">
      <c r="A15" s="113" t="s">
        <v>19</v>
      </c>
      <c r="B15" s="113"/>
      <c r="C15" s="130">
        <f>+'Overall Poverty Rates'!BL20</f>
        <v>18</v>
      </c>
      <c r="D15" s="124">
        <f>RANK('Overall Poverty Rates'!AZ20,'Overall Poverty Rates'!$AZ$15:$AZ$65)</f>
        <v>6</v>
      </c>
      <c r="E15" s="111">
        <f>RANK('Overall Poverty Rates'!BL20,'Overall Poverty Rates'!$BL$15:$BL$65)</f>
        <v>7</v>
      </c>
      <c r="F15" s="139">
        <f>+'Overall Poverty Rates'!BL20-'Overall Poverty Rates'!BB20</f>
        <v>1.8000000000000007</v>
      </c>
      <c r="G15" s="135">
        <f>+'Children in Poverty'!AV18</f>
        <v>25.3</v>
      </c>
      <c r="H15" s="113">
        <f>+'Children in Poverty'!AY18</f>
        <v>1014004</v>
      </c>
      <c r="I15" s="124">
        <f>RANK('Children in Poverty'!AG18,'Children in Poverty'!$AG$13:$AG$63)</f>
        <v>6</v>
      </c>
      <c r="J15" s="111">
        <f>RANK('Children in Poverty'!AV18,'Children in Poverty'!$AV$13:$AV$63)</f>
        <v>12</v>
      </c>
      <c r="K15" s="120">
        <f>+'Children in Poverty'!AZ18-'Children in Poverty'!BC18</f>
        <v>16617.41200000004</v>
      </c>
      <c r="L15" s="60"/>
    </row>
    <row r="16" spans="1:12" s="18" customFormat="1" ht="12.75" x14ac:dyDescent="0.2">
      <c r="A16" s="113" t="s">
        <v>20</v>
      </c>
      <c r="B16" s="113"/>
      <c r="C16" s="130">
        <f>+'Overall Poverty Rates'!BL21</f>
        <v>20.5</v>
      </c>
      <c r="D16" s="124">
        <f>RANK('Overall Poverty Rates'!AZ21,'Overall Poverty Rates'!$AZ$15:$AZ$65)</f>
        <v>3</v>
      </c>
      <c r="E16" s="111">
        <f>RANK('Overall Poverty Rates'!BL21,'Overall Poverty Rates'!$BL$15:$BL$65)</f>
        <v>3</v>
      </c>
      <c r="F16" s="139">
        <f>+'Overall Poverty Rates'!BL21-'Overall Poverty Rates'!BB21</f>
        <v>4</v>
      </c>
      <c r="G16" s="135">
        <f>+'Children in Poverty'!AV19</f>
        <v>27.7</v>
      </c>
      <c r="H16" s="113">
        <f>+'Children in Poverty'!AY19</f>
        <v>1112957</v>
      </c>
      <c r="I16" s="124">
        <f>RANK('Children in Poverty'!AG19,'Children in Poverty'!$AG$13:$AG$63)</f>
        <v>4</v>
      </c>
      <c r="J16" s="111">
        <f>RANK('Children in Poverty'!AV19,'Children in Poverty'!$AV$13:$AV$63)</f>
        <v>4</v>
      </c>
      <c r="K16" s="120">
        <f>+'Children in Poverty'!AZ19-'Children in Poverty'!BC19</f>
        <v>34128.228000000003</v>
      </c>
      <c r="L16" s="60"/>
    </row>
    <row r="17" spans="1:12" s="18" customFormat="1" ht="12.75" x14ac:dyDescent="0.2">
      <c r="A17" s="113" t="s">
        <v>22</v>
      </c>
      <c r="B17" s="113"/>
      <c r="C17" s="130">
        <f>+'Overall Poverty Rates'!BL22</f>
        <v>9.8000000000000007</v>
      </c>
      <c r="D17" s="124">
        <f>RANK('Overall Poverty Rates'!AZ22,'Overall Poverty Rates'!$AZ$15:$AZ$65)</f>
        <v>43</v>
      </c>
      <c r="E17" s="111">
        <f>RANK('Overall Poverty Rates'!BL22,'Overall Poverty Rates'!$BL$15:$BL$65)</f>
        <v>50</v>
      </c>
      <c r="F17" s="139">
        <f>+'Overall Poverty Rates'!BL22-'Overall Poverty Rates'!BB22</f>
        <v>1.2000000000000011</v>
      </c>
      <c r="G17" s="135">
        <f>+'Children in Poverty'!AV20</f>
        <v>13.6</v>
      </c>
      <c r="H17" s="113">
        <f>+'Children in Poverty'!AY20</f>
        <v>1344522</v>
      </c>
      <c r="I17" s="124">
        <f>RANK('Children in Poverty'!AG20,'Children in Poverty'!$AG$13:$AG$63)</f>
        <v>49</v>
      </c>
      <c r="J17" s="111">
        <f>RANK('Children in Poverty'!AV20,'Children in Poverty'!$AV$13:$AV$63)</f>
        <v>46</v>
      </c>
      <c r="K17" s="120">
        <f>+'Children in Poverty'!AZ20-'Children in Poverty'!BC20</f>
        <v>44236.992000000027</v>
      </c>
      <c r="L17" s="60"/>
    </row>
    <row r="18" spans="1:12" s="18" customFormat="1" ht="12.75" x14ac:dyDescent="0.2">
      <c r="A18" s="112" t="s">
        <v>26</v>
      </c>
      <c r="B18" s="112"/>
      <c r="C18" s="131">
        <f>+'Overall Poverty Rates'!BL23</f>
        <v>20.6</v>
      </c>
      <c r="D18" s="119">
        <f>RANK('Overall Poverty Rates'!AZ23,'Overall Poverty Rates'!$AZ$15:$AZ$65)</f>
        <v>1</v>
      </c>
      <c r="E18" s="112">
        <f>RANK('Overall Poverty Rates'!BL23,'Overall Poverty Rates'!$BL$15:$BL$65)</f>
        <v>2</v>
      </c>
      <c r="F18" s="140">
        <f>+'Overall Poverty Rates'!BL23-'Overall Poverty Rates'!BB23</f>
        <v>-1</v>
      </c>
      <c r="G18" s="136">
        <f>+'Children in Poverty'!AV21</f>
        <v>34</v>
      </c>
      <c r="H18" s="112">
        <f>+'Children in Poverty'!AY21</f>
        <v>737432</v>
      </c>
      <c r="I18" s="119">
        <f>RANK('Children in Poverty'!AG21,'Children in Poverty'!$AG$13:$AG$63)</f>
        <v>1</v>
      </c>
      <c r="J18" s="112">
        <f>RANK('Children in Poverty'!AV21,'Children in Poverty'!$AV$13:$AV$63)</f>
        <v>1</v>
      </c>
      <c r="K18" s="119">
        <f>+'Children in Poverty'!AZ21-'Children in Poverty'!BC21</f>
        <v>19288.032000000007</v>
      </c>
      <c r="L18" s="60"/>
    </row>
    <row r="19" spans="1:12" s="18" customFormat="1" ht="12.75" x14ac:dyDescent="0.2">
      <c r="A19" s="112" t="s">
        <v>35</v>
      </c>
      <c r="B19" s="112"/>
      <c r="C19" s="131">
        <f>+'Overall Poverty Rates'!BL24</f>
        <v>17</v>
      </c>
      <c r="D19" s="119">
        <f>RANK('Overall Poverty Rates'!AZ24,'Overall Poverty Rates'!$AZ$15:$AZ$65)</f>
        <v>14</v>
      </c>
      <c r="E19" s="112">
        <f>RANK('Overall Poverty Rates'!BL24,'Overall Poverty Rates'!$BL$15:$BL$65)</f>
        <v>13</v>
      </c>
      <c r="F19" s="140">
        <f>+'Overall Poverty Rates'!BL24-'Overall Poverty Rates'!BB24</f>
        <v>2.3000000000000007</v>
      </c>
      <c r="G19" s="136">
        <f>+'Children in Poverty'!AV22</f>
        <v>25.2</v>
      </c>
      <c r="H19" s="112">
        <f>+'Children in Poverty'!AY22</f>
        <v>2285605</v>
      </c>
      <c r="I19" s="119">
        <f>RANK('Children in Poverty'!AG22,'Children in Poverty'!$AG$13:$AG$63)</f>
        <v>16</v>
      </c>
      <c r="J19" s="112">
        <f>RANK('Children in Poverty'!AV22,'Children in Poverty'!$AV$13:$AV$63)</f>
        <v>13</v>
      </c>
      <c r="K19" s="119">
        <f>+'Children in Poverty'!AZ22-'Children in Poverty'!BC22</f>
        <v>127657.897</v>
      </c>
      <c r="L19" s="60"/>
    </row>
    <row r="20" spans="1:12" s="18" customFormat="1" ht="12.75" x14ac:dyDescent="0.2">
      <c r="A20" s="112" t="s">
        <v>38</v>
      </c>
      <c r="B20" s="112"/>
      <c r="C20" s="131">
        <f>+'Overall Poverty Rates'!BL25</f>
        <v>15.3</v>
      </c>
      <c r="D20" s="119">
        <f>RANK('Overall Poverty Rates'!AZ25,'Overall Poverty Rates'!$AZ$15:$AZ$65)</f>
        <v>11</v>
      </c>
      <c r="E20" s="112">
        <f>RANK('Overall Poverty Rates'!BL25,'Overall Poverty Rates'!$BL$15:$BL$65)</f>
        <v>18</v>
      </c>
      <c r="F20" s="140">
        <f>+'Overall Poverty Rates'!BL25-'Overall Poverty Rates'!BB25</f>
        <v>1</v>
      </c>
      <c r="G20" s="136">
        <f>+'Children in Poverty'!AV23</f>
        <v>24</v>
      </c>
      <c r="H20" s="112">
        <f>+'Children in Poverty'!AY23</f>
        <v>947027</v>
      </c>
      <c r="I20" s="119">
        <f>RANK('Children in Poverty'!AG23,'Children in Poverty'!$AG$13:$AG$63)</f>
        <v>8</v>
      </c>
      <c r="J20" s="112">
        <f>RANK('Children in Poverty'!AV23,'Children in Poverty'!$AV$13:$AV$63)</f>
        <v>16</v>
      </c>
      <c r="K20" s="119">
        <f>+'Children in Poverty'!AZ23-'Children in Poverty'!BC23</f>
        <v>21378.105999999971</v>
      </c>
      <c r="L20" s="60"/>
    </row>
    <row r="21" spans="1:12" s="18" customFormat="1" ht="12.75" x14ac:dyDescent="0.2">
      <c r="A21" s="112" t="s">
        <v>42</v>
      </c>
      <c r="B21" s="112"/>
      <c r="C21" s="131">
        <f>+'Overall Poverty Rates'!BL26</f>
        <v>17.2</v>
      </c>
      <c r="D21" s="119">
        <f>RANK('Overall Poverty Rates'!AZ26,'Overall Poverty Rates'!$AZ$15:$AZ$65)</f>
        <v>16</v>
      </c>
      <c r="E21" s="112">
        <f>RANK('Overall Poverty Rates'!BL26,'Overall Poverty Rates'!$BL$15:$BL$65)</f>
        <v>10</v>
      </c>
      <c r="F21" s="140">
        <f>+'Overall Poverty Rates'!BL26-'Overall Poverty Rates'!BB26</f>
        <v>4.5</v>
      </c>
      <c r="G21" s="136">
        <f>+'Children in Poverty'!AV24</f>
        <v>27.5</v>
      </c>
      <c r="H21" s="112">
        <f>+'Children in Poverty'!AY24</f>
        <v>1079798</v>
      </c>
      <c r="I21" s="119">
        <f>RANK('Children in Poverty'!AG24,'Children in Poverty'!$AG$13:$AG$63)</f>
        <v>11</v>
      </c>
      <c r="J21" s="112">
        <f>RANK('Children in Poverty'!AV24,'Children in Poverty'!$AV$13:$AV$63)</f>
        <v>5</v>
      </c>
      <c r="K21" s="119">
        <f>+'Children in Poverty'!AZ24-'Children in Poverty'!BC24</f>
        <v>63891.441000000021</v>
      </c>
      <c r="L21" s="60"/>
    </row>
    <row r="22" spans="1:12" s="18" customFormat="1" ht="12.75" x14ac:dyDescent="0.2">
      <c r="A22" s="114" t="s">
        <v>44</v>
      </c>
      <c r="B22" s="114"/>
      <c r="C22" s="130">
        <f>+'Overall Poverty Rates'!BL27</f>
        <v>17.7</v>
      </c>
      <c r="D22" s="124">
        <f>RANK('Overall Poverty Rates'!AZ27,'Overall Poverty Rates'!$AZ$15:$AZ$65)</f>
        <v>10</v>
      </c>
      <c r="E22" s="111">
        <f>RANK('Overall Poverty Rates'!BL27,'Overall Poverty Rates'!$BL$15:$BL$65)</f>
        <v>8</v>
      </c>
      <c r="F22" s="139">
        <f>+'Overall Poverty Rates'!BL27-'Overall Poverty Rates'!BB27</f>
        <v>2.8999999999999986</v>
      </c>
      <c r="G22" s="135">
        <f>+'Children in Poverty'!AV25</f>
        <v>26.5</v>
      </c>
      <c r="H22" s="114">
        <f>+'Children in Poverty'!AY25</f>
        <v>1491577</v>
      </c>
      <c r="I22" s="124">
        <f>RANK('Children in Poverty'!AG25,'Children in Poverty'!$AG$13:$AG$63)</f>
        <v>10</v>
      </c>
      <c r="J22" s="111">
        <f>RANK('Children in Poverty'!AV25,'Children in Poverty'!$AV$13:$AV$63)</f>
        <v>9</v>
      </c>
      <c r="K22" s="120">
        <f>+'Children in Poverty'!AZ25-'Children in Poverty'!BC25</f>
        <v>69321.935000000056</v>
      </c>
      <c r="L22" s="60"/>
    </row>
    <row r="23" spans="1:12" s="18" customFormat="1" ht="12.75" x14ac:dyDescent="0.2">
      <c r="A23" s="114" t="s">
        <v>45</v>
      </c>
      <c r="B23" s="114"/>
      <c r="C23" s="130">
        <f>+'Overall Poverty Rates'!BL28</f>
        <v>17.100000000000001</v>
      </c>
      <c r="D23" s="124">
        <f>RANK('Overall Poverty Rates'!AZ28,'Overall Poverty Rates'!$AZ$15:$AZ$65)</f>
        <v>4</v>
      </c>
      <c r="E23" s="111">
        <f>RANK('Overall Poverty Rates'!BL28,'Overall Poverty Rates'!$BL$15:$BL$65)</f>
        <v>12</v>
      </c>
      <c r="F23" s="139">
        <f>+'Overall Poverty Rates'!BL28-'Overall Poverty Rates'!BB28</f>
        <v>0.60000000000000142</v>
      </c>
      <c r="G23" s="135">
        <f>+'Children in Poverty'!AV26</f>
        <v>25</v>
      </c>
      <c r="H23" s="114">
        <f>+'Children in Poverty'!AY26</f>
        <v>7041986</v>
      </c>
      <c r="I23" s="124">
        <f>RANK('Children in Poverty'!AG26,'Children in Poverty'!$AG$13:$AG$63)</f>
        <v>9</v>
      </c>
      <c r="J23" s="111">
        <f>RANK('Children in Poverty'!AV26,'Children in Poverty'!$AV$13:$AV$63)</f>
        <v>14</v>
      </c>
      <c r="K23" s="120">
        <f>+'Children in Poverty'!AZ26-'Children in Poverty'!BC26</f>
        <v>257794.17500000005</v>
      </c>
      <c r="L23" s="60"/>
    </row>
    <row r="24" spans="1:12" s="18" customFormat="1" ht="12.75" x14ac:dyDescent="0.2">
      <c r="A24" s="114" t="s">
        <v>48</v>
      </c>
      <c r="B24" s="114"/>
      <c r="C24" s="130">
        <f>+'Overall Poverty Rates'!BL29</f>
        <v>10.8</v>
      </c>
      <c r="D24" s="124">
        <f>RANK('Overall Poverty Rates'!AZ29,'Overall Poverty Rates'!$AZ$15:$AZ$65)</f>
        <v>44</v>
      </c>
      <c r="E24" s="111">
        <f>RANK('Overall Poverty Rates'!BL29,'Overall Poverty Rates'!$BL$15:$BL$65)</f>
        <v>41</v>
      </c>
      <c r="F24" s="139">
        <f>+'Overall Poverty Rates'!BL29-'Overall Poverty Rates'!BB29</f>
        <v>2.2000000000000011</v>
      </c>
      <c r="G24" s="135">
        <f>+'Children in Poverty'!AV27</f>
        <v>15.7</v>
      </c>
      <c r="H24" s="114">
        <f>+'Children in Poverty'!AY27</f>
        <v>1864535</v>
      </c>
      <c r="I24" s="124">
        <f>RANK('Children in Poverty'!AG27,'Children in Poverty'!$AG$13:$AG$63)</f>
        <v>37</v>
      </c>
      <c r="J24" s="111">
        <f>RANK('Children in Poverty'!AV27,'Children in Poverty'!$AV$13:$AV$63)</f>
        <v>41</v>
      </c>
      <c r="K24" s="120">
        <f>+'Children in Poverty'!AZ27-'Children in Poverty'!BC27</f>
        <v>38773.078999999969</v>
      </c>
      <c r="L24" s="60"/>
    </row>
    <row r="25" spans="1:12" s="18" customFormat="1" ht="12.75" x14ac:dyDescent="0.2">
      <c r="A25" s="115" t="s">
        <v>50</v>
      </c>
      <c r="B25" s="115"/>
      <c r="C25" s="251">
        <f>+'Overall Poverty Rates'!BL30</f>
        <v>17.2</v>
      </c>
      <c r="D25" s="122">
        <f>RANK('Overall Poverty Rates'!AZ30,'Overall Poverty Rates'!$AZ$15:$AZ$65)</f>
        <v>7</v>
      </c>
      <c r="E25" s="253">
        <f>RANK('Overall Poverty Rates'!BL30,'Overall Poverty Rates'!$BL$15:$BL$65)</f>
        <v>10</v>
      </c>
      <c r="F25" s="255">
        <f>+'Overall Poverty Rates'!BL30-'Overall Poverty Rates'!BB30</f>
        <v>2.1999999999999993</v>
      </c>
      <c r="G25" s="133">
        <f>+'Children in Poverty'!AV28</f>
        <v>27</v>
      </c>
      <c r="H25" s="115">
        <f>+'Children in Poverty'!AY28</f>
        <v>381678</v>
      </c>
      <c r="I25" s="122">
        <f>RANK('Children in Poverty'!AG28,'Children in Poverty'!$AG$13:$AG$63)</f>
        <v>7</v>
      </c>
      <c r="J25" s="253">
        <f>RANK('Children in Poverty'!AV28,'Children in Poverty'!$AV$13:$AV$63)</f>
        <v>8</v>
      </c>
      <c r="K25" s="125">
        <f>+'Children in Poverty'!AZ28-'Children in Poverty'!BC28</f>
        <v>13323.160000000003</v>
      </c>
      <c r="L25" s="60"/>
    </row>
    <row r="26" spans="1:12" s="18" customFormat="1" ht="14.25" x14ac:dyDescent="0.2">
      <c r="A26" s="111" t="s">
        <v>177</v>
      </c>
      <c r="B26" s="111"/>
      <c r="C26" s="130">
        <f>+'Overall Poverty Rates'!BL9</f>
        <v>14.3</v>
      </c>
      <c r="D26" s="124"/>
      <c r="E26" s="111"/>
      <c r="F26" s="139">
        <f>+'Overall Poverty Rates'!BL9-'Overall Poverty Rates'!BB9</f>
        <v>4.5</v>
      </c>
      <c r="G26" s="135">
        <f>+'Children in Poverty'!AV7</f>
        <v>19.100000000000001</v>
      </c>
      <c r="H26" s="111">
        <f>+'Children in Poverty'!AY7</f>
        <v>17833597</v>
      </c>
      <c r="I26" s="124"/>
      <c r="J26" s="111"/>
      <c r="K26" s="124">
        <f>+'Children in Poverty'!AZ7-'Children in Poverty'!BC7</f>
        <v>737730.53100000042</v>
      </c>
      <c r="L26" s="60"/>
    </row>
    <row r="27" spans="1:12" ht="12.75" x14ac:dyDescent="0.2">
      <c r="A27" s="111" t="s">
        <v>164</v>
      </c>
      <c r="B27" s="111"/>
      <c r="C27" s="130">
        <f>(C26/$C$7)*100</f>
        <v>96.621621621621628</v>
      </c>
      <c r="D27" s="124"/>
      <c r="E27" s="111"/>
      <c r="F27" s="139"/>
      <c r="G27" s="135">
        <f>(G26/$G$7)*100</f>
        <v>86.036036036036052</v>
      </c>
      <c r="H27" s="172">
        <f>(H26/$H$7)*100</f>
        <v>24.235082788717921</v>
      </c>
      <c r="I27" s="124"/>
      <c r="J27" s="111"/>
      <c r="K27" s="135">
        <f>(K26/$K$7)*100</f>
        <v>25.894131040614365</v>
      </c>
    </row>
    <row r="28" spans="1:12" ht="12.75" x14ac:dyDescent="0.2">
      <c r="A28" s="112" t="s">
        <v>4</v>
      </c>
      <c r="B28" s="112"/>
      <c r="C28" s="131">
        <f>+'Overall Poverty Rates'!BL31</f>
        <v>10.9</v>
      </c>
      <c r="D28" s="119">
        <f>RANK('Overall Poverty Rates'!AZ31,'Overall Poverty Rates'!$AZ$15:$AZ$65)</f>
        <v>44</v>
      </c>
      <c r="E28" s="112">
        <f>RANK('Overall Poverty Rates'!BL31,'Overall Poverty Rates'!$BL$15:$BL$65)</f>
        <v>40</v>
      </c>
      <c r="F28" s="140">
        <f>+'Overall Poverty Rates'!BL31-'Overall Poverty Rates'!BB31</f>
        <v>2.5999999999999996</v>
      </c>
      <c r="G28" s="136">
        <f>+'Children in Poverty'!AV29</f>
        <v>12.1</v>
      </c>
      <c r="H28" s="112">
        <f>+'Children in Poverty'!AY29</f>
        <v>188132</v>
      </c>
      <c r="I28" s="119">
        <f>RANK('Children in Poverty'!AG29,'Children in Poverty'!$AG$13:$AG$63)</f>
        <v>47</v>
      </c>
      <c r="J28" s="112">
        <f>RANK('Children in Poverty'!AV29,'Children in Poverty'!$AV$13:$AV$63)</f>
        <v>49</v>
      </c>
      <c r="K28" s="119">
        <f>+'Children in Poverty'!AZ29-'Children in Poverty'!BC29</f>
        <v>2678.9619999999995</v>
      </c>
    </row>
    <row r="29" spans="1:12" ht="12.75" x14ac:dyDescent="0.2">
      <c r="A29" s="112" t="s">
        <v>5</v>
      </c>
      <c r="B29" s="112"/>
      <c r="C29" s="131">
        <f>+'Overall Poverty Rates'!BL32</f>
        <v>18.8</v>
      </c>
      <c r="D29" s="119">
        <f>RANK('Overall Poverty Rates'!AZ32,'Overall Poverty Rates'!$AZ$15:$AZ$65)</f>
        <v>11</v>
      </c>
      <c r="E29" s="112">
        <f>RANK('Overall Poverty Rates'!BL32,'Overall Poverty Rates'!$BL$15:$BL$65)</f>
        <v>5</v>
      </c>
      <c r="F29" s="140">
        <f>+'Overall Poverty Rates'!BL32-'Overall Poverty Rates'!BB32</f>
        <v>4.4000000000000004</v>
      </c>
      <c r="G29" s="136">
        <f>+'Children in Poverty'!AV30</f>
        <v>26.5</v>
      </c>
      <c r="H29" s="112">
        <f>+'Children in Poverty'!AY30</f>
        <v>1616814</v>
      </c>
      <c r="I29" s="119">
        <f>RANK('Children in Poverty'!AG30,'Children in Poverty'!$AG$13:$AG$63)</f>
        <v>13</v>
      </c>
      <c r="J29" s="112">
        <f>RANK('Children in Poverty'!AV30,'Children in Poverty'!$AV$13:$AV$63)</f>
        <v>9</v>
      </c>
      <c r="K29" s="119">
        <f>+'Children in Poverty'!AZ30-'Children in Poverty'!BC30</f>
        <v>89812.573999999964</v>
      </c>
    </row>
    <row r="30" spans="1:12" ht="12.75" x14ac:dyDescent="0.2">
      <c r="A30" s="112" t="s">
        <v>7</v>
      </c>
      <c r="B30" s="112"/>
      <c r="C30" s="131">
        <f>+'Overall Poverty Rates'!BL33</f>
        <v>15.9</v>
      </c>
      <c r="D30" s="119">
        <f>RANK('Overall Poverty Rates'!AZ33,'Overall Poverty Rates'!$AZ$15:$AZ$65)</f>
        <v>18</v>
      </c>
      <c r="E30" s="112">
        <f>RANK('Overall Poverty Rates'!BL33,'Overall Poverty Rates'!$BL$15:$BL$65)</f>
        <v>16</v>
      </c>
      <c r="F30" s="140">
        <f>+'Overall Poverty Rates'!BL33-'Overall Poverty Rates'!BB33</f>
        <v>3.4000000000000004</v>
      </c>
      <c r="G30" s="136">
        <f>+'Children in Poverty'!AV31</f>
        <v>23.5</v>
      </c>
      <c r="H30" s="112">
        <f>+'Children in Poverty'!AY31</f>
        <v>9174877</v>
      </c>
      <c r="I30" s="119">
        <f>RANK('Children in Poverty'!AG31,'Children in Poverty'!$AG$13:$AG$63)</f>
        <v>20</v>
      </c>
      <c r="J30" s="112">
        <f>RANK('Children in Poverty'!AV31,'Children in Poverty'!$AV$13:$AV$63)</f>
        <v>18</v>
      </c>
      <c r="K30" s="119">
        <f>+'Children in Poverty'!AZ31-'Children in Poverty'!BC31</f>
        <v>431616.9299999997</v>
      </c>
    </row>
    <row r="31" spans="1:12" ht="12.75" x14ac:dyDescent="0.2">
      <c r="A31" s="112" t="s">
        <v>8</v>
      </c>
      <c r="B31" s="112"/>
      <c r="C31" s="131">
        <f>+'Overall Poverty Rates'!BL34</f>
        <v>11.9</v>
      </c>
      <c r="D31" s="119">
        <f>RANK('Overall Poverty Rates'!AZ34,'Overall Poverty Rates'!$AZ$15:$AZ$65)</f>
        <v>35</v>
      </c>
      <c r="E31" s="112">
        <f>RANK('Overall Poverty Rates'!BL34,'Overall Poverty Rates'!$BL$15:$BL$65)</f>
        <v>36</v>
      </c>
      <c r="F31" s="140">
        <f>+'Overall Poverty Rates'!BL34-'Overall Poverty Rates'!BB34</f>
        <v>2.0999999999999996</v>
      </c>
      <c r="G31" s="136">
        <f>+'Children in Poverty'!AV32</f>
        <v>16.899999999999999</v>
      </c>
      <c r="H31" s="112">
        <f>+'Children in Poverty'!AY32</f>
        <v>1237932</v>
      </c>
      <c r="I31" s="119">
        <f>RANK('Children in Poverty'!AG32,'Children in Poverty'!$AG$13:$AG$63)</f>
        <v>32</v>
      </c>
      <c r="J31" s="112">
        <f>RANK('Children in Poverty'!AV32,'Children in Poverty'!$AV$13:$AV$63)</f>
        <v>37</v>
      </c>
      <c r="K31" s="119">
        <f>+'Children in Poverty'!AZ32-'Children in Poverty'!BC32</f>
        <v>27452.260999999969</v>
      </c>
    </row>
    <row r="32" spans="1:12" ht="12.75" x14ac:dyDescent="0.2">
      <c r="A32" s="113" t="s">
        <v>13</v>
      </c>
      <c r="B32" s="113"/>
      <c r="C32" s="130">
        <f>+'Overall Poverty Rates'!BL35</f>
        <v>12.3</v>
      </c>
      <c r="D32" s="124">
        <f>RANK('Overall Poverty Rates'!AZ35,'Overall Poverty Rates'!$AZ$15:$AZ$65)</f>
        <v>48</v>
      </c>
      <c r="E32" s="111">
        <f>RANK('Overall Poverty Rates'!BL35,'Overall Poverty Rates'!$BL$15:$BL$65)</f>
        <v>34</v>
      </c>
      <c r="F32" s="139">
        <f>+'Overall Poverty Rates'!BL35-'Overall Poverty Rates'!BB35</f>
        <v>4</v>
      </c>
      <c r="G32" s="135">
        <f>+'Children in Poverty'!AV33</f>
        <v>13.3</v>
      </c>
      <c r="H32" s="113">
        <f>+'Children in Poverty'!AY33</f>
        <v>307266</v>
      </c>
      <c r="I32" s="124">
        <f>RANK('Children in Poverty'!AG33,'Children in Poverty'!$AG$13:$AG$63)</f>
        <v>50</v>
      </c>
      <c r="J32" s="111">
        <f>RANK('Children in Poverty'!AV33,'Children in Poverty'!$AV$13:$AV$63)</f>
        <v>47</v>
      </c>
      <c r="K32" s="120">
        <f>+'Children in Poverty'!AZ33-'Children in Poverty'!BC33</f>
        <v>10834.378000000004</v>
      </c>
    </row>
    <row r="33" spans="1:11" ht="12.75" x14ac:dyDescent="0.2">
      <c r="A33" s="113" t="s">
        <v>14</v>
      </c>
      <c r="B33" s="113"/>
      <c r="C33" s="130">
        <f>+'Overall Poverty Rates'!BL36</f>
        <v>14.4</v>
      </c>
      <c r="D33" s="124">
        <f>RANK('Overall Poverty Rates'!AZ36,'Overall Poverty Rates'!$AZ$15:$AZ$65)</f>
        <v>39</v>
      </c>
      <c r="E33" s="111">
        <f>RANK('Overall Poverty Rates'!BL36,'Overall Poverty Rates'!$BL$15:$BL$65)</f>
        <v>23</v>
      </c>
      <c r="F33" s="139">
        <f>+'Overall Poverty Rates'!BL36-'Overall Poverty Rates'!BB36</f>
        <v>4.7000000000000011</v>
      </c>
      <c r="G33" s="135">
        <f>+'Children in Poverty'!AV34</f>
        <v>19.100000000000001</v>
      </c>
      <c r="H33" s="113">
        <f>+'Children in Poverty'!AY34</f>
        <v>427781</v>
      </c>
      <c r="I33" s="124">
        <f>RANK('Children in Poverty'!AG34,'Children in Poverty'!$AG$13:$AG$63)</f>
        <v>28</v>
      </c>
      <c r="J33" s="111">
        <f>RANK('Children in Poverty'!AV34,'Children in Poverty'!$AV$13:$AV$63)</f>
        <v>29</v>
      </c>
      <c r="K33" s="120">
        <f>+'Children in Poverty'!AZ34-'Children in Poverty'!BC34</f>
        <v>15085.786999999997</v>
      </c>
    </row>
    <row r="34" spans="1:11" ht="12.75" x14ac:dyDescent="0.2">
      <c r="A34" s="113" t="s">
        <v>28</v>
      </c>
      <c r="B34" s="113"/>
      <c r="C34" s="130">
        <f>+'Overall Poverty Rates'!BL37</f>
        <v>14.8</v>
      </c>
      <c r="D34" s="124">
        <f>RANK('Overall Poverty Rates'!AZ37,'Overall Poverty Rates'!$AZ$15:$AZ$65)</f>
        <v>16</v>
      </c>
      <c r="E34" s="111">
        <f>RANK('Overall Poverty Rates'!BL37,'Overall Poverty Rates'!$BL$15:$BL$65)</f>
        <v>20</v>
      </c>
      <c r="F34" s="139">
        <f>+'Overall Poverty Rates'!BL37-'Overall Poverty Rates'!BB37</f>
        <v>1.6000000000000014</v>
      </c>
      <c r="G34" s="135">
        <f>+'Children in Poverty'!AV35</f>
        <v>21.3</v>
      </c>
      <c r="H34" s="113">
        <f>+'Children in Poverty'!AY35</f>
        <v>223981</v>
      </c>
      <c r="I34" s="124">
        <f>RANK('Children in Poverty'!AG35,'Children in Poverty'!$AG$13:$AG$63)</f>
        <v>14</v>
      </c>
      <c r="J34" s="111">
        <f>RANK('Children in Poverty'!AV35,'Children in Poverty'!$AV$13:$AV$63)</f>
        <v>26</v>
      </c>
      <c r="K34" s="120">
        <f>+'Children in Poverty'!AZ35-'Children in Poverty'!BC35</f>
        <v>1638.3189999999959</v>
      </c>
    </row>
    <row r="35" spans="1:11" ht="12.75" x14ac:dyDescent="0.2">
      <c r="A35" s="113" t="s">
        <v>30</v>
      </c>
      <c r="B35" s="113"/>
      <c r="C35" s="130">
        <f>+'Overall Poverty Rates'!BL38</f>
        <v>16.2</v>
      </c>
      <c r="D35" s="124">
        <f>RANK('Overall Poverty Rates'!AZ38,'Overall Poverty Rates'!$AZ$15:$AZ$65)</f>
        <v>37</v>
      </c>
      <c r="E35" s="111">
        <f>RANK('Overall Poverty Rates'!BL38,'Overall Poverty Rates'!$BL$15:$BL$65)</f>
        <v>14</v>
      </c>
      <c r="F35" s="139">
        <f>+'Overall Poverty Rates'!BL38-'Overall Poverty Rates'!BB38</f>
        <v>6.6</v>
      </c>
      <c r="G35" s="135">
        <f>+'Children in Poverty'!AV36</f>
        <v>22.7</v>
      </c>
      <c r="H35" s="113">
        <f>+'Children in Poverty'!AY36</f>
        <v>661605</v>
      </c>
      <c r="I35" s="124">
        <f>RANK('Children in Poverty'!AG36,'Children in Poverty'!$AG$13:$AG$63)</f>
        <v>33</v>
      </c>
      <c r="J35" s="111">
        <f>RANK('Children in Poverty'!AV36,'Children in Poverty'!$AV$13:$AV$63)</f>
        <v>20</v>
      </c>
      <c r="K35" s="120">
        <f>+'Children in Poverty'!AZ36-'Children in Poverty'!BC36</f>
        <v>50795.084999999992</v>
      </c>
    </row>
    <row r="36" spans="1:11" ht="12.75" x14ac:dyDescent="0.2">
      <c r="A36" s="112" t="s">
        <v>33</v>
      </c>
      <c r="B36" s="112"/>
      <c r="C36" s="131">
        <f>+'Overall Poverty Rates'!BL39</f>
        <v>21.4</v>
      </c>
      <c r="D36" s="119">
        <f>RANK('Overall Poverty Rates'!AZ39,'Overall Poverty Rates'!$AZ$15:$AZ$65)</f>
        <v>5</v>
      </c>
      <c r="E36" s="112">
        <f>RANK('Overall Poverty Rates'!BL39,'Overall Poverty Rates'!$BL$15:$BL$65)</f>
        <v>1</v>
      </c>
      <c r="F36" s="140">
        <f>+'Overall Poverty Rates'!BL39-'Overall Poverty Rates'!BB39</f>
        <v>5.8999999999999986</v>
      </c>
      <c r="G36" s="136">
        <f>+'Children in Poverty'!AV37</f>
        <v>31.2</v>
      </c>
      <c r="H36" s="112">
        <f>+'Children in Poverty'!AY37</f>
        <v>507540</v>
      </c>
      <c r="I36" s="119">
        <f>RANK('Children in Poverty'!AG37,'Children in Poverty'!$AG$13:$AG$63)</f>
        <v>5</v>
      </c>
      <c r="J36" s="112">
        <f>RANK('Children in Poverty'!AV37,'Children in Poverty'!$AV$13:$AV$63)</f>
        <v>2</v>
      </c>
      <c r="K36" s="119">
        <f>+'Children in Poverty'!AZ37-'Children in Poverty'!BC37</f>
        <v>34379.268000000011</v>
      </c>
    </row>
    <row r="37" spans="1:11" ht="12.75" x14ac:dyDescent="0.2">
      <c r="A37" s="112" t="s">
        <v>39</v>
      </c>
      <c r="B37" s="112"/>
      <c r="C37" s="131">
        <f>+'Overall Poverty Rates'!BL40</f>
        <v>14.3</v>
      </c>
      <c r="D37" s="119">
        <f>RANK('Overall Poverty Rates'!AZ40,'Overall Poverty Rates'!$AZ$15:$AZ$65)</f>
        <v>21</v>
      </c>
      <c r="E37" s="112">
        <f>RANK('Overall Poverty Rates'!BL40,'Overall Poverty Rates'!$BL$15:$BL$65)</f>
        <v>25</v>
      </c>
      <c r="F37" s="140">
        <f>+'Overall Poverty Rates'!BL40-'Overall Poverty Rates'!BB40</f>
        <v>2</v>
      </c>
      <c r="G37" s="136">
        <f>+'Children in Poverty'!AV38</f>
        <v>21.6</v>
      </c>
      <c r="H37" s="112">
        <f>+'Children in Poverty'!AY38</f>
        <v>857606</v>
      </c>
      <c r="I37" s="119">
        <f>RANK('Children in Poverty'!AG38,'Children in Poverty'!$AG$13:$AG$63)</f>
        <v>24</v>
      </c>
      <c r="J37" s="112">
        <f>RANK('Children in Poverty'!AV38,'Children in Poverty'!$AV$13:$AV$63)</f>
        <v>24</v>
      </c>
      <c r="K37" s="119">
        <f>+'Children in Poverty'!AZ38-'Children in Poverty'!BC38</f>
        <v>28516.443999999989</v>
      </c>
    </row>
    <row r="38" spans="1:11" ht="12.75" x14ac:dyDescent="0.2">
      <c r="A38" s="112" t="s">
        <v>46</v>
      </c>
      <c r="B38" s="112"/>
      <c r="C38" s="131">
        <f>+'Overall Poverty Rates'!BL41</f>
        <v>10.1</v>
      </c>
      <c r="D38" s="119">
        <f>RANK('Overall Poverty Rates'!AZ41,'Overall Poverty Rates'!$AZ$15:$AZ$65)</f>
        <v>40</v>
      </c>
      <c r="E38" s="112">
        <f>RANK('Overall Poverty Rates'!BL41,'Overall Poverty Rates'!$BL$15:$BL$65)</f>
        <v>49</v>
      </c>
      <c r="F38" s="140">
        <f>+'Overall Poverty Rates'!BL41-'Overall Poverty Rates'!BB41</f>
        <v>0.69999999999999929</v>
      </c>
      <c r="G38" s="136">
        <f>+'Children in Poverty'!AV39</f>
        <v>14.8</v>
      </c>
      <c r="H38" s="112">
        <f>+'Children in Poverty'!AY39</f>
        <v>896589</v>
      </c>
      <c r="I38" s="119">
        <f>RANK('Children in Poverty'!AG39,'Children in Poverty'!$AG$13:$AG$63)</f>
        <v>48</v>
      </c>
      <c r="J38" s="112">
        <f>RANK('Children in Poverty'!AV39,'Children in Poverty'!$AV$13:$AV$63)</f>
        <v>43</v>
      </c>
      <c r="K38" s="119">
        <f>+'Children in Poverty'!AZ39-'Children in Poverty'!BC39</f>
        <v>44883.777000000031</v>
      </c>
    </row>
    <row r="39" spans="1:11" ht="12.75" x14ac:dyDescent="0.2">
      <c r="A39" s="112" t="s">
        <v>49</v>
      </c>
      <c r="B39" s="112"/>
      <c r="C39" s="131">
        <f>+'Overall Poverty Rates'!BL42</f>
        <v>12</v>
      </c>
      <c r="D39" s="119">
        <f>RANK('Overall Poverty Rates'!AZ42,'Overall Poverty Rates'!$AZ$15:$AZ$65)</f>
        <v>40</v>
      </c>
      <c r="E39" s="112">
        <f>RANK('Overall Poverty Rates'!BL42,'Overall Poverty Rates'!$BL$15:$BL$65)</f>
        <v>35</v>
      </c>
      <c r="F39" s="140">
        <f>+'Overall Poverty Rates'!BL42-'Overall Poverty Rates'!BB42</f>
        <v>2.9000000000000004</v>
      </c>
      <c r="G39" s="136">
        <f>+'Children in Poverty'!AV40</f>
        <v>18.8</v>
      </c>
      <c r="H39" s="112">
        <f>+'Children in Poverty'!AY40</f>
        <v>1595795</v>
      </c>
      <c r="I39" s="119">
        <f>RANK('Children in Poverty'!AG40,'Children in Poverty'!$AG$13:$AG$63)</f>
        <v>36</v>
      </c>
      <c r="J39" s="112">
        <f>RANK('Children in Poverty'!AV40,'Children in Poverty'!$AV$13:$AV$63)</f>
        <v>30</v>
      </c>
      <c r="K39" s="119">
        <f>+'Children in Poverty'!AZ40-'Children in Poverty'!BC40</f>
        <v>76999.100999999995</v>
      </c>
    </row>
    <row r="40" spans="1:11" ht="12.75" x14ac:dyDescent="0.2">
      <c r="A40" s="116" t="s">
        <v>52</v>
      </c>
      <c r="B40" s="116"/>
      <c r="C40" s="252">
        <f>+'Overall Poverty Rates'!BL43</f>
        <v>10.7</v>
      </c>
      <c r="D40" s="123">
        <f>RANK('Overall Poverty Rates'!AZ43,'Overall Poverty Rates'!$AZ$15:$AZ$65)</f>
        <v>33</v>
      </c>
      <c r="E40" s="254">
        <f>RANK('Overall Poverty Rates'!BL43,'Overall Poverty Rates'!$BL$15:$BL$65)</f>
        <v>42</v>
      </c>
      <c r="F40" s="256">
        <f>+'Overall Poverty Rates'!BL43-'Overall Poverty Rates'!BB43</f>
        <v>0.29999999999999893</v>
      </c>
      <c r="G40" s="137">
        <f>+'Children in Poverty'!AV41</f>
        <v>13.2</v>
      </c>
      <c r="H40" s="116">
        <f>+'Children in Poverty'!AY41</f>
        <v>137679</v>
      </c>
      <c r="I40" s="123">
        <f>RANK('Children in Poverty'!AG41,'Children in Poverty'!$AG$13:$AG$63)</f>
        <v>45</v>
      </c>
      <c r="J40" s="254">
        <f>RANK('Children in Poverty'!AV41,'Children in Poverty'!$AV$13:$AV$63)</f>
        <v>48</v>
      </c>
      <c r="K40" s="123">
        <f>+'Children in Poverty'!AZ41-'Children in Poverty'!BC41</f>
        <v>2925.0800000000017</v>
      </c>
    </row>
    <row r="41" spans="1:11" ht="14.25" x14ac:dyDescent="0.2">
      <c r="A41" s="111" t="s">
        <v>178</v>
      </c>
      <c r="B41" s="111"/>
      <c r="C41" s="130">
        <f>+'Overall Poverty Rates'!BL11</f>
        <v>12.95</v>
      </c>
      <c r="D41" s="124"/>
      <c r="E41" s="111"/>
      <c r="F41" s="139">
        <f>+'Overall Poverty Rates'!BL11-'Overall Poverty Rates'!BB11</f>
        <v>2.5</v>
      </c>
      <c r="G41" s="135">
        <f>+'Children in Poverty'!AV9</f>
        <v>18.649999999999999</v>
      </c>
      <c r="H41" s="111">
        <f>+'Children in Poverty'!AY9</f>
        <v>15772056</v>
      </c>
      <c r="I41" s="124"/>
      <c r="J41" s="111"/>
      <c r="K41" s="124">
        <f>+'Children in Poverty'!AZ9-'Children in Poverty'!BC9</f>
        <v>318279.63550000032</v>
      </c>
    </row>
    <row r="42" spans="1:11" ht="12.75" x14ac:dyDescent="0.2">
      <c r="A42" s="111" t="s">
        <v>164</v>
      </c>
      <c r="B42" s="111"/>
      <c r="C42" s="130">
        <f>(C41/$C$7)*100</f>
        <v>87.499999999999986</v>
      </c>
      <c r="D42" s="124"/>
      <c r="E42" s="111"/>
      <c r="F42" s="139"/>
      <c r="G42" s="135">
        <f>(G41/$G$7)*100</f>
        <v>84.009009009009006</v>
      </c>
      <c r="H42" s="172">
        <f>(H41/$H$7)*100</f>
        <v>21.433538220488845</v>
      </c>
      <c r="I42" s="124"/>
      <c r="J42" s="111"/>
      <c r="K42" s="135">
        <f>(K41/$K$7)*100</f>
        <v>11.171524347819055</v>
      </c>
    </row>
    <row r="43" spans="1:11" ht="12.75" x14ac:dyDescent="0.2">
      <c r="A43" s="112" t="s">
        <v>15</v>
      </c>
      <c r="B43" s="112"/>
      <c r="C43" s="131">
        <f>+'Overall Poverty Rates'!BL44</f>
        <v>13.4</v>
      </c>
      <c r="D43" s="119">
        <f>RANK('Overall Poverty Rates'!AZ44,'Overall Poverty Rates'!$AZ$15:$AZ$65)</f>
        <v>29</v>
      </c>
      <c r="E43" s="112">
        <f>RANK('Overall Poverty Rates'!BL44,'Overall Poverty Rates'!$BL$15:$BL$65)</f>
        <v>30</v>
      </c>
      <c r="F43" s="140">
        <f>+'Overall Poverty Rates'!BL44-'Overall Poverty Rates'!BB44</f>
        <v>3.0999999999999996</v>
      </c>
      <c r="G43" s="136">
        <f>+'Children in Poverty'!AV42</f>
        <v>20.7</v>
      </c>
      <c r="H43" s="112">
        <f>+'Children in Poverty'!AY42</f>
        <v>1762464</v>
      </c>
      <c r="I43" s="119">
        <f>RANK('Children in Poverty'!AG42,'Children in Poverty'!$AG$13:$AG$63)</f>
        <v>26</v>
      </c>
      <c r="J43" s="112">
        <f>RANK('Children in Poverty'!AV42,'Children in Poverty'!$AV$13:$AV$63)</f>
        <v>27</v>
      </c>
      <c r="K43" s="119">
        <f>+'Children in Poverty'!AZ42-'Children in Poverty'!BC42</f>
        <v>-171113.65200000006</v>
      </c>
    </row>
    <row r="44" spans="1:11" ht="12.75" x14ac:dyDescent="0.2">
      <c r="A44" s="112" t="s">
        <v>16</v>
      </c>
      <c r="B44" s="112"/>
      <c r="C44" s="131">
        <f>+'Overall Poverty Rates'!BL45</f>
        <v>14.1</v>
      </c>
      <c r="D44" s="119">
        <f>RANK('Overall Poverty Rates'!AZ45,'Overall Poverty Rates'!$AZ$15:$AZ$65)</f>
        <v>24</v>
      </c>
      <c r="E44" s="112">
        <f>RANK('Overall Poverty Rates'!BL45,'Overall Poverty Rates'!$BL$15:$BL$65)</f>
        <v>26</v>
      </c>
      <c r="F44" s="140">
        <f>+'Overall Poverty Rates'!BL45-'Overall Poverty Rates'!BB45</f>
        <v>2.9000000000000004</v>
      </c>
      <c r="G44" s="136">
        <f>+'Children in Poverty'!AV43</f>
        <v>22.2</v>
      </c>
      <c r="H44" s="112">
        <f>+'Children in Poverty'!AY43</f>
        <v>9251117</v>
      </c>
      <c r="I44" s="119">
        <f>RANK('Children in Poverty'!AG43,'Children in Poverty'!$AG$13:$AG$63)</f>
        <v>22</v>
      </c>
      <c r="J44" s="112">
        <f>RANK('Children in Poverty'!AV43,'Children in Poverty'!$AV$13:$AV$63)</f>
        <v>22</v>
      </c>
      <c r="K44" s="119">
        <f>+'Children in Poverty'!AZ43-'Children in Poverty'!BC43</f>
        <v>1759078.629</v>
      </c>
    </row>
    <row r="45" spans="1:11" ht="12.75" x14ac:dyDescent="0.2">
      <c r="A45" s="112" t="s">
        <v>17</v>
      </c>
      <c r="B45" s="112"/>
      <c r="C45" s="131">
        <f>+'Overall Poverty Rates'!BL46</f>
        <v>10.5</v>
      </c>
      <c r="D45" s="119">
        <f>RANK('Overall Poverty Rates'!AZ46,'Overall Poverty Rates'!$AZ$15:$AZ$65)</f>
        <v>36</v>
      </c>
      <c r="E45" s="112">
        <f>RANK('Overall Poverty Rates'!BL46,'Overall Poverty Rates'!$BL$15:$BL$65)</f>
        <v>46</v>
      </c>
      <c r="F45" s="140">
        <f>+'Overall Poverty Rates'!BL46-'Overall Poverty Rates'!BB46</f>
        <v>0.90000000000000036</v>
      </c>
      <c r="G45" s="136">
        <f>+'Children in Poverty'!AV44</f>
        <v>16.2</v>
      </c>
      <c r="H45" s="112">
        <f>+'Children in Poverty'!AY44</f>
        <v>194726</v>
      </c>
      <c r="I45" s="119">
        <f>RANK('Children in Poverty'!AG44,'Children in Poverty'!$AG$13:$AG$63)</f>
        <v>35</v>
      </c>
      <c r="J45" s="112">
        <f>RANK('Children in Poverty'!AV44,'Children in Poverty'!$AV$13:$AV$63)</f>
        <v>40</v>
      </c>
      <c r="K45" s="119">
        <f>+'Children in Poverty'!AZ44-'Children in Poverty'!BC44</f>
        <v>-72510.804000000004</v>
      </c>
    </row>
    <row r="46" spans="1:11" ht="12.75" x14ac:dyDescent="0.2">
      <c r="A46" s="112" t="s">
        <v>18</v>
      </c>
      <c r="B46" s="112"/>
      <c r="C46" s="131">
        <f>+'Overall Poverty Rates'!BL47</f>
        <v>13.8</v>
      </c>
      <c r="D46" s="119">
        <f>RANK('Overall Poverty Rates'!AZ47,'Overall Poverty Rates'!$AZ$15:$AZ$65)</f>
        <v>20</v>
      </c>
      <c r="E46" s="112">
        <f>RANK('Overall Poverty Rates'!BL47,'Overall Poverty Rates'!$BL$15:$BL$65)</f>
        <v>27</v>
      </c>
      <c r="F46" s="140">
        <f>+'Overall Poverty Rates'!BL47-'Overall Poverty Rates'!BB47</f>
        <v>1.5</v>
      </c>
      <c r="G46" s="136">
        <f>+'Children in Poverty'!AV45</f>
        <v>18.7</v>
      </c>
      <c r="H46" s="112">
        <f>+'Children in Poverty'!AY45</f>
        <v>794035</v>
      </c>
      <c r="I46" s="119">
        <f>RANK('Children in Poverty'!AG45,'Children in Poverty'!$AG$13:$AG$63)</f>
        <v>34</v>
      </c>
      <c r="J46" s="112">
        <f>RANK('Children in Poverty'!AV45,'Children in Poverty'!$AV$13:$AV$63)</f>
        <v>31</v>
      </c>
      <c r="K46" s="119">
        <f>+'Children in Poverty'!AZ45-'Children in Poverty'!BC45</f>
        <v>45014.140000000014</v>
      </c>
    </row>
    <row r="47" spans="1:11" ht="12.75" x14ac:dyDescent="0.2">
      <c r="A47" s="113" t="s">
        <v>24</v>
      </c>
      <c r="B47" s="113"/>
      <c r="C47" s="130">
        <f>+'Overall Poverty Rates'!BL48</f>
        <v>14.4</v>
      </c>
      <c r="D47" s="124">
        <f>RANK('Overall Poverty Rates'!AZ48,'Overall Poverty Rates'!$AZ$15:$AZ$65)</f>
        <v>22</v>
      </c>
      <c r="E47" s="111">
        <f>RANK('Overall Poverty Rates'!BL48,'Overall Poverty Rates'!$BL$15:$BL$65)</f>
        <v>23</v>
      </c>
      <c r="F47" s="139">
        <f>+'Overall Poverty Rates'!BL48-'Overall Poverty Rates'!BB48</f>
        <v>2.3000000000000007</v>
      </c>
      <c r="G47" s="135">
        <f>+'Children in Poverty'!AV46</f>
        <v>23.8</v>
      </c>
      <c r="H47" s="113">
        <f>+'Children in Poverty'!AY46</f>
        <v>769030</v>
      </c>
      <c r="I47" s="124">
        <f>RANK('Children in Poverty'!AG46,'Children in Poverty'!$AG$13:$AG$63)</f>
        <v>17</v>
      </c>
      <c r="J47" s="111">
        <f>RANK('Children in Poverty'!AV46,'Children in Poverty'!$AV$13:$AV$63)</f>
        <v>17</v>
      </c>
      <c r="K47" s="120">
        <f>+'Children in Poverty'!AZ46-'Children in Poverty'!BC46</f>
        <v>-286206.80799999996</v>
      </c>
    </row>
    <row r="48" spans="1:11" ht="12.75" x14ac:dyDescent="0.2">
      <c r="A48" s="113" t="s">
        <v>25</v>
      </c>
      <c r="B48" s="113"/>
      <c r="C48" s="130">
        <f>+'Overall Poverty Rates'!BL49</f>
        <v>10.7</v>
      </c>
      <c r="D48" s="124">
        <f>RANK('Overall Poverty Rates'!AZ49,'Overall Poverty Rates'!$AZ$15:$AZ$65)</f>
        <v>47</v>
      </c>
      <c r="E48" s="111">
        <f>RANK('Overall Poverty Rates'!BL49,'Overall Poverty Rates'!$BL$15:$BL$65)</f>
        <v>42</v>
      </c>
      <c r="F48" s="139">
        <f>+'Overall Poverty Rates'!BL49-'Overall Poverty Rates'!BB49</f>
        <v>2</v>
      </c>
      <c r="G48" s="135">
        <f>+'Children in Poverty'!AV47</f>
        <v>14</v>
      </c>
      <c r="H48" s="113">
        <f>+'Children in Poverty'!AY47</f>
        <v>1375967</v>
      </c>
      <c r="I48" s="124">
        <f>RANK('Children in Poverty'!AG47,'Children in Poverty'!$AG$13:$AG$63)</f>
        <v>46</v>
      </c>
      <c r="J48" s="111">
        <f>RANK('Children in Poverty'!AV47,'Children in Poverty'!$AV$13:$AV$63)</f>
        <v>45</v>
      </c>
      <c r="K48" s="120">
        <f>+'Children in Poverty'!AZ47-'Children in Poverty'!BC47</f>
        <v>46430.380000000005</v>
      </c>
    </row>
    <row r="49" spans="1:11" ht="12.75" x14ac:dyDescent="0.2">
      <c r="A49" s="113" t="s">
        <v>27</v>
      </c>
      <c r="B49" s="113"/>
      <c r="C49" s="130">
        <f>+'Overall Poverty Rates'!BL50</f>
        <v>14.8</v>
      </c>
      <c r="D49" s="124">
        <f>RANK('Overall Poverty Rates'!AZ50,'Overall Poverty Rates'!$AZ$15:$AZ$65)</f>
        <v>23</v>
      </c>
      <c r="E49" s="111">
        <f>RANK('Overall Poverty Rates'!BL50,'Overall Poverty Rates'!$BL$15:$BL$65)</f>
        <v>20</v>
      </c>
      <c r="F49" s="139">
        <f>+'Overall Poverty Rates'!BL50-'Overall Poverty Rates'!BB50</f>
        <v>2.7000000000000011</v>
      </c>
      <c r="G49" s="135">
        <f>+'Children in Poverty'!AV48</f>
        <v>22.2</v>
      </c>
      <c r="H49" s="113">
        <f>+'Children in Poverty'!AY48</f>
        <v>582298</v>
      </c>
      <c r="I49" s="124">
        <f>RANK('Children in Poverty'!AG48,'Children in Poverty'!$AG$13:$AG$63)</f>
        <v>19</v>
      </c>
      <c r="J49" s="111">
        <f>RANK('Children in Poverty'!AV48,'Children in Poverty'!$AV$13:$AV$63)</f>
        <v>22</v>
      </c>
      <c r="K49" s="120">
        <f>+'Children in Poverty'!AZ48-'Children in Poverty'!BC48</f>
        <v>-136600.66200000001</v>
      </c>
    </row>
    <row r="50" spans="1:11" ht="12.75" x14ac:dyDescent="0.2">
      <c r="A50" s="113" t="s">
        <v>29</v>
      </c>
      <c r="B50" s="113"/>
      <c r="C50" s="130">
        <f>+'Overall Poverty Rates'!BL51</f>
        <v>11.2</v>
      </c>
      <c r="D50" s="124">
        <f>RANK('Overall Poverty Rates'!AZ51,'Overall Poverty Rates'!$AZ$15:$AZ$65)</f>
        <v>38</v>
      </c>
      <c r="E50" s="111">
        <f>RANK('Overall Poverty Rates'!BL51,'Overall Poverty Rates'!$BL$15:$BL$65)</f>
        <v>39</v>
      </c>
      <c r="F50" s="139">
        <f>+'Overall Poverty Rates'!BL51-'Overall Poverty Rates'!BB51</f>
        <v>1.0999999999999996</v>
      </c>
      <c r="G50" s="135">
        <f>+'Children in Poverty'!AV49</f>
        <v>17.7</v>
      </c>
      <c r="H50" s="113">
        <f>+'Children in Poverty'!AY49</f>
        <v>1619042</v>
      </c>
      <c r="I50" s="124">
        <f>RANK('Children in Poverty'!AG49,'Children in Poverty'!$AG$13:$AG$63)</f>
        <v>39</v>
      </c>
      <c r="J50" s="111">
        <f>RANK('Children in Poverty'!AV49,'Children in Poverty'!$AV$13:$AV$63)</f>
        <v>35</v>
      </c>
      <c r="K50" s="120">
        <f>+'Children in Poverty'!AZ49-'Children in Poverty'!BC49</f>
        <v>225883.174</v>
      </c>
    </row>
    <row r="51" spans="1:11" ht="12.75" x14ac:dyDescent="0.2">
      <c r="A51" s="112" t="s">
        <v>36</v>
      </c>
      <c r="B51" s="112"/>
      <c r="C51" s="131">
        <f>+'Overall Poverty Rates'!BL52</f>
        <v>10.4</v>
      </c>
      <c r="D51" s="119">
        <f>RANK('Overall Poverty Rates'!AZ52,'Overall Poverty Rates'!$AZ$15:$AZ$65)</f>
        <v>32</v>
      </c>
      <c r="E51" s="112">
        <f>RANK('Overall Poverty Rates'!BL52,'Overall Poverty Rates'!$BL$15:$BL$65)</f>
        <v>48</v>
      </c>
      <c r="F51" s="140">
        <f>+'Overall Poverty Rates'!BL52-'Overall Poverty Rates'!BB52</f>
        <v>9.9999999999999645E-2</v>
      </c>
      <c r="G51" s="136">
        <f>+'Children in Poverty'!AV50</f>
        <v>12</v>
      </c>
      <c r="H51" s="112">
        <f>+'Children in Poverty'!AY50</f>
        <v>3115116</v>
      </c>
      <c r="I51" s="119">
        <f>RANK('Children in Poverty'!AG50,'Children in Poverty'!$AG$13:$AG$63)</f>
        <v>31</v>
      </c>
      <c r="J51" s="112">
        <f>RANK('Children in Poverty'!AV50,'Children in Poverty'!$AV$13:$AV$63)</f>
        <v>50</v>
      </c>
      <c r="K51" s="119">
        <f>+'Children in Poverty'!AZ50-'Children in Poverty'!BC50</f>
        <v>351330.57</v>
      </c>
    </row>
    <row r="52" spans="1:11" ht="12.75" x14ac:dyDescent="0.2">
      <c r="A52" s="112" t="s">
        <v>37</v>
      </c>
      <c r="B52" s="112"/>
      <c r="C52" s="131">
        <f>+'Overall Poverty Rates'!BL53</f>
        <v>14.7</v>
      </c>
      <c r="D52" s="119">
        <f>RANK('Overall Poverty Rates'!AZ53,'Overall Poverty Rates'!$AZ$15:$AZ$65)</f>
        <v>19</v>
      </c>
      <c r="E52" s="112">
        <f>RANK('Overall Poverty Rates'!BL53,'Overall Poverty Rates'!$BL$15:$BL$65)</f>
        <v>22</v>
      </c>
      <c r="F52" s="140">
        <f>+'Overall Poverty Rates'!BL53-'Overall Poverty Rates'!BB53</f>
        <v>2.1999999999999993</v>
      </c>
      <c r="G52" s="136">
        <f>+'Children in Poverty'!AV51</f>
        <v>22.7</v>
      </c>
      <c r="H52" s="112">
        <f>+'Children in Poverty'!AY51</f>
        <v>2690562</v>
      </c>
      <c r="I52" s="119">
        <f>RANK('Children in Poverty'!AG51,'Children in Poverty'!$AG$13:$AG$63)</f>
        <v>20</v>
      </c>
      <c r="J52" s="112">
        <f>RANK('Children in Poverty'!AV51,'Children in Poverty'!$AV$13:$AV$63)</f>
        <v>20</v>
      </c>
      <c r="K52" s="119">
        <f>+'Children in Poverty'!AZ51-'Children in Poverty'!BC51</f>
        <v>98378.24399999989</v>
      </c>
    </row>
    <row r="53" spans="1:11" ht="12.75" x14ac:dyDescent="0.2">
      <c r="A53" s="112" t="s">
        <v>43</v>
      </c>
      <c r="B53" s="112"/>
      <c r="C53" s="131">
        <f>+'Overall Poverty Rates'!BL54</f>
        <v>12.5</v>
      </c>
      <c r="D53" s="119">
        <f>RANK('Overall Poverty Rates'!AZ54,'Overall Poverty Rates'!$AZ$15:$AZ$65)</f>
        <v>29</v>
      </c>
      <c r="E53" s="112">
        <f>RANK('Overall Poverty Rates'!BL54,'Overall Poverty Rates'!$BL$15:$BL$65)</f>
        <v>33</v>
      </c>
      <c r="F53" s="140">
        <f>+'Overall Poverty Rates'!BL54-'Overall Poverty Rates'!BB54</f>
        <v>2.4000000000000004</v>
      </c>
      <c r="G53" s="136">
        <f>+'Children in Poverty'!AV52</f>
        <v>18.600000000000001</v>
      </c>
      <c r="H53" s="112">
        <f>+'Children in Poverty'!AY52</f>
        <v>219312</v>
      </c>
      <c r="I53" s="119">
        <f>RANK('Children in Poverty'!AG52,'Children in Poverty'!$AG$13:$AG$63)</f>
        <v>25</v>
      </c>
      <c r="J53" s="112">
        <f>RANK('Children in Poverty'!AV52,'Children in Poverty'!$AV$13:$AV$63)</f>
        <v>32</v>
      </c>
      <c r="K53" s="119">
        <f>+'Children in Poverty'!AZ52-'Children in Poverty'!BC52</f>
        <v>5775.4240000000063</v>
      </c>
    </row>
    <row r="54" spans="1:11" ht="12.75" x14ac:dyDescent="0.2">
      <c r="A54" s="112" t="s">
        <v>51</v>
      </c>
      <c r="B54" s="112"/>
      <c r="C54" s="131">
        <f>+'Overall Poverty Rates'!BL55</f>
        <v>11.8</v>
      </c>
      <c r="D54" s="119">
        <f>RANK('Overall Poverty Rates'!AZ55,'Overall Poverty Rates'!$AZ$15:$AZ$65)</f>
        <v>34</v>
      </c>
      <c r="E54" s="112">
        <f>RANK('Overall Poverty Rates'!BL55,'Overall Poverty Rates'!$BL$15:$BL$65)</f>
        <v>37</v>
      </c>
      <c r="F54" s="140">
        <f>+'Overall Poverty Rates'!BL55-'Overall Poverty Rates'!BB55</f>
        <v>1.2000000000000011</v>
      </c>
      <c r="G54" s="136">
        <f>+'Children in Poverty'!AV53</f>
        <v>18.399999999999999</v>
      </c>
      <c r="H54" s="112">
        <f>+'Children in Poverty'!AY53</f>
        <v>436554</v>
      </c>
      <c r="I54" s="119">
        <f>RANK('Children in Poverty'!AG53,'Children in Poverty'!$AG$13:$AG$63)</f>
        <v>40</v>
      </c>
      <c r="J54" s="112">
        <f>RANK('Children in Poverty'!AV53,'Children in Poverty'!$AV$13:$AV$63)</f>
        <v>33</v>
      </c>
      <c r="K54" s="119">
        <f>+'Children in Poverty'!AZ53-'Children in Poverty'!BC53</f>
        <v>-98516.504000000001</v>
      </c>
    </row>
    <row r="55" spans="1:11" ht="14.25" x14ac:dyDescent="0.2">
      <c r="A55" s="117" t="s">
        <v>179</v>
      </c>
      <c r="B55" s="117"/>
      <c r="C55" s="132">
        <f>+'Overall Poverty Rates'!BL13</f>
        <v>11.3</v>
      </c>
      <c r="D55" s="121"/>
      <c r="E55" s="117"/>
      <c r="F55" s="142">
        <f>+'Overall Poverty Rates'!BL13-'Overall Poverty Rates'!BB13</f>
        <v>1.3000000000000007</v>
      </c>
      <c r="G55" s="138">
        <f>+'Children in Poverty'!AV11</f>
        <v>16.7</v>
      </c>
      <c r="H55" s="117">
        <f>+'Children in Poverty'!AY11</f>
        <v>12026336</v>
      </c>
      <c r="I55" s="121"/>
      <c r="J55" s="117"/>
      <c r="K55" s="121">
        <f>+'Children in Poverty'!AZ11-'Children in Poverty'!BC11</f>
        <v>361841.46399999969</v>
      </c>
    </row>
    <row r="56" spans="1:11" ht="12.75" x14ac:dyDescent="0.2">
      <c r="A56" s="113" t="s">
        <v>164</v>
      </c>
      <c r="B56" s="113"/>
      <c r="C56" s="130">
        <f>(C55/$C$7)*100</f>
        <v>76.351351351351354</v>
      </c>
      <c r="D56" s="120"/>
      <c r="E56" s="113"/>
      <c r="F56" s="141"/>
      <c r="G56" s="135">
        <f>(G55/$G$7)*100</f>
        <v>75.225225225225216</v>
      </c>
      <c r="H56" s="172">
        <f>(H55/$H$7)*100</f>
        <v>16.343267631591022</v>
      </c>
      <c r="I56" s="124"/>
      <c r="J56" s="111"/>
      <c r="K56" s="135">
        <f>(K55/$K$7)*100</f>
        <v>12.700532092718461</v>
      </c>
    </row>
    <row r="57" spans="1:11" ht="12.75" x14ac:dyDescent="0.2">
      <c r="A57" s="112" t="s">
        <v>9</v>
      </c>
      <c r="B57" s="112"/>
      <c r="C57" s="131">
        <f>+'Overall Poverty Rates'!BL56</f>
        <v>10.6</v>
      </c>
      <c r="D57" s="119">
        <f>RANK('Overall Poverty Rates'!AZ56,'Overall Poverty Rates'!$AZ$15:$AZ$65)</f>
        <v>46</v>
      </c>
      <c r="E57" s="112">
        <f>RANK('Overall Poverty Rates'!BL56,'Overall Poverty Rates'!$BL$15:$BL$65)</f>
        <v>44</v>
      </c>
      <c r="F57" s="140">
        <f>+'Overall Poverty Rates'!BL56-'Overall Poverty Rates'!BB56</f>
        <v>2.1999999999999993</v>
      </c>
      <c r="G57" s="136">
        <f>+'Children in Poverty'!AV54</f>
        <v>14.5</v>
      </c>
      <c r="H57" s="112">
        <f>+'Children in Poverty'!AY54</f>
        <v>785566</v>
      </c>
      <c r="I57" s="119">
        <f>RANK('Children in Poverty'!AG54,'Children in Poverty'!$AG$13:$AG$63)</f>
        <v>42</v>
      </c>
      <c r="J57" s="112">
        <f>RANK('Children in Poverty'!AV54,'Children in Poverty'!$AV$13:$AV$63)</f>
        <v>44</v>
      </c>
      <c r="K57" s="119">
        <f>+'Children in Poverty'!AZ54-'Children in Poverty'!BC54</f>
        <v>10528.444999999992</v>
      </c>
    </row>
    <row r="58" spans="1:11" ht="12.75" x14ac:dyDescent="0.2">
      <c r="A58" s="112" t="s">
        <v>21</v>
      </c>
      <c r="B58" s="112"/>
      <c r="C58" s="131">
        <f>+'Overall Poverty Rates'!BL57</f>
        <v>12.8</v>
      </c>
      <c r="D58" s="119">
        <f>RANK('Overall Poverty Rates'!AZ57,'Overall Poverty Rates'!$AZ$15:$AZ$65)</f>
        <v>26</v>
      </c>
      <c r="E58" s="112">
        <f>RANK('Overall Poverty Rates'!BL57,'Overall Poverty Rates'!$BL$15:$BL$65)</f>
        <v>32</v>
      </c>
      <c r="F58" s="140">
        <f>+'Overall Poverty Rates'!BL57-'Overall Poverty Rates'!BB57</f>
        <v>2.3000000000000007</v>
      </c>
      <c r="G58" s="136">
        <f>+'Children in Poverty'!AV55</f>
        <v>17.7</v>
      </c>
      <c r="H58" s="112">
        <f>+'Children in Poverty'!AY55</f>
        <v>261276</v>
      </c>
      <c r="I58" s="119">
        <f>RANK('Children in Poverty'!AG55,'Children in Poverty'!$AG$13:$AG$63)</f>
        <v>28</v>
      </c>
      <c r="J58" s="112">
        <f>RANK('Children in Poverty'!AV55,'Children in Poverty'!$AV$13:$AV$63)</f>
        <v>35</v>
      </c>
      <c r="K58" s="119">
        <f>+'Children in Poverty'!AZ55-'Children in Poverty'!BC55</f>
        <v>1735.0400000000009</v>
      </c>
    </row>
    <row r="59" spans="1:11" ht="12.75" x14ac:dyDescent="0.2">
      <c r="A59" s="112" t="s">
        <v>23</v>
      </c>
      <c r="B59" s="112"/>
      <c r="C59" s="131">
        <f>+'Overall Poverty Rates'!BL58</f>
        <v>11.3</v>
      </c>
      <c r="D59" s="119">
        <f>RANK('Overall Poverty Rates'!AZ58,'Overall Poverty Rates'!$AZ$15:$AZ$65)</f>
        <v>27</v>
      </c>
      <c r="E59" s="112">
        <f>RANK('Overall Poverty Rates'!BL58,'Overall Poverty Rates'!$BL$15:$BL$65)</f>
        <v>38</v>
      </c>
      <c r="F59" s="140">
        <f>+'Overall Poverty Rates'!BL58-'Overall Poverty Rates'!BB58</f>
        <v>-0.29999999999999893</v>
      </c>
      <c r="G59" s="136">
        <f>+'Children in Poverty'!AV56</f>
        <v>16.3</v>
      </c>
      <c r="H59" s="112">
        <f>+'Children in Poverty'!AY56</f>
        <v>1393946</v>
      </c>
      <c r="I59" s="119">
        <f>RANK('Children in Poverty'!AG56,'Children in Poverty'!$AG$13:$AG$63)</f>
        <v>44</v>
      </c>
      <c r="J59" s="112">
        <f>RANK('Children in Poverty'!AV56,'Children in Poverty'!$AV$13:$AV$63)</f>
        <v>39</v>
      </c>
      <c r="K59" s="119">
        <f>+'Children in Poverty'!AZ56-'Children in Poverty'!BC56</f>
        <v>55697.438000000024</v>
      </c>
    </row>
    <row r="60" spans="1:11" ht="12.75" x14ac:dyDescent="0.2">
      <c r="A60" s="112" t="s">
        <v>31</v>
      </c>
      <c r="B60" s="112"/>
      <c r="C60" s="131">
        <f>+'Overall Poverty Rates'!BL59</f>
        <v>8.3000000000000007</v>
      </c>
      <c r="D60" s="119">
        <f>RANK('Overall Poverty Rates'!AZ59,'Overall Poverty Rates'!$AZ$15:$AZ$65)</f>
        <v>51</v>
      </c>
      <c r="E60" s="112">
        <f>RANK('Overall Poverty Rates'!BL59,'Overall Poverty Rates'!$BL$15:$BL$65)</f>
        <v>51</v>
      </c>
      <c r="F60" s="140">
        <f>+'Overall Poverty Rates'!BL59-'Overall Poverty Rates'!BB59</f>
        <v>2.7000000000000011</v>
      </c>
      <c r="G60" s="136">
        <f>+'Children in Poverty'!AV57</f>
        <v>10.199999999999999</v>
      </c>
      <c r="H60" s="112">
        <f>+'Children in Poverty'!AY57</f>
        <v>271122</v>
      </c>
      <c r="I60" s="119">
        <f>RANK('Children in Poverty'!AG57,'Children in Poverty'!$AG$13:$AG$63)</f>
        <v>51</v>
      </c>
      <c r="J60" s="112">
        <f>RANK('Children in Poverty'!AV57,'Children in Poverty'!$AV$13:$AV$63)</f>
        <v>51</v>
      </c>
      <c r="K60" s="119">
        <f>+'Children in Poverty'!AZ57-'Children in Poverty'!BC57</f>
        <v>1023.8040000000001</v>
      </c>
    </row>
    <row r="61" spans="1:11" ht="12.75" x14ac:dyDescent="0.2">
      <c r="A61" s="113" t="s">
        <v>32</v>
      </c>
      <c r="B61" s="113"/>
      <c r="C61" s="130">
        <f>+'Overall Poverty Rates'!BL60</f>
        <v>10.6</v>
      </c>
      <c r="D61" s="124">
        <f>RANK('Overall Poverty Rates'!AZ60,'Overall Poverty Rates'!$AZ$15:$AZ$65)</f>
        <v>50</v>
      </c>
      <c r="E61" s="111">
        <f>RANK('Overall Poverty Rates'!BL60,'Overall Poverty Rates'!$BL$15:$BL$65)</f>
        <v>44</v>
      </c>
      <c r="F61" s="139">
        <f>+'Overall Poverty Rates'!BL60-'Overall Poverty Rates'!BB60</f>
        <v>1.9000000000000004</v>
      </c>
      <c r="G61" s="135">
        <f>+'Children in Poverty'!AV58</f>
        <v>16.7</v>
      </c>
      <c r="H61" s="113">
        <f>+'Children in Poverty'!AY58</f>
        <v>2022117</v>
      </c>
      <c r="I61" s="124">
        <f>RANK('Children in Poverty'!AG58,'Children in Poverty'!$AG$13:$AG$63)</f>
        <v>42</v>
      </c>
      <c r="J61" s="111">
        <f>RANK('Children in Poverty'!AV58,'Children in Poverty'!$AV$13:$AV$63)</f>
        <v>38</v>
      </c>
      <c r="K61" s="120">
        <f>+'Children in Poverty'!AZ58-'Children in Poverty'!BC58</f>
        <v>78047.28899999999</v>
      </c>
    </row>
    <row r="62" spans="1:11" ht="12.75" x14ac:dyDescent="0.2">
      <c r="A62" s="113" t="s">
        <v>34</v>
      </c>
      <c r="B62" s="113"/>
      <c r="C62" s="130">
        <f>+'Overall Poverty Rates'!BL61</f>
        <v>15.9</v>
      </c>
      <c r="D62" s="124">
        <f>RANK('Overall Poverty Rates'!AZ61,'Overall Poverty Rates'!$AZ$15:$AZ$65)</f>
        <v>13</v>
      </c>
      <c r="E62" s="111">
        <f>RANK('Overall Poverty Rates'!BL61,'Overall Poverty Rates'!$BL$15:$BL$65)</f>
        <v>16</v>
      </c>
      <c r="F62" s="139">
        <f>+'Overall Poverty Rates'!BL61-'Overall Poverty Rates'!BB61</f>
        <v>1.5999999999999996</v>
      </c>
      <c r="G62" s="135">
        <f>+'Children in Poverty'!AV59</f>
        <v>22.8</v>
      </c>
      <c r="H62" s="113">
        <f>+'Children in Poverty'!AY59</f>
        <v>4239976</v>
      </c>
      <c r="I62" s="124">
        <f>RANK('Children in Poverty'!AG59,'Children in Poverty'!$AG$13:$AG$63)</f>
        <v>18</v>
      </c>
      <c r="J62" s="111">
        <f>RANK('Children in Poverty'!AV59,'Children in Poverty'!$AV$13:$AV$63)</f>
        <v>19</v>
      </c>
      <c r="K62" s="120">
        <f>+'Children in Poverty'!AZ59-'Children in Poverty'!BC59</f>
        <v>130625.01600000006</v>
      </c>
    </row>
    <row r="63" spans="1:11" ht="12.75" x14ac:dyDescent="0.2">
      <c r="A63" s="113" t="s">
        <v>40</v>
      </c>
      <c r="B63" s="113"/>
      <c r="C63" s="130">
        <f>+'Overall Poverty Rates'!BL62</f>
        <v>13</v>
      </c>
      <c r="D63" s="124">
        <f>RANK('Overall Poverty Rates'!AZ62,'Overall Poverty Rates'!$AZ$15:$AZ$65)</f>
        <v>28</v>
      </c>
      <c r="E63" s="111">
        <f>RANK('Overall Poverty Rates'!BL62,'Overall Poverty Rates'!$BL$15:$BL$65)</f>
        <v>31</v>
      </c>
      <c r="F63" s="139">
        <f>+'Overall Poverty Rates'!BL62-'Overall Poverty Rates'!BB62</f>
        <v>2.1999999999999993</v>
      </c>
      <c r="G63" s="135">
        <f>+'Children in Poverty'!AV60</f>
        <v>19.399999999999999</v>
      </c>
      <c r="H63" s="113">
        <f>+'Children in Poverty'!AY60</f>
        <v>2715645</v>
      </c>
      <c r="I63" s="124">
        <f>RANK('Children in Poverty'!AG60,'Children in Poverty'!$AG$13:$AG$63)</f>
        <v>27</v>
      </c>
      <c r="J63" s="111">
        <f>RANK('Children in Poverty'!AV60,'Children in Poverty'!$AV$13:$AV$63)</f>
        <v>28</v>
      </c>
      <c r="K63" s="120">
        <f>+'Children in Poverty'!AZ60-'Children in Poverty'!BC60</f>
        <v>52607.249999999884</v>
      </c>
    </row>
    <row r="64" spans="1:11" ht="12.75" x14ac:dyDescent="0.2">
      <c r="A64" s="113" t="s">
        <v>41</v>
      </c>
      <c r="B64" s="113"/>
      <c r="C64" s="130">
        <f>+'Overall Poverty Rates'!BL63</f>
        <v>13.5</v>
      </c>
      <c r="D64" s="124">
        <f>RANK('Overall Poverty Rates'!AZ63,'Overall Poverty Rates'!$AZ$15:$AZ$65)</f>
        <v>29</v>
      </c>
      <c r="E64" s="111">
        <f>RANK('Overall Poverty Rates'!BL63,'Overall Poverty Rates'!$BL$15:$BL$65)</f>
        <v>29</v>
      </c>
      <c r="F64" s="139">
        <f>+'Overall Poverty Rates'!BL63-'Overall Poverty Rates'!BB63</f>
        <v>3.5</v>
      </c>
      <c r="G64" s="135">
        <f>+'Children in Poverty'!AV61</f>
        <v>21.5</v>
      </c>
      <c r="H64" s="113">
        <f>+'Children in Poverty'!AY61</f>
        <v>213987</v>
      </c>
      <c r="I64" s="124">
        <f>RANK('Children in Poverty'!AG61,'Children in Poverty'!$AG$13:$AG$63)</f>
        <v>30</v>
      </c>
      <c r="J64" s="111">
        <f>RANK('Children in Poverty'!AV61,'Children in Poverty'!$AV$13:$AV$63)</f>
        <v>25</v>
      </c>
      <c r="K64" s="120">
        <f>+'Children in Poverty'!AZ61-'Children in Poverty'!BC61</f>
        <v>10337.985000000001</v>
      </c>
    </row>
    <row r="65" spans="1:11" ht="12.75" x14ac:dyDescent="0.2">
      <c r="A65" s="110" t="s">
        <v>47</v>
      </c>
      <c r="B65" s="110"/>
      <c r="C65" s="251">
        <f>+'Overall Poverty Rates'!BL64</f>
        <v>10.5</v>
      </c>
      <c r="D65" s="122">
        <f>RANK('Overall Poverty Rates'!AZ64,'Overall Poverty Rates'!$AZ$15:$AZ$65)</f>
        <v>48</v>
      </c>
      <c r="E65" s="253">
        <f>RANK('Overall Poverty Rates'!BL64,'Overall Poverty Rates'!$BL$15:$BL$65)</f>
        <v>46</v>
      </c>
      <c r="F65" s="255">
        <f>+'Overall Poverty Rates'!BL64-'Overall Poverty Rates'!BB64</f>
        <v>1.6999999999999993</v>
      </c>
      <c r="G65" s="133">
        <f>+'Children in Poverty'!AV62</f>
        <v>15.3</v>
      </c>
      <c r="H65" s="110">
        <f>+'Children in Poverty'!AY62</f>
        <v>122701</v>
      </c>
      <c r="I65" s="122">
        <f>RANK('Children in Poverty'!AG62,'Children in Poverty'!$AG$13:$AG$63)</f>
        <v>41</v>
      </c>
      <c r="J65" s="253">
        <f>RANK('Children in Poverty'!AV62,'Children in Poverty'!$AV$13:$AV$63)</f>
        <v>42</v>
      </c>
      <c r="K65" s="122">
        <f>+'Children in Poverty'!AZ62-'Children in Poverty'!BC62</f>
        <v>1287.7409999999982</v>
      </c>
    </row>
    <row r="66" spans="1:11" ht="12.75" x14ac:dyDescent="0.2">
      <c r="A66" s="118" t="s">
        <v>82</v>
      </c>
      <c r="B66" s="118"/>
      <c r="C66" s="131">
        <f>+'Overall Poverty Rates'!BL65</f>
        <v>19.899999999999999</v>
      </c>
      <c r="D66" s="119">
        <f>RANK('Overall Poverty Rates'!AZ65,'Overall Poverty Rates'!$AZ$15:$AZ$65)</f>
        <v>2</v>
      </c>
      <c r="E66" s="112">
        <f>RANK('Overall Poverty Rates'!BL65,'Overall Poverty Rates'!$BL$15:$BL$65)</f>
        <v>4</v>
      </c>
      <c r="F66" s="140">
        <f>+'Overall Poverty Rates'!BL65-'Overall Poverty Rates'!BB65</f>
        <v>1.7999999999999972</v>
      </c>
      <c r="G66" s="136">
        <f>+'Children in Poverty'!AV63</f>
        <v>27.2</v>
      </c>
      <c r="H66" s="116">
        <f>+'Children in Poverty'!AY63</f>
        <v>111474</v>
      </c>
      <c r="I66" s="119">
        <f>RANK('Children in Poverty'!AG63,'Children in Poverty'!$AG$13:$AG$63)</f>
        <v>2</v>
      </c>
      <c r="J66" s="112">
        <f>RANK('Children in Poverty'!AV63,'Children in Poverty'!$AV$13:$AV$63)</f>
        <v>6</v>
      </c>
      <c r="K66" s="123">
        <f>+'Children in Poverty'!AZ63-'Children in Poverty'!BC63</f>
        <v>3831.7030000000013</v>
      </c>
    </row>
    <row r="67" spans="1:11" ht="33" customHeight="1" x14ac:dyDescent="0.2">
      <c r="A67" s="304" t="s">
        <v>196</v>
      </c>
      <c r="B67" s="305"/>
      <c r="C67" s="305"/>
      <c r="D67" s="305"/>
      <c r="E67" s="305"/>
      <c r="F67" s="305"/>
      <c r="G67" s="305"/>
      <c r="H67" s="305"/>
      <c r="I67" s="305"/>
      <c r="J67" s="305"/>
      <c r="K67" s="305"/>
    </row>
    <row r="68" spans="1:11" ht="30" customHeight="1" x14ac:dyDescent="0.2">
      <c r="A68" s="306" t="s">
        <v>197</v>
      </c>
      <c r="B68" s="307"/>
      <c r="C68" s="307"/>
      <c r="D68" s="307"/>
      <c r="E68" s="307"/>
      <c r="F68" s="307"/>
      <c r="G68" s="307"/>
      <c r="H68" s="307"/>
      <c r="I68" s="307"/>
      <c r="J68" s="307"/>
      <c r="K68" s="307"/>
    </row>
    <row r="69" spans="1:11" ht="37.5" customHeight="1" x14ac:dyDescent="0.2">
      <c r="A69" s="306" t="s">
        <v>199</v>
      </c>
      <c r="B69" s="308"/>
      <c r="C69" s="308"/>
      <c r="D69" s="308"/>
      <c r="E69" s="308"/>
      <c r="F69" s="308"/>
      <c r="G69" s="308"/>
      <c r="H69" s="308"/>
      <c r="I69" s="308"/>
      <c r="J69" s="308"/>
      <c r="K69" s="308"/>
    </row>
    <row r="70" spans="1:11" ht="49.5" customHeight="1" x14ac:dyDescent="0.2">
      <c r="A70" s="32" t="s">
        <v>70</v>
      </c>
      <c r="B70" s="309" t="s">
        <v>198</v>
      </c>
      <c r="C70" s="310"/>
      <c r="D70" s="310"/>
      <c r="E70" s="310"/>
      <c r="F70" s="310"/>
      <c r="G70" s="310"/>
      <c r="H70" s="310"/>
      <c r="I70" s="310"/>
      <c r="J70" s="310"/>
      <c r="K70" s="310"/>
    </row>
    <row r="71" spans="1:11" ht="12.75" x14ac:dyDescent="0.2">
      <c r="J71" s="30"/>
      <c r="K71" s="209" t="s">
        <v>195</v>
      </c>
    </row>
  </sheetData>
  <mergeCells count="4">
    <mergeCell ref="A67:K67"/>
    <mergeCell ref="A68:K68"/>
    <mergeCell ref="A69:K69"/>
    <mergeCell ref="B70:K70"/>
  </mergeCells>
  <printOptions verticalCentered="1"/>
  <pageMargins left="0.75" right="0.75" top="0.4" bottom="0.7" header="0.44" footer="0.38"/>
  <pageSetup scale="73" orientation="portrait" r:id="rId1"/>
  <headerFooter alignWithMargins="0">
    <oddFooter>&amp;LSREB Fact Book&amp;R&amp;D</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8"/>
  </sheetPr>
  <dimension ref="A1:BM74"/>
  <sheetViews>
    <sheetView topLeftCell="AW1" workbookViewId="0">
      <selection activeCell="BL71" sqref="BL71"/>
    </sheetView>
  </sheetViews>
  <sheetFormatPr defaultRowHeight="11.25" x14ac:dyDescent="0.2"/>
  <cols>
    <col min="1" max="1" width="23.83203125" style="2" customWidth="1"/>
    <col min="2" max="61" width="9.1640625" style="2" customWidth="1"/>
    <col min="62" max="16384" width="9.33203125" style="2"/>
  </cols>
  <sheetData>
    <row r="1" spans="1:65" x14ac:dyDescent="0.2">
      <c r="A1" s="25" t="s">
        <v>69</v>
      </c>
    </row>
    <row r="2" spans="1:65" x14ac:dyDescent="0.2">
      <c r="A2" s="25" t="s">
        <v>110</v>
      </c>
    </row>
    <row r="3" spans="1:65" x14ac:dyDescent="0.2">
      <c r="A3"/>
    </row>
    <row r="4" spans="1:65" ht="13.15" customHeight="1" x14ac:dyDescent="0.3">
      <c r="A4" s="4"/>
      <c r="B4" s="313" t="s">
        <v>68</v>
      </c>
      <c r="C4" s="314"/>
      <c r="D4" s="313" t="s">
        <v>67</v>
      </c>
      <c r="E4" s="314"/>
      <c r="F4" s="313" t="s">
        <v>66</v>
      </c>
      <c r="G4" s="314"/>
      <c r="H4" s="313" t="s">
        <v>65</v>
      </c>
      <c r="I4" s="314"/>
      <c r="J4" s="313" t="s">
        <v>64</v>
      </c>
      <c r="K4" s="314"/>
      <c r="L4" s="313" t="s">
        <v>63</v>
      </c>
      <c r="M4" s="314"/>
      <c r="N4" s="313" t="s">
        <v>62</v>
      </c>
      <c r="O4" s="314"/>
      <c r="P4" s="313" t="s">
        <v>61</v>
      </c>
      <c r="Q4" s="314"/>
      <c r="R4" s="313" t="s">
        <v>60</v>
      </c>
      <c r="S4" s="314"/>
      <c r="T4" s="313" t="s">
        <v>59</v>
      </c>
      <c r="U4" s="314"/>
      <c r="V4" s="313" t="s">
        <v>58</v>
      </c>
      <c r="W4" s="314"/>
      <c r="X4" s="313" t="s">
        <v>57</v>
      </c>
      <c r="Y4" s="314"/>
      <c r="Z4" s="313" t="s">
        <v>56</v>
      </c>
      <c r="AA4" s="314"/>
      <c r="AB4" s="313" t="s">
        <v>55</v>
      </c>
      <c r="AC4" s="314"/>
      <c r="AD4" s="313" t="s">
        <v>54</v>
      </c>
      <c r="AE4" s="314"/>
      <c r="AF4" s="313" t="s">
        <v>53</v>
      </c>
      <c r="AG4" s="314"/>
      <c r="AH4" s="313" t="s">
        <v>0</v>
      </c>
      <c r="AI4" s="314"/>
      <c r="AJ4" s="313" t="s">
        <v>71</v>
      </c>
      <c r="AK4" s="314"/>
      <c r="AL4" s="313" t="s">
        <v>85</v>
      </c>
      <c r="AM4" s="314"/>
      <c r="AN4" s="313" t="s">
        <v>95</v>
      </c>
      <c r="AO4" s="314"/>
      <c r="AP4" s="313" t="s">
        <v>100</v>
      </c>
      <c r="AQ4" s="314"/>
      <c r="AR4" s="313" t="s">
        <v>104</v>
      </c>
      <c r="AS4" s="314"/>
      <c r="AT4" s="313" t="s">
        <v>118</v>
      </c>
      <c r="AU4" s="314"/>
      <c r="AV4" s="313" t="s">
        <v>124</v>
      </c>
      <c r="AW4" s="314"/>
      <c r="AX4" s="313" t="s">
        <v>131</v>
      </c>
      <c r="AY4" s="314"/>
      <c r="AZ4" s="313" t="s">
        <v>138</v>
      </c>
      <c r="BA4" s="314"/>
      <c r="BB4" s="313" t="s">
        <v>146</v>
      </c>
      <c r="BC4" s="314"/>
      <c r="BD4" s="313" t="s">
        <v>151</v>
      </c>
      <c r="BE4" s="314"/>
      <c r="BF4" s="313" t="s">
        <v>167</v>
      </c>
      <c r="BG4" s="315"/>
      <c r="BH4" s="313" t="s">
        <v>174</v>
      </c>
      <c r="BI4" s="314"/>
      <c r="BJ4" s="311" t="s">
        <v>181</v>
      </c>
      <c r="BK4" s="312"/>
      <c r="BL4" s="311" t="s">
        <v>188</v>
      </c>
      <c r="BM4" s="312"/>
    </row>
    <row r="5" spans="1:65" ht="56.25" customHeight="1" x14ac:dyDescent="0.2">
      <c r="A5" s="1"/>
      <c r="B5" s="148" t="s">
        <v>1</v>
      </c>
      <c r="C5" s="149" t="s">
        <v>2</v>
      </c>
      <c r="D5" s="143" t="s">
        <v>1</v>
      </c>
      <c r="E5" s="149" t="s">
        <v>2</v>
      </c>
      <c r="F5" s="143" t="s">
        <v>1</v>
      </c>
      <c r="G5" s="149" t="s">
        <v>2</v>
      </c>
      <c r="H5" s="143" t="s">
        <v>1</v>
      </c>
      <c r="I5" s="149" t="s">
        <v>2</v>
      </c>
      <c r="J5" s="143" t="s">
        <v>1</v>
      </c>
      <c r="K5" s="149" t="s">
        <v>2</v>
      </c>
      <c r="L5" s="143" t="s">
        <v>1</v>
      </c>
      <c r="M5" s="149" t="s">
        <v>2</v>
      </c>
      <c r="N5" s="143" t="s">
        <v>1</v>
      </c>
      <c r="O5" s="149" t="s">
        <v>2</v>
      </c>
      <c r="P5" s="143" t="s">
        <v>1</v>
      </c>
      <c r="Q5" s="149" t="s">
        <v>2</v>
      </c>
      <c r="R5" s="143" t="s">
        <v>1</v>
      </c>
      <c r="S5" s="149" t="s">
        <v>2</v>
      </c>
      <c r="T5" s="143" t="s">
        <v>1</v>
      </c>
      <c r="U5" s="149" t="s">
        <v>2</v>
      </c>
      <c r="V5" s="143" t="s">
        <v>1</v>
      </c>
      <c r="W5" s="149" t="s">
        <v>2</v>
      </c>
      <c r="X5" s="143" t="s">
        <v>1</v>
      </c>
      <c r="Y5" s="149" t="s">
        <v>2</v>
      </c>
      <c r="Z5" s="143" t="s">
        <v>1</v>
      </c>
      <c r="AA5" s="149" t="s">
        <v>2</v>
      </c>
      <c r="AB5" s="143" t="s">
        <v>1</v>
      </c>
      <c r="AC5" s="149" t="s">
        <v>2</v>
      </c>
      <c r="AD5" s="143" t="s">
        <v>1</v>
      </c>
      <c r="AE5" s="149" t="s">
        <v>2</v>
      </c>
      <c r="AF5" s="143" t="s">
        <v>1</v>
      </c>
      <c r="AG5" s="149" t="s">
        <v>2</v>
      </c>
      <c r="AH5" s="143" t="s">
        <v>1</v>
      </c>
      <c r="AI5" s="149" t="s">
        <v>2</v>
      </c>
      <c r="AJ5" s="143" t="s">
        <v>1</v>
      </c>
      <c r="AK5" s="149" t="s">
        <v>2</v>
      </c>
      <c r="AL5" s="143" t="s">
        <v>1</v>
      </c>
      <c r="AM5" s="149" t="s">
        <v>2</v>
      </c>
      <c r="AN5" s="143" t="s">
        <v>1</v>
      </c>
      <c r="AO5" s="149" t="s">
        <v>2</v>
      </c>
      <c r="AP5" s="143" t="s">
        <v>1</v>
      </c>
      <c r="AQ5" s="149" t="s">
        <v>2</v>
      </c>
      <c r="AR5" s="143" t="s">
        <v>1</v>
      </c>
      <c r="AS5" s="149" t="s">
        <v>2</v>
      </c>
      <c r="AT5" s="143" t="s">
        <v>1</v>
      </c>
      <c r="AU5" s="149" t="s">
        <v>2</v>
      </c>
      <c r="AV5" s="143" t="s">
        <v>1</v>
      </c>
      <c r="AW5" s="149" t="s">
        <v>2</v>
      </c>
      <c r="AX5" s="143" t="s">
        <v>1</v>
      </c>
      <c r="AY5" s="149" t="s">
        <v>2</v>
      </c>
      <c r="AZ5" s="143" t="s">
        <v>1</v>
      </c>
      <c r="BA5" s="149" t="s">
        <v>2</v>
      </c>
      <c r="BB5" s="143" t="s">
        <v>1</v>
      </c>
      <c r="BC5" s="149" t="s">
        <v>2</v>
      </c>
      <c r="BD5" s="143" t="s">
        <v>1</v>
      </c>
      <c r="BE5" s="149" t="s">
        <v>2</v>
      </c>
      <c r="BF5" s="143" t="s">
        <v>1</v>
      </c>
      <c r="BG5" s="149" t="s">
        <v>2</v>
      </c>
      <c r="BH5" s="216" t="s">
        <v>1</v>
      </c>
      <c r="BI5" s="149" t="s">
        <v>2</v>
      </c>
      <c r="BJ5" s="268" t="s">
        <v>1</v>
      </c>
      <c r="BK5" s="278" t="s">
        <v>2</v>
      </c>
      <c r="BL5" s="268" t="s">
        <v>1</v>
      </c>
      <c r="BM5" s="278" t="s">
        <v>2</v>
      </c>
    </row>
    <row r="6" spans="1:65" s="6" customFormat="1" ht="12.75" x14ac:dyDescent="0.2">
      <c r="A6" s="67" t="s">
        <v>155</v>
      </c>
      <c r="B6" s="68">
        <v>13.8</v>
      </c>
      <c r="C6" s="69">
        <v>0.16</v>
      </c>
      <c r="D6" s="150">
        <v>14.6</v>
      </c>
      <c r="E6" s="69">
        <v>0.16</v>
      </c>
      <c r="F6" s="150">
        <v>14.7</v>
      </c>
      <c r="G6" s="69">
        <v>0.16</v>
      </c>
      <c r="H6" s="150">
        <v>14.4</v>
      </c>
      <c r="I6" s="69">
        <v>0.16</v>
      </c>
      <c r="J6" s="150">
        <v>13.8</v>
      </c>
      <c r="K6" s="69">
        <v>0.16</v>
      </c>
      <c r="L6" s="150">
        <v>13.5</v>
      </c>
      <c r="M6" s="69">
        <v>0.15</v>
      </c>
      <c r="N6" s="150">
        <v>13.2</v>
      </c>
      <c r="O6" s="69">
        <v>0.15</v>
      </c>
      <c r="P6" s="150">
        <v>13.1</v>
      </c>
      <c r="Q6" s="69">
        <v>0.16</v>
      </c>
      <c r="R6" s="150">
        <v>13.1</v>
      </c>
      <c r="S6" s="69">
        <v>0.16</v>
      </c>
      <c r="T6" s="150">
        <v>13.5</v>
      </c>
      <c r="U6" s="69">
        <v>0.15</v>
      </c>
      <c r="V6" s="150">
        <v>14.2</v>
      </c>
      <c r="W6" s="69">
        <v>0.16</v>
      </c>
      <c r="X6" s="150">
        <v>14.7</v>
      </c>
      <c r="Y6" s="69">
        <v>0.16</v>
      </c>
      <c r="Z6" s="150">
        <v>14.8</v>
      </c>
      <c r="AA6" s="69">
        <v>0.16</v>
      </c>
      <c r="AB6" s="150">
        <v>14.5</v>
      </c>
      <c r="AC6" s="69">
        <v>0.16</v>
      </c>
      <c r="AD6" s="150">
        <v>14</v>
      </c>
      <c r="AE6" s="69">
        <v>0.16</v>
      </c>
      <c r="AF6" s="150">
        <v>13.6</v>
      </c>
      <c r="AG6" s="69">
        <v>0.16</v>
      </c>
      <c r="AH6" s="150">
        <v>13.2</v>
      </c>
      <c r="AI6" s="69">
        <v>0.15</v>
      </c>
      <c r="AJ6" s="150">
        <v>12.6</v>
      </c>
      <c r="AK6" s="69">
        <v>0.15</v>
      </c>
      <c r="AL6" s="150">
        <v>11.9</v>
      </c>
      <c r="AM6" s="69">
        <v>0.2</v>
      </c>
      <c r="AN6" s="150">
        <v>11.6</v>
      </c>
      <c r="AO6" s="69">
        <v>0.2</v>
      </c>
      <c r="AP6" s="150">
        <v>11.7</v>
      </c>
      <c r="AQ6" s="69">
        <v>0.2</v>
      </c>
      <c r="AR6" s="150">
        <v>12.1</v>
      </c>
      <c r="AS6" s="69">
        <v>0.2</v>
      </c>
      <c r="AT6" s="150">
        <v>12.4</v>
      </c>
      <c r="AU6" s="69">
        <v>0.1</v>
      </c>
      <c r="AV6" s="150">
        <v>12.6</v>
      </c>
      <c r="AW6" s="69">
        <v>0.1</v>
      </c>
      <c r="AX6" s="150">
        <v>12.5</v>
      </c>
      <c r="AY6" s="69">
        <v>0.1</v>
      </c>
      <c r="AZ6" s="150">
        <v>12.5</v>
      </c>
      <c r="BA6" s="69">
        <v>0.1</v>
      </c>
      <c r="BB6" s="150">
        <v>12.4</v>
      </c>
      <c r="BC6" s="69">
        <v>0.12</v>
      </c>
      <c r="BD6" s="150">
        <v>13.4</v>
      </c>
      <c r="BE6" s="69">
        <v>0.1</v>
      </c>
      <c r="BF6" s="150">
        <v>14.2</v>
      </c>
      <c r="BG6" s="69">
        <v>0.2</v>
      </c>
      <c r="BH6" s="150">
        <v>14.8</v>
      </c>
      <c r="BI6" s="269">
        <v>0.1</v>
      </c>
      <c r="BJ6" s="291">
        <v>15</v>
      </c>
      <c r="BK6" s="279">
        <v>0.1</v>
      </c>
      <c r="BL6" s="220">
        <v>14.8</v>
      </c>
      <c r="BM6" s="279">
        <v>0.1</v>
      </c>
    </row>
    <row r="7" spans="1:65" s="6" customFormat="1" ht="12.75" x14ac:dyDescent="0.2">
      <c r="A7" s="61" t="s">
        <v>189</v>
      </c>
      <c r="B7" s="78">
        <f>MEDIAN(B15:B30)</f>
        <v>17.850000000000001</v>
      </c>
      <c r="C7" s="81"/>
      <c r="D7" s="151">
        <f t="shared" ref="D7" si="0">MEDIAN(D15:D30)</f>
        <v>17.950000000000003</v>
      </c>
      <c r="E7" s="81"/>
      <c r="F7" s="151">
        <f t="shared" ref="F7" si="1">MEDIAN(F15:F30)</f>
        <v>17.899999999999999</v>
      </c>
      <c r="G7" s="81"/>
      <c r="H7" s="151">
        <f t="shared" ref="H7" si="2">MEDIAN(H15:H30)</f>
        <v>17.600000000000001</v>
      </c>
      <c r="I7" s="81"/>
      <c r="J7" s="151">
        <f t="shared" ref="J7" si="3">MEDIAN(J15:J30)</f>
        <v>16.3</v>
      </c>
      <c r="K7" s="81"/>
      <c r="L7" s="151">
        <f t="shared" ref="L7" si="4">MEDIAN(L15:L30)</f>
        <v>16.399999999999999</v>
      </c>
      <c r="M7" s="81"/>
      <c r="N7" s="151">
        <f t="shared" ref="N7" si="5">MEDIAN(N15:N30)</f>
        <v>16.850000000000001</v>
      </c>
      <c r="O7" s="81"/>
      <c r="P7" s="151">
        <f t="shared" ref="P7" si="6">MEDIAN(P15:P30)</f>
        <v>16.649999999999999</v>
      </c>
      <c r="Q7" s="81"/>
      <c r="R7" s="151">
        <f t="shared" ref="R7" si="7">MEDIAN(R15:R30)</f>
        <v>16.600000000000001</v>
      </c>
      <c r="S7" s="81"/>
      <c r="T7" s="151">
        <f t="shared" ref="T7" si="8">MEDIAN(T15:T30)</f>
        <v>16.649999999999999</v>
      </c>
      <c r="U7" s="81"/>
      <c r="V7" s="151">
        <f t="shared" ref="V7" si="9">MEDIAN(V15:V30)</f>
        <v>17.149999999999999</v>
      </c>
      <c r="W7" s="81"/>
      <c r="X7" s="151">
        <f t="shared" ref="X7" si="10">MEDIAN(X15:X30)</f>
        <v>17.75</v>
      </c>
      <c r="Y7" s="81"/>
      <c r="Z7" s="151">
        <f t="shared" ref="Z7" si="11">MEDIAN(Z15:Z30)</f>
        <v>17.100000000000001</v>
      </c>
      <c r="AA7" s="81"/>
      <c r="AB7" s="151">
        <f t="shared" ref="AB7" si="12">MEDIAN(AB15:AB30)</f>
        <v>17.100000000000001</v>
      </c>
      <c r="AC7" s="81"/>
      <c r="AD7" s="151">
        <f t="shared" ref="AD7" si="13">MEDIAN(AD15:AD30)</f>
        <v>15.7</v>
      </c>
      <c r="AE7" s="81"/>
      <c r="AF7" s="151">
        <f t="shared" ref="AF7" si="14">MEDIAN(AF15:AF30)</f>
        <v>15.600000000000001</v>
      </c>
      <c r="AG7" s="81"/>
      <c r="AH7" s="151">
        <f>MEDIAN(AT15:AT30)</f>
        <v>14.850000000000001</v>
      </c>
      <c r="AI7" s="81"/>
      <c r="AJ7" s="151">
        <f t="shared" ref="AJ7" si="15">MEDIAN(AJ15:AJ30)</f>
        <v>13.6</v>
      </c>
      <c r="AK7" s="81"/>
      <c r="AL7" s="151">
        <f t="shared" ref="AL7" si="16">MEDIAN(AL15:AL30)</f>
        <v>13.25</v>
      </c>
      <c r="AM7" s="81"/>
      <c r="AN7" s="151">
        <f t="shared" ref="AN7" si="17">MEDIAN(AN15:AN30)</f>
        <v>13.05</v>
      </c>
      <c r="AO7" s="81"/>
      <c r="AP7" s="151">
        <f t="shared" ref="AP7" si="18">MEDIAN(AP15:AP30)</f>
        <v>13.85</v>
      </c>
      <c r="AQ7" s="81"/>
      <c r="AR7" s="151">
        <f t="shared" ref="AR7" si="19">MEDIAN(AR15:AR30)</f>
        <v>14.1</v>
      </c>
      <c r="AS7" s="81"/>
      <c r="AT7" s="151">
        <f t="shared" ref="AT7" si="20">MEDIAN(AT15:AT30)</f>
        <v>14.850000000000001</v>
      </c>
      <c r="AU7" s="81"/>
      <c r="AV7" s="151">
        <f t="shared" ref="AV7" si="21">MEDIAN(AV15:AV30)</f>
        <v>14.7</v>
      </c>
      <c r="AW7" s="81"/>
      <c r="AX7" s="151">
        <f t="shared" ref="AX7" si="22">MEDIAN(AX15:AX30)</f>
        <v>14.45</v>
      </c>
      <c r="AY7" s="81"/>
      <c r="AZ7" s="151">
        <f>MEDIAN(BB15:BB30)</f>
        <v>14.55</v>
      </c>
      <c r="BA7" s="81"/>
      <c r="BB7" s="151">
        <f t="shared" ref="BB7" si="23">MEDIAN(BB15:BB30)</f>
        <v>14.55</v>
      </c>
      <c r="BC7" s="81"/>
      <c r="BD7" s="151">
        <f t="shared" ref="BD7:BF7" si="24">MEDIAN(BD15:BD30)</f>
        <v>15.4</v>
      </c>
      <c r="BE7" s="81"/>
      <c r="BF7" s="151">
        <f t="shared" si="24"/>
        <v>16.100000000000001</v>
      </c>
      <c r="BG7" s="81"/>
      <c r="BH7" s="151">
        <f t="shared" ref="BH7:BJ7" si="25">MEDIAN(BH15:BH30)</f>
        <v>16.600000000000001</v>
      </c>
      <c r="BI7" s="270"/>
      <c r="BJ7" s="78">
        <f t="shared" si="25"/>
        <v>17.100000000000001</v>
      </c>
      <c r="BK7" s="280"/>
      <c r="BL7" s="78">
        <f t="shared" ref="BL7" si="26">MEDIAN(BL15:BL30)</f>
        <v>17.149999999999999</v>
      </c>
      <c r="BM7" s="280"/>
    </row>
    <row r="8" spans="1:65" s="6" customFormat="1" ht="12.75" x14ac:dyDescent="0.2">
      <c r="A8" s="62" t="s">
        <v>157</v>
      </c>
      <c r="B8" s="63"/>
      <c r="C8" s="81"/>
      <c r="D8" s="152"/>
      <c r="E8" s="81"/>
      <c r="F8" s="152"/>
      <c r="G8" s="81"/>
      <c r="H8" s="152"/>
      <c r="I8" s="81"/>
      <c r="J8" s="152"/>
      <c r="K8" s="81"/>
      <c r="L8" s="152"/>
      <c r="M8" s="81"/>
      <c r="N8" s="152"/>
      <c r="O8" s="81"/>
      <c r="P8" s="152"/>
      <c r="Q8" s="81"/>
      <c r="R8" s="152"/>
      <c r="S8" s="81"/>
      <c r="T8" s="152"/>
      <c r="U8" s="81"/>
      <c r="V8" s="152"/>
      <c r="W8" s="81"/>
      <c r="X8" s="152"/>
      <c r="Y8" s="81"/>
      <c r="Z8" s="152"/>
      <c r="AA8" s="81"/>
      <c r="AB8" s="152"/>
      <c r="AC8" s="81"/>
      <c r="AD8" s="152"/>
      <c r="AE8" s="81"/>
      <c r="AF8" s="152"/>
      <c r="AG8" s="81"/>
      <c r="AH8" s="152"/>
      <c r="AI8" s="81"/>
      <c r="AJ8" s="152"/>
      <c r="AK8" s="81"/>
      <c r="AL8" s="152"/>
      <c r="AM8" s="81"/>
      <c r="AN8" s="152"/>
      <c r="AO8" s="81"/>
      <c r="AP8" s="152"/>
      <c r="AQ8" s="81"/>
      <c r="AR8" s="152"/>
      <c r="AS8" s="81"/>
      <c r="AT8" s="152"/>
      <c r="AU8" s="81"/>
      <c r="AV8" s="152"/>
      <c r="AW8" s="81"/>
      <c r="AX8" s="152"/>
      <c r="AY8" s="81"/>
      <c r="AZ8" s="152"/>
      <c r="BA8" s="81"/>
      <c r="BB8" s="152"/>
      <c r="BC8" s="81"/>
      <c r="BD8" s="152"/>
      <c r="BE8" s="81"/>
      <c r="BF8" s="152"/>
      <c r="BG8" s="81"/>
      <c r="BH8" s="152"/>
      <c r="BI8" s="271"/>
      <c r="BK8" s="272"/>
      <c r="BM8" s="272"/>
    </row>
    <row r="9" spans="1:65" s="6" customFormat="1" ht="12.75" x14ac:dyDescent="0.2">
      <c r="A9" s="72" t="s">
        <v>161</v>
      </c>
      <c r="B9" s="79">
        <f>MEDIAN(B31:B43)</f>
        <v>12.2</v>
      </c>
      <c r="D9" s="153">
        <f>MEDIAN(D31:D43)</f>
        <v>13.4</v>
      </c>
      <c r="F9" s="153">
        <f>MEDIAN(F31:F43)</f>
        <v>13</v>
      </c>
      <c r="H9" s="153">
        <f>MEDIAN(H31:H43)</f>
        <v>11.8</v>
      </c>
      <c r="J9" s="153">
        <f>MEDIAN(J31:J43)</f>
        <v>12</v>
      </c>
      <c r="L9" s="153">
        <f>MEDIAN(L31:L43)</f>
        <v>12.4</v>
      </c>
      <c r="N9" s="153">
        <f>MEDIAN(N31:N43)</f>
        <v>12.2</v>
      </c>
      <c r="P9" s="153">
        <f>MEDIAN(P31:P43)</f>
        <v>11.9</v>
      </c>
      <c r="R9" s="153">
        <f>MEDIAN(R31:R43)</f>
        <v>11.1</v>
      </c>
      <c r="T9" s="153">
        <f>MEDIAN(T31:T43)</f>
        <v>11.3</v>
      </c>
      <c r="V9" s="153">
        <f>MEDIAN(V31:V43)</f>
        <v>11.6</v>
      </c>
      <c r="X9" s="153">
        <f>MEDIAN(X31:X43)</f>
        <v>12</v>
      </c>
      <c r="Z9" s="153">
        <f>MEDIAN(Z31:Z43)</f>
        <v>11.7</v>
      </c>
      <c r="AB9" s="153">
        <f>MEDIAN(AB31:AB43)</f>
        <v>11.6</v>
      </c>
      <c r="AD9" s="153">
        <f>MEDIAN(AD31:AD43)</f>
        <v>11.6</v>
      </c>
      <c r="AF9" s="153">
        <f>MEDIAN(AF31:AF43)</f>
        <v>12.1</v>
      </c>
      <c r="AH9" s="153">
        <f>MEDIAN(AT31:AT43)</f>
        <v>10.5</v>
      </c>
      <c r="AJ9" s="153">
        <f>MEDIAN(AJ31:AJ43)</f>
        <v>11.9</v>
      </c>
      <c r="AL9" s="153">
        <f>MEDIAN(AL31:AL43)</f>
        <v>11</v>
      </c>
      <c r="AN9" s="153">
        <f>MEDIAN(AN31:AN43)</f>
        <v>10.4</v>
      </c>
      <c r="AP9" s="153">
        <f>MEDIAN(AP31:AP43)</f>
        <v>10.8</v>
      </c>
      <c r="AR9" s="153">
        <f>MEDIAN(AR31:AR43)</f>
        <v>11</v>
      </c>
      <c r="AT9" s="153">
        <f>MEDIAN(AT31:AT43)</f>
        <v>10.5</v>
      </c>
      <c r="AV9" s="153">
        <f>MEDIAN(AV31:AV43)</f>
        <v>10.8</v>
      </c>
      <c r="AX9" s="153">
        <f>MEDIAN(AX31:AX43)</f>
        <v>10.4</v>
      </c>
      <c r="AZ9" s="153">
        <f>MEDIAN(BB31:BB43)</f>
        <v>9.8000000000000007</v>
      </c>
      <c r="BB9" s="153">
        <f>MEDIAN(BB31:BB43)</f>
        <v>9.8000000000000007</v>
      </c>
      <c r="BD9" s="153">
        <f>MEDIAN(BD31:BD43)</f>
        <v>11.2</v>
      </c>
      <c r="BF9" s="153">
        <f>MEDIAN(BF31:BF43)</f>
        <v>12.7</v>
      </c>
      <c r="BH9" s="153">
        <f>MEDIAN(BH31:BH43)</f>
        <v>14</v>
      </c>
      <c r="BI9" s="272"/>
      <c r="BJ9" s="79">
        <f>MEDIAN(BJ31:BJ43)</f>
        <v>14.1</v>
      </c>
      <c r="BK9" s="272"/>
      <c r="BL9" s="79">
        <f>MEDIAN(BL31:BL43)</f>
        <v>14.3</v>
      </c>
      <c r="BM9" s="272"/>
    </row>
    <row r="10" spans="1:65" s="6" customFormat="1" ht="12.75" x14ac:dyDescent="0.2">
      <c r="A10" s="73" t="s">
        <v>157</v>
      </c>
      <c r="D10" s="154"/>
      <c r="F10" s="154"/>
      <c r="H10" s="154"/>
      <c r="J10" s="154"/>
      <c r="L10" s="154"/>
      <c r="N10" s="154"/>
      <c r="P10" s="154"/>
      <c r="R10" s="154"/>
      <c r="T10" s="154"/>
      <c r="V10" s="154"/>
      <c r="X10" s="154"/>
      <c r="Z10" s="154"/>
      <c r="AB10" s="154"/>
      <c r="AD10" s="154"/>
      <c r="AF10" s="154"/>
      <c r="AH10" s="154"/>
      <c r="AJ10" s="154"/>
      <c r="AL10" s="154"/>
      <c r="AN10" s="154"/>
      <c r="AP10" s="154"/>
      <c r="AR10" s="154"/>
      <c r="AT10" s="154"/>
      <c r="AV10" s="154"/>
      <c r="AX10" s="154"/>
      <c r="AZ10" s="154"/>
      <c r="BB10" s="154"/>
      <c r="BD10" s="154"/>
      <c r="BF10" s="154"/>
      <c r="BH10" s="154"/>
      <c r="BI10" s="272"/>
      <c r="BK10" s="272"/>
      <c r="BM10" s="272"/>
    </row>
    <row r="11" spans="1:65" s="6" customFormat="1" ht="12.75" x14ac:dyDescent="0.2">
      <c r="A11" s="76" t="s">
        <v>162</v>
      </c>
      <c r="B11" s="80">
        <f>MEDIAN(B44:B55)</f>
        <v>12.3</v>
      </c>
      <c r="C11" s="5"/>
      <c r="D11" s="155">
        <f>MEDIAN(D44:D55)</f>
        <v>13.7</v>
      </c>
      <c r="E11" s="5"/>
      <c r="F11" s="155">
        <f>MEDIAN(F44:F55)</f>
        <v>13.95</v>
      </c>
      <c r="G11" s="5"/>
      <c r="H11" s="155">
        <f>MEDIAN(H44:H55)</f>
        <v>14.5</v>
      </c>
      <c r="I11" s="5"/>
      <c r="J11" s="155">
        <f>MEDIAN(J44:J55)</f>
        <v>13.75</v>
      </c>
      <c r="K11" s="5"/>
      <c r="L11" s="155">
        <f>MEDIAN(L44:L55)</f>
        <v>13.25</v>
      </c>
      <c r="M11" s="5"/>
      <c r="N11" s="155">
        <f>MEDIAN(N44:N55)</f>
        <v>12.149999999999999</v>
      </c>
      <c r="O11" s="5"/>
      <c r="P11" s="155">
        <f>MEDIAN(P44:P55)</f>
        <v>11.7</v>
      </c>
      <c r="Q11" s="5"/>
      <c r="R11" s="155">
        <f>MEDIAN(R44:R55)</f>
        <v>11.95</v>
      </c>
      <c r="S11" s="5"/>
      <c r="T11" s="155">
        <f>MEDIAN(T44:T55)</f>
        <v>12.65</v>
      </c>
      <c r="U11" s="5"/>
      <c r="V11" s="155">
        <f>MEDIAN(V44:V55)</f>
        <v>13</v>
      </c>
      <c r="W11" s="5"/>
      <c r="X11" s="155">
        <f>MEDIAN(X44:X55)</f>
        <v>12.8</v>
      </c>
      <c r="Y11" s="5"/>
      <c r="Z11" s="155">
        <f>MEDIAN(Z44:Z55)</f>
        <v>12.8</v>
      </c>
      <c r="AA11" s="5"/>
      <c r="AB11" s="155">
        <f>MEDIAN(AB44:AB55)</f>
        <v>12.3</v>
      </c>
      <c r="AC11" s="5"/>
      <c r="AD11" s="155">
        <f>MEDIAN(AD44:AD55)</f>
        <v>11.3</v>
      </c>
      <c r="AE11" s="5"/>
      <c r="AF11" s="155">
        <f>MEDIAN(AF44:AF55)</f>
        <v>10.5</v>
      </c>
      <c r="AG11" s="5"/>
      <c r="AH11" s="155">
        <f>MEDIAN(AT44:AT55)</f>
        <v>10.5</v>
      </c>
      <c r="AI11" s="5"/>
      <c r="AJ11" s="155">
        <f>MEDIAN(AJ44:AJ55)</f>
        <v>10.45</v>
      </c>
      <c r="AK11" s="5"/>
      <c r="AL11" s="155">
        <f>MEDIAN(AL44:AL55)</f>
        <v>9.9499999999999993</v>
      </c>
      <c r="AM11" s="5"/>
      <c r="AN11" s="155">
        <f>MEDIAN(AN44:AN55)</f>
        <v>9.6999999999999993</v>
      </c>
      <c r="AO11" s="5"/>
      <c r="AP11" s="155">
        <f>MEDIAN(AP44:AP55)</f>
        <v>9.5500000000000007</v>
      </c>
      <c r="AQ11" s="5"/>
      <c r="AR11" s="155">
        <f>MEDIAN(AR44:AR55)</f>
        <v>10.199999999999999</v>
      </c>
      <c r="AS11" s="5"/>
      <c r="AT11" s="155">
        <f>MEDIAN(AT44:AT55)</f>
        <v>10.5</v>
      </c>
      <c r="AU11" s="5"/>
      <c r="AV11" s="155">
        <f>MEDIAN(AV44:AV55)</f>
        <v>11.45</v>
      </c>
      <c r="AW11" s="5"/>
      <c r="AX11" s="155">
        <f>MEDIAN(AX44:AX55)</f>
        <v>11.55</v>
      </c>
      <c r="AY11" s="5"/>
      <c r="AZ11" s="155">
        <f>MEDIAN(BB44:BB55)</f>
        <v>10.45</v>
      </c>
      <c r="BA11" s="5"/>
      <c r="BB11" s="155">
        <f>MEDIAN(BB44:BB55)</f>
        <v>10.45</v>
      </c>
      <c r="BC11" s="5"/>
      <c r="BD11" s="155">
        <f>MEDIAN(BD44:BD55)</f>
        <v>12</v>
      </c>
      <c r="BE11" s="5"/>
      <c r="BF11" s="155">
        <f>MEDIAN(BF44:BF55)</f>
        <v>13.35</v>
      </c>
      <c r="BG11" s="5"/>
      <c r="BH11" s="155">
        <f>MEDIAN(BH44:BH55)</f>
        <v>13.95</v>
      </c>
      <c r="BI11" s="273"/>
      <c r="BJ11" s="80">
        <f>MEDIAN(BJ44:BJ55)</f>
        <v>13.6</v>
      </c>
      <c r="BK11" s="273"/>
      <c r="BL11" s="80">
        <f>MEDIAN(BL44:BL55)</f>
        <v>12.95</v>
      </c>
      <c r="BM11" s="273"/>
    </row>
    <row r="12" spans="1:65" s="6" customFormat="1" ht="12.75" x14ac:dyDescent="0.2">
      <c r="A12" s="76" t="s">
        <v>157</v>
      </c>
      <c r="B12" s="5"/>
      <c r="C12" s="5"/>
      <c r="D12" s="156"/>
      <c r="E12" s="5"/>
      <c r="F12" s="156"/>
      <c r="G12" s="5"/>
      <c r="H12" s="156"/>
      <c r="I12" s="5"/>
      <c r="J12" s="156"/>
      <c r="K12" s="5"/>
      <c r="L12" s="156"/>
      <c r="M12" s="5"/>
      <c r="N12" s="156"/>
      <c r="O12" s="5"/>
      <c r="P12" s="156"/>
      <c r="Q12" s="5"/>
      <c r="R12" s="156"/>
      <c r="S12" s="5"/>
      <c r="T12" s="156"/>
      <c r="U12" s="5"/>
      <c r="V12" s="156"/>
      <c r="W12" s="5"/>
      <c r="X12" s="156"/>
      <c r="Y12" s="5"/>
      <c r="Z12" s="156"/>
      <c r="AA12" s="5"/>
      <c r="AB12" s="156"/>
      <c r="AC12" s="5"/>
      <c r="AD12" s="156"/>
      <c r="AE12" s="5"/>
      <c r="AF12" s="156"/>
      <c r="AG12" s="5"/>
      <c r="AH12" s="156"/>
      <c r="AI12" s="5"/>
      <c r="AJ12" s="156"/>
      <c r="AK12" s="5"/>
      <c r="AL12" s="156"/>
      <c r="AM12" s="5"/>
      <c r="AN12" s="156"/>
      <c r="AO12" s="5"/>
      <c r="AP12" s="156"/>
      <c r="AQ12" s="5"/>
      <c r="AR12" s="156"/>
      <c r="AS12" s="5"/>
      <c r="AT12" s="156"/>
      <c r="AU12" s="5"/>
      <c r="AV12" s="156"/>
      <c r="AW12" s="5"/>
      <c r="AX12" s="156"/>
      <c r="AY12" s="5"/>
      <c r="AZ12" s="156"/>
      <c r="BA12" s="5"/>
      <c r="BB12" s="156"/>
      <c r="BC12" s="5"/>
      <c r="BD12" s="156"/>
      <c r="BE12" s="5"/>
      <c r="BF12" s="156"/>
      <c r="BG12" s="5"/>
      <c r="BH12" s="156"/>
      <c r="BI12" s="273"/>
      <c r="BJ12" s="5"/>
      <c r="BK12" s="273"/>
      <c r="BL12" s="5"/>
      <c r="BM12" s="273"/>
    </row>
    <row r="13" spans="1:65" s="6" customFormat="1" ht="12.75" x14ac:dyDescent="0.2">
      <c r="A13" s="76" t="s">
        <v>163</v>
      </c>
      <c r="B13" s="80">
        <f>MEDIAN(B56:B64)</f>
        <v>11.4</v>
      </c>
      <c r="C13" s="5"/>
      <c r="D13" s="155">
        <f>MEDIAN(D56:D64)</f>
        <v>13.1</v>
      </c>
      <c r="E13" s="5"/>
      <c r="F13" s="155">
        <f>MEDIAN(F56:F64)</f>
        <v>12.8</v>
      </c>
      <c r="G13" s="5"/>
      <c r="H13" s="155">
        <f>MEDIAN(H56:H64)</f>
        <v>12</v>
      </c>
      <c r="I13" s="5"/>
      <c r="J13" s="155">
        <f>MEDIAN(J56:J64)</f>
        <v>10.3</v>
      </c>
      <c r="K13" s="5"/>
      <c r="L13" s="155">
        <f>MEDIAN(L56:L64)</f>
        <v>8.8000000000000007</v>
      </c>
      <c r="M13" s="5"/>
      <c r="N13" s="155">
        <f>MEDIAN(N56:N64)</f>
        <v>9</v>
      </c>
      <c r="O13" s="5"/>
      <c r="P13" s="155">
        <f>MEDIAN(P56:P64)</f>
        <v>8.5</v>
      </c>
      <c r="Q13" s="5"/>
      <c r="R13" s="155">
        <f>MEDIAN(R56:R64)</f>
        <v>9</v>
      </c>
      <c r="S13" s="5"/>
      <c r="T13" s="155">
        <f>MEDIAN(T56:T64)</f>
        <v>10.199999999999999</v>
      </c>
      <c r="U13" s="5"/>
      <c r="V13" s="155">
        <f>MEDIAN(V56:V64)</f>
        <v>10.7</v>
      </c>
      <c r="W13" s="5"/>
      <c r="X13" s="155">
        <f>MEDIAN(X56:X64)</f>
        <v>11</v>
      </c>
      <c r="Y13" s="5"/>
      <c r="Z13" s="155">
        <f>MEDIAN(Z56:Z64)</f>
        <v>10.199999999999999</v>
      </c>
      <c r="AA13" s="5"/>
      <c r="AB13" s="155">
        <f>MEDIAN(AB56:AB64)</f>
        <v>10.5</v>
      </c>
      <c r="AC13" s="5"/>
      <c r="AD13" s="155">
        <f>MEDIAN(AD56:AD64)</f>
        <v>10.6</v>
      </c>
      <c r="AE13" s="5"/>
      <c r="AF13" s="155">
        <f>MEDIAN(AF56:AF64)</f>
        <v>10.9</v>
      </c>
      <c r="AG13" s="5"/>
      <c r="AH13" s="155">
        <f>MEDIAN(AT56:AT64)</f>
        <v>9.8000000000000007</v>
      </c>
      <c r="AI13" s="5"/>
      <c r="AJ13" s="155">
        <f>MEDIAN(AJ56:AJ64)</f>
        <v>10.4</v>
      </c>
      <c r="AK13" s="5"/>
      <c r="AL13" s="155">
        <f>MEDIAN(AL56:AL64)</f>
        <v>9.9</v>
      </c>
      <c r="AM13" s="5"/>
      <c r="AN13" s="155">
        <f>MEDIAN(AN56:AN64)</f>
        <v>9.8000000000000007</v>
      </c>
      <c r="AO13" s="5"/>
      <c r="AP13" s="155">
        <f>MEDIAN(AP56:AP64)</f>
        <v>9.6</v>
      </c>
      <c r="AQ13" s="5"/>
      <c r="AR13" s="155">
        <f>MEDIAN(AR56:AR64)</f>
        <v>9.6999999999999993</v>
      </c>
      <c r="AS13" s="5"/>
      <c r="AT13" s="155">
        <f>MEDIAN(AT56:AT64)</f>
        <v>9.8000000000000007</v>
      </c>
      <c r="AU13" s="5"/>
      <c r="AV13" s="155">
        <f>MEDIAN(AV56:AV64)</f>
        <v>9.9</v>
      </c>
      <c r="AW13" s="5"/>
      <c r="AX13" s="155">
        <f>MEDIAN(AX56:AX64)</f>
        <v>10.5</v>
      </c>
      <c r="AY13" s="5"/>
      <c r="AZ13" s="155">
        <f>MEDIAN(BB56:BB64)</f>
        <v>10</v>
      </c>
      <c r="BA13" s="5"/>
      <c r="BB13" s="155">
        <f>MEDIAN(BB56:BB64)</f>
        <v>10</v>
      </c>
      <c r="BC13" s="5"/>
      <c r="BD13" s="155">
        <f>MEDIAN(BD56:BD64)</f>
        <v>10.8</v>
      </c>
      <c r="BE13" s="5"/>
      <c r="BF13" s="155">
        <f>MEDIAN(BF56:BF64)</f>
        <v>10.9</v>
      </c>
      <c r="BG13" s="5"/>
      <c r="BH13" s="155">
        <f>MEDIAN(BH56:BH64)</f>
        <v>10.8</v>
      </c>
      <c r="BI13" s="273"/>
      <c r="BJ13" s="80">
        <f>MEDIAN(BJ56:BJ64)</f>
        <v>11.2</v>
      </c>
      <c r="BK13" s="273"/>
      <c r="BL13" s="80">
        <f>MEDIAN(BL56:BL64)</f>
        <v>11.3</v>
      </c>
      <c r="BM13" s="273"/>
    </row>
    <row r="14" spans="1:65" s="6" customFormat="1" ht="12.75" x14ac:dyDescent="0.2">
      <c r="A14" s="144" t="s">
        <v>157</v>
      </c>
      <c r="B14" s="145"/>
      <c r="C14" s="145"/>
      <c r="D14" s="157"/>
      <c r="E14" s="145"/>
      <c r="F14" s="157"/>
      <c r="G14" s="145"/>
      <c r="H14" s="157"/>
      <c r="I14" s="145"/>
      <c r="J14" s="157"/>
      <c r="K14" s="145"/>
      <c r="L14" s="157"/>
      <c r="M14" s="145"/>
      <c r="N14" s="157"/>
      <c r="O14" s="145"/>
      <c r="P14" s="157"/>
      <c r="Q14" s="145"/>
      <c r="R14" s="157"/>
      <c r="S14" s="145"/>
      <c r="T14" s="157"/>
      <c r="U14" s="145"/>
      <c r="V14" s="157"/>
      <c r="W14" s="145"/>
      <c r="X14" s="157"/>
      <c r="Y14" s="145"/>
      <c r="Z14" s="157"/>
      <c r="AA14" s="145"/>
      <c r="AB14" s="157"/>
      <c r="AC14" s="145"/>
      <c r="AD14" s="157"/>
      <c r="AE14" s="145"/>
      <c r="AF14" s="157"/>
      <c r="AG14" s="145"/>
      <c r="AH14" s="157"/>
      <c r="AI14" s="145"/>
      <c r="AJ14" s="157"/>
      <c r="AK14" s="145"/>
      <c r="AL14" s="157"/>
      <c r="AM14" s="145"/>
      <c r="AN14" s="157"/>
      <c r="AO14" s="145"/>
      <c r="AP14" s="157"/>
      <c r="AQ14" s="145"/>
      <c r="AR14" s="157"/>
      <c r="AS14" s="145"/>
      <c r="AT14" s="157"/>
      <c r="AU14" s="145"/>
      <c r="AV14" s="157"/>
      <c r="AW14" s="145"/>
      <c r="AX14" s="157"/>
      <c r="AY14" s="145"/>
      <c r="AZ14" s="157"/>
      <c r="BA14" s="145"/>
      <c r="BB14" s="157"/>
      <c r="BC14" s="145"/>
      <c r="BD14" s="157"/>
      <c r="BE14" s="145"/>
      <c r="BF14" s="157"/>
      <c r="BG14" s="145"/>
      <c r="BH14" s="157"/>
      <c r="BI14" s="274"/>
      <c r="BJ14" s="157"/>
      <c r="BK14" s="274"/>
      <c r="BL14" s="157"/>
      <c r="BM14" s="274"/>
    </row>
    <row r="15" spans="1:65" s="6" customFormat="1" ht="12.75" x14ac:dyDescent="0.2">
      <c r="A15" s="72" t="s">
        <v>3</v>
      </c>
      <c r="B15" s="63">
        <v>22.1</v>
      </c>
      <c r="C15" s="64">
        <v>1.37</v>
      </c>
      <c r="D15" s="152">
        <v>22.8</v>
      </c>
      <c r="E15" s="64">
        <v>1.36</v>
      </c>
      <c r="F15" s="152">
        <v>21.1</v>
      </c>
      <c r="G15" s="64">
        <v>1.33</v>
      </c>
      <c r="H15" s="152">
        <v>20.9</v>
      </c>
      <c r="I15" s="64">
        <v>1.38</v>
      </c>
      <c r="J15" s="152">
        <v>21.1</v>
      </c>
      <c r="K15" s="64">
        <v>1.47</v>
      </c>
      <c r="L15" s="152">
        <v>21.9</v>
      </c>
      <c r="M15" s="64">
        <v>1.55</v>
      </c>
      <c r="N15" s="152">
        <v>21.5</v>
      </c>
      <c r="O15" s="64">
        <v>1.55</v>
      </c>
      <c r="P15" s="152">
        <v>19.899999999999999</v>
      </c>
      <c r="Q15" s="64">
        <v>1.51</v>
      </c>
      <c r="R15" s="152">
        <v>19.100000000000001</v>
      </c>
      <c r="S15" s="64">
        <v>1.48</v>
      </c>
      <c r="T15" s="152">
        <v>19</v>
      </c>
      <c r="U15" s="64">
        <v>1.47</v>
      </c>
      <c r="V15" s="152">
        <v>18.399999999999999</v>
      </c>
      <c r="W15" s="64">
        <v>1.45</v>
      </c>
      <c r="X15" s="152">
        <v>17.8</v>
      </c>
      <c r="Y15" s="64">
        <v>1.42</v>
      </c>
      <c r="Z15" s="152">
        <v>17</v>
      </c>
      <c r="AA15" s="64">
        <v>1.4</v>
      </c>
      <c r="AB15" s="152">
        <v>17.899999999999999</v>
      </c>
      <c r="AC15" s="64">
        <v>1.4</v>
      </c>
      <c r="AD15" s="152">
        <v>16.8</v>
      </c>
      <c r="AE15" s="64">
        <v>1.36</v>
      </c>
      <c r="AF15" s="152">
        <v>16.600000000000001</v>
      </c>
      <c r="AG15" s="64">
        <v>1.33</v>
      </c>
      <c r="AH15" s="152">
        <v>14.7</v>
      </c>
      <c r="AI15" s="64">
        <v>1.29</v>
      </c>
      <c r="AJ15" s="152">
        <v>15.1</v>
      </c>
      <c r="AK15" s="64">
        <v>1.29</v>
      </c>
      <c r="AL15" s="152">
        <v>14.6</v>
      </c>
      <c r="AM15" s="64">
        <v>2.1</v>
      </c>
      <c r="AN15" s="152">
        <v>14.8</v>
      </c>
      <c r="AO15" s="64">
        <v>1.5</v>
      </c>
      <c r="AP15" s="152">
        <v>14.6</v>
      </c>
      <c r="AQ15" s="64">
        <v>1.4</v>
      </c>
      <c r="AR15" s="152">
        <v>15.1</v>
      </c>
      <c r="AS15" s="64">
        <v>1.4</v>
      </c>
      <c r="AT15" s="152">
        <v>15.5</v>
      </c>
      <c r="AU15" s="64">
        <v>0.88</v>
      </c>
      <c r="AV15" s="152">
        <v>16.2</v>
      </c>
      <c r="AW15" s="64">
        <v>0.93</v>
      </c>
      <c r="AX15" s="152">
        <v>16</v>
      </c>
      <c r="AY15" s="64">
        <v>0.9</v>
      </c>
      <c r="AZ15" s="152">
        <v>15.2</v>
      </c>
      <c r="BA15" s="64">
        <v>0.91</v>
      </c>
      <c r="BB15" s="152">
        <v>14.4</v>
      </c>
      <c r="BC15" s="64">
        <v>1.04</v>
      </c>
      <c r="BD15" s="152">
        <v>15.1</v>
      </c>
      <c r="BE15" s="64">
        <v>0.9</v>
      </c>
      <c r="BF15" s="152">
        <v>16.100000000000001</v>
      </c>
      <c r="BG15" s="64">
        <v>2.2999999999999998</v>
      </c>
      <c r="BH15" s="152">
        <v>16.399999999999999</v>
      </c>
      <c r="BI15" s="275">
        <v>1.2</v>
      </c>
      <c r="BJ15" s="6">
        <v>16.2</v>
      </c>
      <c r="BK15" s="281">
        <v>1.2</v>
      </c>
      <c r="BL15" s="6">
        <v>16.100000000000001</v>
      </c>
      <c r="BM15" s="281">
        <v>0.7</v>
      </c>
    </row>
    <row r="16" spans="1:65" s="6" customFormat="1" ht="12.75" x14ac:dyDescent="0.2">
      <c r="A16" s="72" t="s">
        <v>6</v>
      </c>
      <c r="B16" s="63">
        <v>23.1</v>
      </c>
      <c r="C16" s="64">
        <v>1.8</v>
      </c>
      <c r="D16" s="152">
        <v>23</v>
      </c>
      <c r="E16" s="64">
        <v>1.8</v>
      </c>
      <c r="F16" s="152">
        <v>22.8</v>
      </c>
      <c r="G16" s="64">
        <v>1.77</v>
      </c>
      <c r="H16" s="152">
        <v>22.5</v>
      </c>
      <c r="I16" s="64">
        <v>1.69</v>
      </c>
      <c r="J16" s="152">
        <v>22.4</v>
      </c>
      <c r="K16" s="64">
        <v>1.61</v>
      </c>
      <c r="L16" s="152">
        <v>21.8</v>
      </c>
      <c r="M16" s="64">
        <v>1.51</v>
      </c>
      <c r="N16" s="152">
        <v>21.4</v>
      </c>
      <c r="O16" s="64">
        <v>1.52</v>
      </c>
      <c r="P16" s="152">
        <v>20.5</v>
      </c>
      <c r="Q16" s="64">
        <v>1.51</v>
      </c>
      <c r="R16" s="152">
        <v>19.8</v>
      </c>
      <c r="S16" s="64">
        <v>1.48</v>
      </c>
      <c r="T16" s="152">
        <v>18.399999999999999</v>
      </c>
      <c r="U16" s="64">
        <v>1.45</v>
      </c>
      <c r="V16" s="152">
        <v>18.100000000000001</v>
      </c>
      <c r="W16" s="64">
        <v>1.42</v>
      </c>
      <c r="X16" s="152">
        <v>18.3</v>
      </c>
      <c r="Y16" s="64">
        <v>1.43</v>
      </c>
      <c r="Z16" s="152">
        <v>17.600000000000001</v>
      </c>
      <c r="AA16" s="64">
        <v>1.42</v>
      </c>
      <c r="AB16" s="152">
        <v>16.7</v>
      </c>
      <c r="AC16" s="64">
        <v>1.37</v>
      </c>
      <c r="AD16" s="152">
        <v>15.8</v>
      </c>
      <c r="AE16" s="64">
        <v>1.31</v>
      </c>
      <c r="AF16" s="152">
        <v>17.2</v>
      </c>
      <c r="AG16" s="64">
        <v>1.34</v>
      </c>
      <c r="AH16" s="152">
        <v>17.2</v>
      </c>
      <c r="AI16" s="64">
        <v>1.34</v>
      </c>
      <c r="AJ16" s="152">
        <v>16.399999999999999</v>
      </c>
      <c r="AK16" s="64">
        <v>1.31</v>
      </c>
      <c r="AL16" s="152">
        <v>15.8</v>
      </c>
      <c r="AM16" s="64">
        <v>2.1</v>
      </c>
      <c r="AN16" s="152">
        <v>16.3</v>
      </c>
      <c r="AO16" s="64">
        <v>1.7</v>
      </c>
      <c r="AP16" s="152">
        <v>18</v>
      </c>
      <c r="AQ16" s="64">
        <v>1.6</v>
      </c>
      <c r="AR16" s="152">
        <v>18.5</v>
      </c>
      <c r="AS16" s="64">
        <v>1.6</v>
      </c>
      <c r="AT16" s="152">
        <v>17.600000000000001</v>
      </c>
      <c r="AU16" s="64">
        <v>0.98</v>
      </c>
      <c r="AV16" s="152">
        <v>15.6</v>
      </c>
      <c r="AW16" s="64">
        <v>0.95</v>
      </c>
      <c r="AX16" s="152">
        <v>15.6</v>
      </c>
      <c r="AY16" s="64">
        <v>1</v>
      </c>
      <c r="AZ16" s="152">
        <v>15.1</v>
      </c>
      <c r="BA16" s="64">
        <v>0.95</v>
      </c>
      <c r="BB16" s="152">
        <v>15.8</v>
      </c>
      <c r="BC16" s="64">
        <v>1.1100000000000001</v>
      </c>
      <c r="BD16" s="152">
        <v>16</v>
      </c>
      <c r="BE16" s="64">
        <v>1</v>
      </c>
      <c r="BF16" s="152">
        <v>16.5</v>
      </c>
      <c r="BG16" s="64">
        <v>2.5</v>
      </c>
      <c r="BH16" s="152">
        <v>17.600000000000001</v>
      </c>
      <c r="BI16" s="275">
        <v>1.5</v>
      </c>
      <c r="BJ16" s="6">
        <v>18</v>
      </c>
      <c r="BK16" s="281">
        <v>1.3</v>
      </c>
      <c r="BL16" s="6">
        <v>18.7</v>
      </c>
      <c r="BM16" s="281">
        <v>1.4</v>
      </c>
    </row>
    <row r="17" spans="1:65" s="6" customFormat="1" ht="12.75" x14ac:dyDescent="0.2">
      <c r="A17" s="72" t="s">
        <v>10</v>
      </c>
      <c r="B17" s="63">
        <v>11.6</v>
      </c>
      <c r="C17" s="64">
        <v>2.73</v>
      </c>
      <c r="D17" s="152">
        <v>10.6</v>
      </c>
      <c r="E17" s="64">
        <v>2.59</v>
      </c>
      <c r="F17" s="152">
        <v>9.8000000000000007</v>
      </c>
      <c r="G17" s="64">
        <v>2.46</v>
      </c>
      <c r="H17" s="152">
        <v>9.8000000000000007</v>
      </c>
      <c r="I17" s="64">
        <v>2.12</v>
      </c>
      <c r="J17" s="152">
        <v>11.1</v>
      </c>
      <c r="K17" s="64">
        <v>1.76</v>
      </c>
      <c r="L17" s="152">
        <v>10.199999999999999</v>
      </c>
      <c r="M17" s="64">
        <v>1.25</v>
      </c>
      <c r="N17" s="152">
        <v>9.3000000000000007</v>
      </c>
      <c r="O17" s="64">
        <v>1.1599999999999999</v>
      </c>
      <c r="P17" s="152">
        <v>8.4</v>
      </c>
      <c r="Q17" s="64">
        <v>1.1299999999999999</v>
      </c>
      <c r="R17" s="152">
        <v>8.5</v>
      </c>
      <c r="S17" s="64">
        <v>1.1499999999999999</v>
      </c>
      <c r="T17" s="152">
        <v>8.1999999999999993</v>
      </c>
      <c r="U17" s="64">
        <v>1.1100000000000001</v>
      </c>
      <c r="V17" s="152">
        <v>7.4</v>
      </c>
      <c r="W17" s="64">
        <v>1.07</v>
      </c>
      <c r="X17" s="152">
        <v>8.5</v>
      </c>
      <c r="Y17" s="64">
        <v>1.1200000000000001</v>
      </c>
      <c r="Z17" s="152">
        <v>8.8000000000000007</v>
      </c>
      <c r="AA17" s="64">
        <v>1.1599999999999999</v>
      </c>
      <c r="AB17" s="152">
        <v>9.6</v>
      </c>
      <c r="AC17" s="64">
        <v>1.2</v>
      </c>
      <c r="AD17" s="152">
        <v>9.1</v>
      </c>
      <c r="AE17" s="64">
        <v>1.19</v>
      </c>
      <c r="AF17" s="152">
        <v>9.5</v>
      </c>
      <c r="AG17" s="64">
        <v>1.19</v>
      </c>
      <c r="AH17" s="152">
        <v>9.5</v>
      </c>
      <c r="AI17" s="64">
        <v>1.18</v>
      </c>
      <c r="AJ17" s="152">
        <v>10.1</v>
      </c>
      <c r="AK17" s="64">
        <v>1.2</v>
      </c>
      <c r="AL17" s="152">
        <v>9.8000000000000007</v>
      </c>
      <c r="AM17" s="64">
        <v>2</v>
      </c>
      <c r="AN17" s="152">
        <v>8.5</v>
      </c>
      <c r="AO17" s="64">
        <v>1.3</v>
      </c>
      <c r="AP17" s="152">
        <v>8.1</v>
      </c>
      <c r="AQ17" s="64">
        <v>1.1000000000000001</v>
      </c>
      <c r="AR17" s="152">
        <v>7.7</v>
      </c>
      <c r="AS17" s="64">
        <v>1.1000000000000001</v>
      </c>
      <c r="AT17" s="152">
        <v>8.5</v>
      </c>
      <c r="AU17" s="64">
        <v>0.7</v>
      </c>
      <c r="AV17" s="152">
        <v>8.5</v>
      </c>
      <c r="AW17" s="64">
        <v>0.74</v>
      </c>
      <c r="AX17" s="152">
        <v>9.1999999999999993</v>
      </c>
      <c r="AY17" s="64">
        <v>0.8</v>
      </c>
      <c r="AZ17" s="152">
        <v>9.3000000000000007</v>
      </c>
      <c r="BA17" s="64">
        <v>0.78</v>
      </c>
      <c r="BB17" s="152">
        <v>9.3000000000000007</v>
      </c>
      <c r="BC17" s="64">
        <v>0.91</v>
      </c>
      <c r="BD17" s="152">
        <v>17.5</v>
      </c>
      <c r="BE17" s="64">
        <v>1.1000000000000001</v>
      </c>
      <c r="BF17" s="152">
        <v>11.3</v>
      </c>
      <c r="BG17" s="64">
        <v>1.1000000000000001</v>
      </c>
      <c r="BH17" s="152">
        <v>12.7</v>
      </c>
      <c r="BI17" s="275">
        <v>0.7</v>
      </c>
      <c r="BJ17" s="6">
        <v>13.1</v>
      </c>
      <c r="BK17" s="281">
        <v>0.7</v>
      </c>
      <c r="BL17" s="6">
        <v>13.7</v>
      </c>
      <c r="BM17" s="281">
        <v>0.7</v>
      </c>
    </row>
    <row r="18" spans="1:65" s="6" customFormat="1" ht="12.75" x14ac:dyDescent="0.2">
      <c r="A18" s="72" t="s">
        <v>11</v>
      </c>
      <c r="B18" s="63">
        <v>16.100000000000001</v>
      </c>
      <c r="C18" s="64">
        <v>0.73</v>
      </c>
      <c r="D18" s="152">
        <v>15.3</v>
      </c>
      <c r="E18" s="64">
        <v>0.73</v>
      </c>
      <c r="F18" s="152">
        <v>14.8</v>
      </c>
      <c r="G18" s="64">
        <v>0.72</v>
      </c>
      <c r="H18" s="152">
        <v>14.1</v>
      </c>
      <c r="I18" s="64">
        <v>0.7</v>
      </c>
      <c r="J18" s="152">
        <v>13.1</v>
      </c>
      <c r="K18" s="64">
        <v>0.67</v>
      </c>
      <c r="L18" s="152">
        <v>12.3</v>
      </c>
      <c r="M18" s="64">
        <v>0.62</v>
      </c>
      <c r="N18" s="152">
        <v>12.5</v>
      </c>
      <c r="O18" s="64">
        <v>0.61</v>
      </c>
      <c r="P18" s="152">
        <v>12.8</v>
      </c>
      <c r="Q18" s="64">
        <v>0.62</v>
      </c>
      <c r="R18" s="152">
        <v>13.5</v>
      </c>
      <c r="S18" s="64">
        <v>0.63</v>
      </c>
      <c r="T18" s="152">
        <v>14.1</v>
      </c>
      <c r="U18" s="64">
        <v>0.65</v>
      </c>
      <c r="V18" s="152">
        <v>15.1</v>
      </c>
      <c r="W18" s="64">
        <v>0.66</v>
      </c>
      <c r="X18" s="152">
        <v>16.3</v>
      </c>
      <c r="Y18" s="64">
        <v>0.67</v>
      </c>
      <c r="Z18" s="152">
        <v>16.100000000000001</v>
      </c>
      <c r="AA18" s="64">
        <v>0.66</v>
      </c>
      <c r="AB18" s="152">
        <v>16.3</v>
      </c>
      <c r="AC18" s="64">
        <v>0.68</v>
      </c>
      <c r="AD18" s="152">
        <v>15.1</v>
      </c>
      <c r="AE18" s="64">
        <v>0.68</v>
      </c>
      <c r="AF18" s="152">
        <v>14.9</v>
      </c>
      <c r="AG18" s="64">
        <v>0.69</v>
      </c>
      <c r="AH18" s="152">
        <v>13.9</v>
      </c>
      <c r="AI18" s="64">
        <v>0.67</v>
      </c>
      <c r="AJ18" s="152">
        <v>13.3</v>
      </c>
      <c r="AK18" s="64">
        <v>0.65</v>
      </c>
      <c r="AL18" s="152">
        <v>12.1</v>
      </c>
      <c r="AM18" s="64">
        <v>1</v>
      </c>
      <c r="AN18" s="152">
        <v>12</v>
      </c>
      <c r="AO18" s="64">
        <v>0.8</v>
      </c>
      <c r="AP18" s="152">
        <v>12.1</v>
      </c>
      <c r="AQ18" s="64">
        <v>0.8</v>
      </c>
      <c r="AR18" s="152">
        <v>12.7</v>
      </c>
      <c r="AS18" s="64">
        <v>0.8</v>
      </c>
      <c r="AT18" s="152">
        <v>12.3</v>
      </c>
      <c r="AU18" s="64">
        <v>0.46</v>
      </c>
      <c r="AV18" s="152">
        <v>11.8</v>
      </c>
      <c r="AW18" s="64">
        <v>0.44</v>
      </c>
      <c r="AX18" s="152">
        <v>11.4</v>
      </c>
      <c r="AY18" s="64">
        <v>0.4</v>
      </c>
      <c r="AZ18" s="152">
        <v>11.7</v>
      </c>
      <c r="BA18" s="64">
        <v>0.42</v>
      </c>
      <c r="BB18" s="152">
        <v>12</v>
      </c>
      <c r="BC18" s="64">
        <v>0.5</v>
      </c>
      <c r="BD18" s="152">
        <v>13.4</v>
      </c>
      <c r="BE18" s="64">
        <v>0.4</v>
      </c>
      <c r="BF18" s="152">
        <v>14.6</v>
      </c>
      <c r="BG18" s="64">
        <v>0.9</v>
      </c>
      <c r="BH18" s="152">
        <v>15.1</v>
      </c>
      <c r="BI18" s="275">
        <v>0.5</v>
      </c>
      <c r="BJ18" s="6">
        <v>15.4</v>
      </c>
      <c r="BK18" s="281">
        <v>0.5</v>
      </c>
      <c r="BL18" s="6">
        <v>15</v>
      </c>
      <c r="BM18" s="281">
        <v>0.5</v>
      </c>
    </row>
    <row r="19" spans="1:65" s="6" customFormat="1" ht="12.75" x14ac:dyDescent="0.2">
      <c r="A19" s="72" t="s">
        <v>12</v>
      </c>
      <c r="B19" s="63">
        <v>16.5</v>
      </c>
      <c r="C19" s="64">
        <v>1.02</v>
      </c>
      <c r="D19" s="152">
        <v>18.100000000000001</v>
      </c>
      <c r="E19" s="64">
        <v>1.07</v>
      </c>
      <c r="F19" s="152">
        <v>18.100000000000001</v>
      </c>
      <c r="G19" s="64">
        <v>1.06</v>
      </c>
      <c r="H19" s="152">
        <v>17.5</v>
      </c>
      <c r="I19" s="64">
        <v>1.17</v>
      </c>
      <c r="J19" s="152">
        <v>16.100000000000001</v>
      </c>
      <c r="K19" s="64">
        <v>1.29</v>
      </c>
      <c r="L19" s="152">
        <v>15.5</v>
      </c>
      <c r="M19" s="64">
        <v>1.36</v>
      </c>
      <c r="N19" s="152">
        <v>14.4</v>
      </c>
      <c r="O19" s="64">
        <v>1.3</v>
      </c>
      <c r="P19" s="152">
        <v>14.5</v>
      </c>
      <c r="Q19" s="64">
        <v>1.31</v>
      </c>
      <c r="R19" s="152">
        <v>14.9</v>
      </c>
      <c r="S19" s="64">
        <v>1.34</v>
      </c>
      <c r="T19" s="152">
        <v>16</v>
      </c>
      <c r="U19" s="64">
        <v>1.39</v>
      </c>
      <c r="V19" s="152">
        <v>16.899999999999999</v>
      </c>
      <c r="W19" s="64">
        <v>1.4</v>
      </c>
      <c r="X19" s="152">
        <v>16.100000000000001</v>
      </c>
      <c r="Y19" s="64">
        <v>1.36</v>
      </c>
      <c r="Z19" s="152">
        <v>15.1</v>
      </c>
      <c r="AA19" s="64">
        <v>1.29</v>
      </c>
      <c r="AB19" s="152">
        <v>13.2</v>
      </c>
      <c r="AC19" s="64">
        <v>1.18</v>
      </c>
      <c r="AD19" s="152">
        <v>13.7</v>
      </c>
      <c r="AE19" s="64">
        <v>1.1399999999999999</v>
      </c>
      <c r="AF19" s="152">
        <v>13.8</v>
      </c>
      <c r="AG19" s="64">
        <v>1.1200000000000001</v>
      </c>
      <c r="AH19" s="152">
        <v>14.3</v>
      </c>
      <c r="AI19" s="64">
        <v>1.1200000000000001</v>
      </c>
      <c r="AJ19" s="152">
        <v>13.7</v>
      </c>
      <c r="AK19" s="64">
        <v>1.0900000000000001</v>
      </c>
      <c r="AL19" s="152">
        <v>12.6</v>
      </c>
      <c r="AM19" s="64">
        <v>1.7</v>
      </c>
      <c r="AN19" s="152">
        <v>12.6</v>
      </c>
      <c r="AO19" s="64">
        <v>1.4</v>
      </c>
      <c r="AP19" s="152">
        <v>12.1</v>
      </c>
      <c r="AQ19" s="64">
        <v>1.3</v>
      </c>
      <c r="AR19" s="152">
        <v>12</v>
      </c>
      <c r="AS19" s="64">
        <v>1.3</v>
      </c>
      <c r="AT19" s="152">
        <v>12</v>
      </c>
      <c r="AU19" s="64">
        <v>0.71</v>
      </c>
      <c r="AV19" s="152">
        <v>13.1</v>
      </c>
      <c r="AW19" s="64">
        <v>0.67</v>
      </c>
      <c r="AX19" s="152">
        <v>13.3</v>
      </c>
      <c r="AY19" s="64">
        <v>0.6</v>
      </c>
      <c r="AZ19" s="152">
        <v>13.5</v>
      </c>
      <c r="BA19" s="64">
        <v>0.62</v>
      </c>
      <c r="BB19" s="152">
        <v>13.1</v>
      </c>
      <c r="BC19" s="64">
        <v>0.71</v>
      </c>
      <c r="BD19" s="152">
        <v>15.8</v>
      </c>
      <c r="BE19" s="64">
        <v>0.6</v>
      </c>
      <c r="BF19" s="152">
        <v>17.5</v>
      </c>
      <c r="BG19" s="64">
        <v>1.2</v>
      </c>
      <c r="BH19" s="152">
        <v>18.5</v>
      </c>
      <c r="BI19" s="275">
        <v>0.9</v>
      </c>
      <c r="BJ19" s="6">
        <v>18.399999999999999</v>
      </c>
      <c r="BK19" s="281">
        <v>0.8</v>
      </c>
      <c r="BL19" s="6">
        <v>17.600000000000001</v>
      </c>
      <c r="BM19" s="281">
        <v>0.8</v>
      </c>
    </row>
    <row r="20" spans="1:65" s="6" customFormat="1" ht="12.75" x14ac:dyDescent="0.2">
      <c r="A20" s="72" t="s">
        <v>19</v>
      </c>
      <c r="B20" s="63">
        <v>18.100000000000001</v>
      </c>
      <c r="C20" s="64">
        <v>1.29</v>
      </c>
      <c r="D20" s="152">
        <v>17.8</v>
      </c>
      <c r="E20" s="64">
        <v>1.29</v>
      </c>
      <c r="F20" s="152">
        <v>17.7</v>
      </c>
      <c r="G20" s="64">
        <v>1.28</v>
      </c>
      <c r="H20" s="152">
        <v>18.8</v>
      </c>
      <c r="I20" s="64">
        <v>1.35</v>
      </c>
      <c r="J20" s="152">
        <v>18.7</v>
      </c>
      <c r="K20" s="64">
        <v>1.41</v>
      </c>
      <c r="L20" s="152">
        <v>18.100000000000001</v>
      </c>
      <c r="M20" s="64">
        <v>1.46</v>
      </c>
      <c r="N20" s="152">
        <v>17.5</v>
      </c>
      <c r="O20" s="64">
        <v>1.47</v>
      </c>
      <c r="P20" s="152">
        <v>17</v>
      </c>
      <c r="Q20" s="64">
        <v>1.47</v>
      </c>
      <c r="R20" s="152">
        <v>17</v>
      </c>
      <c r="S20" s="64">
        <v>1.46</v>
      </c>
      <c r="T20" s="152">
        <v>17.399999999999999</v>
      </c>
      <c r="U20" s="64">
        <v>1.46</v>
      </c>
      <c r="V20" s="152">
        <v>18.600000000000001</v>
      </c>
      <c r="W20" s="64">
        <v>1.49</v>
      </c>
      <c r="X20" s="152">
        <v>19.600000000000001</v>
      </c>
      <c r="Y20" s="64">
        <v>1.51</v>
      </c>
      <c r="Z20" s="152">
        <v>19.5</v>
      </c>
      <c r="AA20" s="64">
        <v>1.5</v>
      </c>
      <c r="AB20" s="152">
        <v>17.899999999999999</v>
      </c>
      <c r="AC20" s="64">
        <v>1.43</v>
      </c>
      <c r="AD20" s="152">
        <v>16.7</v>
      </c>
      <c r="AE20" s="64">
        <v>1.36</v>
      </c>
      <c r="AF20" s="152">
        <v>15.9</v>
      </c>
      <c r="AG20" s="64">
        <v>1.33</v>
      </c>
      <c r="AH20" s="152">
        <v>15.5</v>
      </c>
      <c r="AI20" s="64">
        <v>1.31</v>
      </c>
      <c r="AJ20" s="152">
        <v>13.8</v>
      </c>
      <c r="AK20" s="64">
        <v>1.25</v>
      </c>
      <c r="AL20" s="152">
        <v>12.5</v>
      </c>
      <c r="AM20" s="64">
        <v>2</v>
      </c>
      <c r="AN20" s="152">
        <v>12.4</v>
      </c>
      <c r="AO20" s="64">
        <v>1.4</v>
      </c>
      <c r="AP20" s="152">
        <v>13.1</v>
      </c>
      <c r="AQ20" s="64">
        <v>1.3</v>
      </c>
      <c r="AR20" s="152">
        <v>13.7</v>
      </c>
      <c r="AS20" s="64">
        <v>1.3</v>
      </c>
      <c r="AT20" s="152">
        <v>15.4</v>
      </c>
      <c r="AU20" s="64">
        <v>0.89</v>
      </c>
      <c r="AV20" s="152">
        <v>15.6</v>
      </c>
      <c r="AW20" s="64">
        <v>0.95</v>
      </c>
      <c r="AX20" s="152">
        <v>16.5</v>
      </c>
      <c r="AY20" s="64">
        <v>1</v>
      </c>
      <c r="AZ20" s="152">
        <v>15.7</v>
      </c>
      <c r="BA20" s="64">
        <v>0.98</v>
      </c>
      <c r="BB20" s="152">
        <v>16.2</v>
      </c>
      <c r="BC20" s="64">
        <v>1.1499999999999999</v>
      </c>
      <c r="BD20" s="152">
        <v>16.5</v>
      </c>
      <c r="BE20" s="64">
        <v>1</v>
      </c>
      <c r="BF20" s="152">
        <v>17.3</v>
      </c>
      <c r="BG20" s="64">
        <v>2.2000000000000002</v>
      </c>
      <c r="BH20" s="152">
        <v>16.899999999999999</v>
      </c>
      <c r="BI20" s="275">
        <v>1.1000000000000001</v>
      </c>
      <c r="BJ20" s="5">
        <v>17.2</v>
      </c>
      <c r="BK20" s="282">
        <v>1.1000000000000001</v>
      </c>
      <c r="BL20" s="5">
        <v>18</v>
      </c>
      <c r="BM20" s="282">
        <v>1</v>
      </c>
    </row>
    <row r="21" spans="1:65" s="6" customFormat="1" ht="12.75" x14ac:dyDescent="0.2">
      <c r="A21" s="72" t="s">
        <v>20</v>
      </c>
      <c r="B21" s="63">
        <v>21.4</v>
      </c>
      <c r="C21" s="64">
        <v>1.29</v>
      </c>
      <c r="D21" s="152">
        <v>21.9</v>
      </c>
      <c r="E21" s="64">
        <v>1.31</v>
      </c>
      <c r="F21" s="152">
        <v>21.5</v>
      </c>
      <c r="G21" s="64">
        <v>1.28</v>
      </c>
      <c r="H21" s="152">
        <v>20.100000000000001</v>
      </c>
      <c r="I21" s="64">
        <v>1.31</v>
      </c>
      <c r="J21" s="152">
        <v>20</v>
      </c>
      <c r="K21" s="64">
        <v>1.43</v>
      </c>
      <c r="L21" s="152">
        <v>21.5</v>
      </c>
      <c r="M21" s="64">
        <v>1.58</v>
      </c>
      <c r="N21" s="152">
        <v>23.1</v>
      </c>
      <c r="O21" s="64">
        <v>1.66</v>
      </c>
      <c r="P21" s="152">
        <v>23.7</v>
      </c>
      <c r="Q21" s="64">
        <v>1.7</v>
      </c>
      <c r="R21" s="152">
        <v>23.2</v>
      </c>
      <c r="S21" s="64">
        <v>1.69</v>
      </c>
      <c r="T21" s="152">
        <v>22</v>
      </c>
      <c r="U21" s="64">
        <v>1.66</v>
      </c>
      <c r="V21" s="152">
        <v>22.4</v>
      </c>
      <c r="W21" s="64">
        <v>1.64</v>
      </c>
      <c r="X21" s="152">
        <v>23.3</v>
      </c>
      <c r="Y21" s="64">
        <v>1.66</v>
      </c>
      <c r="Z21" s="152">
        <v>25.5</v>
      </c>
      <c r="AA21" s="64">
        <v>1.71</v>
      </c>
      <c r="AB21" s="152">
        <v>23.9</v>
      </c>
      <c r="AC21" s="64">
        <v>1.62</v>
      </c>
      <c r="AD21" s="152">
        <v>22</v>
      </c>
      <c r="AE21" s="64">
        <v>1.49</v>
      </c>
      <c r="AF21" s="152">
        <v>18.8</v>
      </c>
      <c r="AG21" s="64">
        <v>1.37</v>
      </c>
      <c r="AH21" s="152">
        <v>18.600000000000001</v>
      </c>
      <c r="AI21" s="64">
        <v>1.36</v>
      </c>
      <c r="AJ21" s="152">
        <v>18.2</v>
      </c>
      <c r="AK21" s="64">
        <v>1.35</v>
      </c>
      <c r="AL21" s="152">
        <v>18.600000000000001</v>
      </c>
      <c r="AM21" s="64">
        <v>2.2000000000000002</v>
      </c>
      <c r="AN21" s="152">
        <v>17.5</v>
      </c>
      <c r="AO21" s="64">
        <v>1.7</v>
      </c>
      <c r="AP21" s="152">
        <v>17</v>
      </c>
      <c r="AQ21" s="64">
        <v>1.6</v>
      </c>
      <c r="AR21" s="152">
        <v>16.899999999999999</v>
      </c>
      <c r="AS21" s="64">
        <v>1.6</v>
      </c>
      <c r="AT21" s="152">
        <v>17</v>
      </c>
      <c r="AU21" s="64">
        <v>0.96</v>
      </c>
      <c r="AV21" s="152">
        <v>17.399999999999999</v>
      </c>
      <c r="AW21" s="64">
        <v>0.99</v>
      </c>
      <c r="AX21" s="152">
        <v>17.399999999999999</v>
      </c>
      <c r="AY21" s="64">
        <v>1</v>
      </c>
      <c r="AZ21" s="152">
        <v>17.100000000000001</v>
      </c>
      <c r="BA21" s="64">
        <v>1</v>
      </c>
      <c r="BB21" s="152">
        <v>16.5</v>
      </c>
      <c r="BC21" s="64">
        <v>1.1499999999999999</v>
      </c>
      <c r="BD21" s="152">
        <v>16.2</v>
      </c>
      <c r="BE21" s="64">
        <v>1</v>
      </c>
      <c r="BF21" s="152">
        <v>18</v>
      </c>
      <c r="BG21" s="64">
        <v>1.7</v>
      </c>
      <c r="BH21" s="152">
        <v>18.899999999999999</v>
      </c>
      <c r="BI21" s="275">
        <v>1.2</v>
      </c>
      <c r="BJ21" s="6">
        <v>21.2</v>
      </c>
      <c r="BK21" s="281">
        <v>1.4</v>
      </c>
      <c r="BL21" s="6">
        <v>20.5</v>
      </c>
      <c r="BM21" s="281">
        <v>1.6</v>
      </c>
    </row>
    <row r="22" spans="1:65" s="6" customFormat="1" ht="12.75" x14ac:dyDescent="0.2">
      <c r="A22" s="72" t="s">
        <v>22</v>
      </c>
      <c r="B22" s="63">
        <v>10.7</v>
      </c>
      <c r="C22" s="64">
        <v>1</v>
      </c>
      <c r="D22" s="152">
        <v>10.5</v>
      </c>
      <c r="E22" s="64">
        <v>0.98</v>
      </c>
      <c r="F22" s="152">
        <v>9.6</v>
      </c>
      <c r="G22" s="64">
        <v>0.91</v>
      </c>
      <c r="H22" s="152">
        <v>8.4</v>
      </c>
      <c r="I22" s="64">
        <v>0.96</v>
      </c>
      <c r="J22" s="152">
        <v>8.5</v>
      </c>
      <c r="K22" s="64">
        <v>1.08</v>
      </c>
      <c r="L22" s="152">
        <v>8.8000000000000007</v>
      </c>
      <c r="M22" s="64">
        <v>1.1100000000000001</v>
      </c>
      <c r="N22" s="152">
        <v>9.3000000000000007</v>
      </c>
      <c r="O22" s="64">
        <v>1.1100000000000001</v>
      </c>
      <c r="P22" s="152">
        <v>9.3000000000000007</v>
      </c>
      <c r="Q22" s="64">
        <v>1.1299999999999999</v>
      </c>
      <c r="R22" s="152">
        <v>9.6</v>
      </c>
      <c r="S22" s="64">
        <v>1.19</v>
      </c>
      <c r="T22" s="152">
        <v>9.3000000000000007</v>
      </c>
      <c r="U22" s="64">
        <v>1.18</v>
      </c>
      <c r="V22" s="152">
        <v>10.3</v>
      </c>
      <c r="W22" s="64">
        <v>1.2</v>
      </c>
      <c r="X22" s="152">
        <v>10.199999999999999</v>
      </c>
      <c r="Y22" s="64">
        <v>1.21</v>
      </c>
      <c r="Z22" s="152">
        <v>10.7</v>
      </c>
      <c r="AA22" s="64">
        <v>1.21</v>
      </c>
      <c r="AB22" s="152">
        <v>10.199999999999999</v>
      </c>
      <c r="AC22" s="64">
        <v>1.18</v>
      </c>
      <c r="AD22" s="152">
        <v>10.4</v>
      </c>
      <c r="AE22" s="64">
        <v>1.18</v>
      </c>
      <c r="AF22" s="152">
        <v>9.6</v>
      </c>
      <c r="AG22" s="64">
        <v>1.1399999999999999</v>
      </c>
      <c r="AH22" s="152">
        <v>8.6</v>
      </c>
      <c r="AI22" s="64">
        <v>1.0900000000000001</v>
      </c>
      <c r="AJ22" s="152">
        <v>7.6</v>
      </c>
      <c r="AK22" s="64">
        <v>1.03</v>
      </c>
      <c r="AL22" s="152">
        <v>7.3</v>
      </c>
      <c r="AM22" s="64">
        <v>1.7</v>
      </c>
      <c r="AN22" s="152">
        <v>7.3</v>
      </c>
      <c r="AO22" s="64">
        <v>1.1000000000000001</v>
      </c>
      <c r="AP22" s="152">
        <v>7.3</v>
      </c>
      <c r="AQ22" s="64">
        <v>0.9</v>
      </c>
      <c r="AR22" s="152">
        <v>7.7</v>
      </c>
      <c r="AS22" s="64">
        <v>0.9</v>
      </c>
      <c r="AT22" s="152">
        <v>8.6</v>
      </c>
      <c r="AU22" s="64">
        <v>0.63</v>
      </c>
      <c r="AV22" s="152">
        <v>9.4</v>
      </c>
      <c r="AW22" s="64">
        <v>0.68</v>
      </c>
      <c r="AX22" s="152">
        <v>9.3000000000000007</v>
      </c>
      <c r="AY22" s="64">
        <v>0.7</v>
      </c>
      <c r="AZ22" s="152">
        <v>9</v>
      </c>
      <c r="BA22" s="64">
        <v>0.68</v>
      </c>
      <c r="BB22" s="152">
        <v>8.6</v>
      </c>
      <c r="BC22" s="64">
        <v>0.78</v>
      </c>
      <c r="BD22" s="152">
        <v>9</v>
      </c>
      <c r="BE22" s="64">
        <v>0.7</v>
      </c>
      <c r="BF22" s="152">
        <v>9.6999999999999993</v>
      </c>
      <c r="BG22" s="64">
        <v>0.8</v>
      </c>
      <c r="BH22" s="152">
        <v>9.9</v>
      </c>
      <c r="BI22" s="275">
        <v>0.5</v>
      </c>
      <c r="BJ22" s="6">
        <v>10</v>
      </c>
      <c r="BK22" s="281">
        <v>0.5</v>
      </c>
      <c r="BL22" s="6">
        <v>9.8000000000000007</v>
      </c>
      <c r="BM22" s="281">
        <v>0.5</v>
      </c>
    </row>
    <row r="23" spans="1:65" s="6" customFormat="1" ht="12.75" x14ac:dyDescent="0.2">
      <c r="A23" s="72" t="s">
        <v>26</v>
      </c>
      <c r="B23" s="63">
        <v>24.2</v>
      </c>
      <c r="C23" s="64">
        <v>1.8</v>
      </c>
      <c r="D23" s="152">
        <v>25.1</v>
      </c>
      <c r="E23" s="64">
        <v>1.8</v>
      </c>
      <c r="F23" s="152">
        <v>24.9</v>
      </c>
      <c r="G23" s="64">
        <v>1.76</v>
      </c>
      <c r="H23" s="152">
        <v>25.6</v>
      </c>
      <c r="I23" s="64">
        <v>1.68</v>
      </c>
      <c r="J23" s="152">
        <v>25.4</v>
      </c>
      <c r="K23" s="64">
        <v>1.6</v>
      </c>
      <c r="L23" s="152">
        <v>25.5</v>
      </c>
      <c r="M23" s="64">
        <v>1.54</v>
      </c>
      <c r="N23" s="152">
        <v>26.2</v>
      </c>
      <c r="O23" s="64">
        <v>1.58</v>
      </c>
      <c r="P23" s="152">
        <v>24.7</v>
      </c>
      <c r="Q23" s="64">
        <v>1.56</v>
      </c>
      <c r="R23" s="152">
        <v>25</v>
      </c>
      <c r="S23" s="64">
        <v>1.53</v>
      </c>
      <c r="T23" s="152">
        <v>23.8</v>
      </c>
      <c r="U23" s="64">
        <v>1.51</v>
      </c>
      <c r="V23" s="152">
        <v>24.7</v>
      </c>
      <c r="W23" s="64">
        <v>1.52</v>
      </c>
      <c r="X23" s="152">
        <v>24.3</v>
      </c>
      <c r="Y23" s="64">
        <v>1.52</v>
      </c>
      <c r="Z23" s="152">
        <v>23.1</v>
      </c>
      <c r="AA23" s="64">
        <v>1.5</v>
      </c>
      <c r="AB23" s="152">
        <v>22.7</v>
      </c>
      <c r="AC23" s="64">
        <v>1.5</v>
      </c>
      <c r="AD23" s="152">
        <v>21.3</v>
      </c>
      <c r="AE23" s="64">
        <v>1.48</v>
      </c>
      <c r="AF23" s="152">
        <v>20.2</v>
      </c>
      <c r="AG23" s="64">
        <v>1.44</v>
      </c>
      <c r="AH23" s="152">
        <v>18.3</v>
      </c>
      <c r="AI23" s="64">
        <v>1.38</v>
      </c>
      <c r="AJ23" s="152">
        <v>16.8</v>
      </c>
      <c r="AK23" s="64">
        <v>1.34</v>
      </c>
      <c r="AL23" s="152">
        <v>15.5</v>
      </c>
      <c r="AM23" s="64">
        <v>2.1</v>
      </c>
      <c r="AN23" s="152">
        <v>16.8</v>
      </c>
      <c r="AO23" s="64">
        <v>1.8</v>
      </c>
      <c r="AP23" s="152">
        <v>17.600000000000001</v>
      </c>
      <c r="AQ23" s="64">
        <v>1.7</v>
      </c>
      <c r="AR23" s="152">
        <v>17.899999999999999</v>
      </c>
      <c r="AS23" s="64">
        <v>1.7</v>
      </c>
      <c r="AT23" s="152">
        <v>17.7</v>
      </c>
      <c r="AU23" s="64">
        <v>1</v>
      </c>
      <c r="AV23" s="152">
        <v>18.3</v>
      </c>
      <c r="AW23" s="64">
        <v>1.02</v>
      </c>
      <c r="AX23" s="152">
        <v>19.8</v>
      </c>
      <c r="AY23" s="64">
        <v>1.1000000000000001</v>
      </c>
      <c r="AZ23" s="152">
        <v>21.1</v>
      </c>
      <c r="BA23" s="64">
        <v>1.07</v>
      </c>
      <c r="BB23" s="152">
        <v>21.6</v>
      </c>
      <c r="BC23" s="64">
        <v>1.26</v>
      </c>
      <c r="BD23" s="152">
        <v>21.3</v>
      </c>
      <c r="BE23" s="64">
        <v>1.1000000000000001</v>
      </c>
      <c r="BF23" s="152">
        <v>21.3</v>
      </c>
      <c r="BG23" s="64">
        <v>1.7</v>
      </c>
      <c r="BH23" s="152">
        <v>21</v>
      </c>
      <c r="BI23" s="275">
        <v>0.9</v>
      </c>
      <c r="BJ23" s="6">
        <v>20.6</v>
      </c>
      <c r="BK23" s="281">
        <v>1.2</v>
      </c>
      <c r="BL23" s="6">
        <v>20.6</v>
      </c>
      <c r="BM23" s="281">
        <v>1.2</v>
      </c>
    </row>
    <row r="24" spans="1:65" s="6" customFormat="1" ht="12.75" x14ac:dyDescent="0.2">
      <c r="A24" s="72" t="s">
        <v>35</v>
      </c>
      <c r="B24" s="63">
        <v>17.600000000000001</v>
      </c>
      <c r="C24" s="64">
        <v>1.02</v>
      </c>
      <c r="D24" s="152">
        <v>17.8</v>
      </c>
      <c r="E24" s="64">
        <v>1.03</v>
      </c>
      <c r="F24" s="152">
        <v>16.8</v>
      </c>
      <c r="G24" s="64">
        <v>0.98</v>
      </c>
      <c r="H24" s="152">
        <v>14.8</v>
      </c>
      <c r="I24" s="64">
        <v>0.86</v>
      </c>
      <c r="J24" s="152">
        <v>14.2</v>
      </c>
      <c r="K24" s="64">
        <v>0.77</v>
      </c>
      <c r="L24" s="152">
        <v>14</v>
      </c>
      <c r="M24" s="64">
        <v>0.68</v>
      </c>
      <c r="N24" s="152">
        <v>13.5</v>
      </c>
      <c r="O24" s="64">
        <v>0.68</v>
      </c>
      <c r="P24" s="152">
        <v>12.9</v>
      </c>
      <c r="Q24" s="64">
        <v>0.66</v>
      </c>
      <c r="R24" s="152">
        <v>12.6</v>
      </c>
      <c r="S24" s="64">
        <v>0.66</v>
      </c>
      <c r="T24" s="152">
        <v>13.2</v>
      </c>
      <c r="U24" s="64">
        <v>0.66</v>
      </c>
      <c r="V24" s="152">
        <v>14.5</v>
      </c>
      <c r="W24" s="64">
        <v>0.68</v>
      </c>
      <c r="X24" s="152">
        <v>14.9</v>
      </c>
      <c r="Y24" s="64">
        <v>0.68</v>
      </c>
      <c r="Z24" s="152">
        <v>14.8</v>
      </c>
      <c r="AA24" s="64">
        <v>0.68</v>
      </c>
      <c r="AB24" s="152">
        <v>13.7</v>
      </c>
      <c r="AC24" s="64">
        <v>0.75</v>
      </c>
      <c r="AD24" s="152">
        <v>13</v>
      </c>
      <c r="AE24" s="64">
        <v>0.83</v>
      </c>
      <c r="AF24" s="152">
        <v>12.1</v>
      </c>
      <c r="AG24" s="64">
        <v>0.88</v>
      </c>
      <c r="AH24" s="152">
        <v>12.5</v>
      </c>
      <c r="AI24" s="64">
        <v>0.88</v>
      </c>
      <c r="AJ24" s="152">
        <v>13</v>
      </c>
      <c r="AK24" s="64">
        <v>0.89</v>
      </c>
      <c r="AL24" s="152">
        <v>13.2</v>
      </c>
      <c r="AM24" s="64">
        <v>1.5</v>
      </c>
      <c r="AN24" s="152">
        <v>12.9</v>
      </c>
      <c r="AO24" s="64">
        <v>1.2</v>
      </c>
      <c r="AP24" s="152">
        <v>13.1</v>
      </c>
      <c r="AQ24" s="64">
        <v>1.1000000000000001</v>
      </c>
      <c r="AR24" s="152">
        <v>14.2</v>
      </c>
      <c r="AS24" s="64">
        <v>1.1000000000000001</v>
      </c>
      <c r="AT24" s="152">
        <v>14.8</v>
      </c>
      <c r="AU24" s="64">
        <v>0.66</v>
      </c>
      <c r="AV24" s="152">
        <v>14.4</v>
      </c>
      <c r="AW24" s="64">
        <v>0.68</v>
      </c>
      <c r="AX24" s="152">
        <v>13.8</v>
      </c>
      <c r="AY24" s="64">
        <v>0.7</v>
      </c>
      <c r="AZ24" s="152">
        <v>14.1</v>
      </c>
      <c r="BA24" s="64">
        <v>0.65</v>
      </c>
      <c r="BB24" s="152">
        <v>14.7</v>
      </c>
      <c r="BC24" s="64">
        <v>0.77</v>
      </c>
      <c r="BD24" s="152">
        <v>15.4</v>
      </c>
      <c r="BE24" s="64">
        <v>0.7</v>
      </c>
      <c r="BF24" s="152">
        <v>16.100000000000001</v>
      </c>
      <c r="BG24" s="64">
        <v>1.2</v>
      </c>
      <c r="BH24" s="152">
        <v>16.600000000000001</v>
      </c>
      <c r="BI24" s="275">
        <v>0.8</v>
      </c>
      <c r="BJ24" s="6">
        <v>16.7</v>
      </c>
      <c r="BK24" s="281">
        <v>1</v>
      </c>
      <c r="BL24" s="6">
        <v>17</v>
      </c>
      <c r="BM24" s="281">
        <v>1</v>
      </c>
    </row>
    <row r="25" spans="1:65" s="6" customFormat="1" ht="12.75" x14ac:dyDescent="0.2">
      <c r="A25" s="72" t="s">
        <v>165</v>
      </c>
      <c r="B25" s="63">
        <v>14.2</v>
      </c>
      <c r="C25" s="64">
        <v>1.31</v>
      </c>
      <c r="D25" s="152">
        <v>14.9</v>
      </c>
      <c r="E25" s="64">
        <v>1.34</v>
      </c>
      <c r="F25" s="152">
        <v>14.6</v>
      </c>
      <c r="G25" s="64">
        <v>1.31</v>
      </c>
      <c r="H25" s="152">
        <v>14.9</v>
      </c>
      <c r="I25" s="64">
        <v>1.29</v>
      </c>
      <c r="J25" s="152">
        <v>14.3</v>
      </c>
      <c r="K25" s="64">
        <v>1.28</v>
      </c>
      <c r="L25" s="152">
        <v>15.8</v>
      </c>
      <c r="M25" s="64">
        <v>1.33</v>
      </c>
      <c r="N25" s="152">
        <v>16.2</v>
      </c>
      <c r="O25" s="64">
        <v>1.38</v>
      </c>
      <c r="P25" s="152">
        <v>16.3</v>
      </c>
      <c r="Q25" s="64">
        <v>1.4</v>
      </c>
      <c r="R25" s="152">
        <v>15.8</v>
      </c>
      <c r="S25" s="64">
        <v>1.38</v>
      </c>
      <c r="T25" s="152">
        <v>15.8</v>
      </c>
      <c r="U25" s="64">
        <v>1.38</v>
      </c>
      <c r="V25" s="152">
        <v>17.100000000000001</v>
      </c>
      <c r="W25" s="64">
        <v>1.41</v>
      </c>
      <c r="X25" s="152">
        <v>18.5</v>
      </c>
      <c r="Y25" s="64">
        <v>1.44</v>
      </c>
      <c r="Z25" s="152">
        <v>18.399999999999999</v>
      </c>
      <c r="AA25" s="64">
        <v>1.43</v>
      </c>
      <c r="AB25" s="152">
        <v>17.899999999999999</v>
      </c>
      <c r="AC25" s="64">
        <v>1.39</v>
      </c>
      <c r="AD25" s="152">
        <v>16.8</v>
      </c>
      <c r="AE25" s="64">
        <v>1.34</v>
      </c>
      <c r="AF25" s="152">
        <v>15.8</v>
      </c>
      <c r="AG25" s="64">
        <v>1.28</v>
      </c>
      <c r="AH25" s="152">
        <v>14.8</v>
      </c>
      <c r="AI25" s="64">
        <v>1.24</v>
      </c>
      <c r="AJ25" s="152">
        <v>13.5</v>
      </c>
      <c r="AK25" s="64">
        <v>1.2</v>
      </c>
      <c r="AL25" s="152">
        <v>14.1</v>
      </c>
      <c r="AM25" s="64">
        <v>2</v>
      </c>
      <c r="AN25" s="152">
        <v>14.3</v>
      </c>
      <c r="AO25" s="64">
        <v>1.5</v>
      </c>
      <c r="AP25" s="152">
        <v>14.7</v>
      </c>
      <c r="AQ25" s="64">
        <v>1.4</v>
      </c>
      <c r="AR25" s="152">
        <v>14</v>
      </c>
      <c r="AS25" s="64">
        <v>1.4</v>
      </c>
      <c r="AT25" s="152">
        <v>12.6</v>
      </c>
      <c r="AU25" s="64">
        <v>0.82</v>
      </c>
      <c r="AV25" s="152">
        <v>13.1</v>
      </c>
      <c r="AW25" s="64">
        <v>0.88</v>
      </c>
      <c r="AX25" s="152">
        <v>13.9</v>
      </c>
      <c r="AY25" s="64">
        <v>0.9</v>
      </c>
      <c r="AZ25" s="152">
        <v>14.7</v>
      </c>
      <c r="BA25" s="64">
        <v>0.96</v>
      </c>
      <c r="BB25" s="152">
        <v>14.3</v>
      </c>
      <c r="BC25" s="64">
        <v>1.1000000000000001</v>
      </c>
      <c r="BD25" s="152">
        <v>13.3</v>
      </c>
      <c r="BE25" s="64">
        <v>0.9</v>
      </c>
      <c r="BF25" s="152">
        <v>14.3</v>
      </c>
      <c r="BG25" s="64">
        <v>1.6</v>
      </c>
      <c r="BH25" s="152">
        <v>14.4</v>
      </c>
      <c r="BI25" s="275">
        <v>1</v>
      </c>
      <c r="BJ25" s="6">
        <v>16.100000000000001</v>
      </c>
      <c r="BK25" s="281">
        <v>0.9</v>
      </c>
      <c r="BL25" s="6">
        <v>15.3</v>
      </c>
      <c r="BM25" s="281">
        <v>0.9</v>
      </c>
    </row>
    <row r="26" spans="1:65" s="6" customFormat="1" ht="12.75" x14ac:dyDescent="0.2">
      <c r="A26" s="72" t="s">
        <v>42</v>
      </c>
      <c r="B26" s="63">
        <v>18.8</v>
      </c>
      <c r="C26" s="64">
        <v>1.41</v>
      </c>
      <c r="D26" s="152">
        <v>20.2</v>
      </c>
      <c r="E26" s="64">
        <v>1.44</v>
      </c>
      <c r="F26" s="152">
        <v>19.8</v>
      </c>
      <c r="G26" s="64">
        <v>1.42</v>
      </c>
      <c r="H26" s="152">
        <v>17.7</v>
      </c>
      <c r="I26" s="64">
        <v>1.35</v>
      </c>
      <c r="J26" s="152">
        <v>16.5</v>
      </c>
      <c r="K26" s="64">
        <v>1.3</v>
      </c>
      <c r="L26" s="152">
        <v>16</v>
      </c>
      <c r="M26" s="64">
        <v>1.27</v>
      </c>
      <c r="N26" s="152">
        <v>16.100000000000001</v>
      </c>
      <c r="O26" s="64">
        <v>1.27</v>
      </c>
      <c r="P26" s="152">
        <v>16</v>
      </c>
      <c r="Q26" s="64">
        <v>1.27</v>
      </c>
      <c r="R26" s="152">
        <v>16.2</v>
      </c>
      <c r="S26" s="64">
        <v>1.28</v>
      </c>
      <c r="T26" s="152">
        <v>16.5</v>
      </c>
      <c r="U26" s="64">
        <v>1.28</v>
      </c>
      <c r="V26" s="152">
        <v>17.2</v>
      </c>
      <c r="W26" s="64">
        <v>1.28</v>
      </c>
      <c r="X26" s="152">
        <v>18</v>
      </c>
      <c r="Y26" s="64">
        <v>1.29</v>
      </c>
      <c r="Z26" s="152">
        <v>17.100000000000001</v>
      </c>
      <c r="AA26" s="64">
        <v>1.26</v>
      </c>
      <c r="AB26" s="152">
        <v>17.5</v>
      </c>
      <c r="AC26" s="64">
        <v>1.32</v>
      </c>
      <c r="AD26" s="152">
        <v>15.6</v>
      </c>
      <c r="AE26" s="64">
        <v>1.36</v>
      </c>
      <c r="AF26" s="152">
        <v>15.4</v>
      </c>
      <c r="AG26" s="64">
        <v>1.38</v>
      </c>
      <c r="AH26" s="152">
        <v>13.3</v>
      </c>
      <c r="AI26" s="64">
        <v>1.3</v>
      </c>
      <c r="AJ26" s="152">
        <v>12.8</v>
      </c>
      <c r="AK26" s="64">
        <v>1.28</v>
      </c>
      <c r="AL26" s="152">
        <v>11.9</v>
      </c>
      <c r="AM26" s="64">
        <v>2.1</v>
      </c>
      <c r="AN26" s="152">
        <v>12.7</v>
      </c>
      <c r="AO26" s="64">
        <v>1.5</v>
      </c>
      <c r="AP26" s="152">
        <v>13.5</v>
      </c>
      <c r="AQ26" s="64">
        <v>1.3</v>
      </c>
      <c r="AR26" s="152">
        <v>14</v>
      </c>
      <c r="AS26" s="64">
        <v>1.3</v>
      </c>
      <c r="AT26" s="152">
        <v>14</v>
      </c>
      <c r="AU26" s="64">
        <v>0.87</v>
      </c>
      <c r="AV26" s="152">
        <v>14.2</v>
      </c>
      <c r="AW26" s="64">
        <v>0.91</v>
      </c>
      <c r="AX26" s="152">
        <v>13.7</v>
      </c>
      <c r="AY26" s="64">
        <v>0.9</v>
      </c>
      <c r="AZ26" s="152">
        <v>13.4</v>
      </c>
      <c r="BA26" s="64">
        <v>0.9</v>
      </c>
      <c r="BB26" s="152">
        <v>12.7</v>
      </c>
      <c r="BC26" s="64">
        <v>1.02</v>
      </c>
      <c r="BD26" s="152">
        <v>13.9</v>
      </c>
      <c r="BE26" s="64">
        <v>0.9</v>
      </c>
      <c r="BF26" s="152">
        <v>14.9</v>
      </c>
      <c r="BG26" s="64">
        <v>1.3</v>
      </c>
      <c r="BH26" s="152">
        <v>16.600000000000001</v>
      </c>
      <c r="BI26" s="275">
        <v>0.8</v>
      </c>
      <c r="BJ26" s="6">
        <v>17.5</v>
      </c>
      <c r="BK26" s="281">
        <v>0.9</v>
      </c>
      <c r="BL26" s="6">
        <v>17.2</v>
      </c>
      <c r="BM26" s="281">
        <v>0.9</v>
      </c>
    </row>
    <row r="27" spans="1:65" s="6" customFormat="1" ht="12.75" x14ac:dyDescent="0.2">
      <c r="A27" s="72" t="s">
        <v>44</v>
      </c>
      <c r="B27" s="63">
        <v>21.3</v>
      </c>
      <c r="C27" s="64">
        <v>1.26</v>
      </c>
      <c r="D27" s="152">
        <v>21.4</v>
      </c>
      <c r="E27" s="64">
        <v>1.27</v>
      </c>
      <c r="F27" s="152">
        <v>20.2</v>
      </c>
      <c r="G27" s="64">
        <v>1.23</v>
      </c>
      <c r="H27" s="152">
        <v>18.3</v>
      </c>
      <c r="I27" s="64">
        <v>1.25</v>
      </c>
      <c r="J27" s="152">
        <v>17.8</v>
      </c>
      <c r="K27" s="64">
        <v>1.33</v>
      </c>
      <c r="L27" s="152">
        <v>17.600000000000001</v>
      </c>
      <c r="M27" s="64">
        <v>1.4</v>
      </c>
      <c r="N27" s="152">
        <v>17.7</v>
      </c>
      <c r="O27" s="64">
        <v>1.4</v>
      </c>
      <c r="P27" s="152">
        <v>17.8</v>
      </c>
      <c r="Q27" s="64">
        <v>1.39</v>
      </c>
      <c r="R27" s="152">
        <v>17.8</v>
      </c>
      <c r="S27" s="64">
        <v>1.38</v>
      </c>
      <c r="T27" s="152">
        <v>17</v>
      </c>
      <c r="U27" s="64">
        <v>1.36</v>
      </c>
      <c r="V27" s="152">
        <v>16.5</v>
      </c>
      <c r="W27" s="64">
        <v>1.35</v>
      </c>
      <c r="X27" s="152">
        <v>17.399999999999999</v>
      </c>
      <c r="Y27" s="64">
        <v>1.37</v>
      </c>
      <c r="Z27" s="152">
        <v>17.100000000000001</v>
      </c>
      <c r="AA27" s="64">
        <v>1.34</v>
      </c>
      <c r="AB27" s="152">
        <v>16.600000000000001</v>
      </c>
      <c r="AC27" s="64">
        <v>1.32</v>
      </c>
      <c r="AD27" s="152">
        <v>15.3</v>
      </c>
      <c r="AE27" s="64">
        <v>1.31</v>
      </c>
      <c r="AF27" s="152">
        <v>15.2</v>
      </c>
      <c r="AG27" s="64">
        <v>1.32</v>
      </c>
      <c r="AH27" s="152">
        <v>14.5</v>
      </c>
      <c r="AI27" s="64">
        <v>1.29</v>
      </c>
      <c r="AJ27" s="152">
        <v>13.2</v>
      </c>
      <c r="AK27" s="64">
        <v>1.24</v>
      </c>
      <c r="AL27" s="152">
        <v>13.3</v>
      </c>
      <c r="AM27" s="64">
        <v>2</v>
      </c>
      <c r="AN27" s="152">
        <v>13.2</v>
      </c>
      <c r="AO27" s="64">
        <v>1.5</v>
      </c>
      <c r="AP27" s="152">
        <v>14.2</v>
      </c>
      <c r="AQ27" s="64">
        <v>1.4</v>
      </c>
      <c r="AR27" s="152">
        <v>14.3</v>
      </c>
      <c r="AS27" s="64">
        <v>1.4</v>
      </c>
      <c r="AT27" s="152">
        <v>14.9</v>
      </c>
      <c r="AU27" s="64">
        <v>0.86</v>
      </c>
      <c r="AV27" s="152">
        <v>15</v>
      </c>
      <c r="AW27" s="64">
        <v>0.84</v>
      </c>
      <c r="AX27" s="152">
        <v>15.2</v>
      </c>
      <c r="AY27" s="64">
        <v>0.8</v>
      </c>
      <c r="AZ27" s="152">
        <v>14.8</v>
      </c>
      <c r="BA27" s="64">
        <v>0.8</v>
      </c>
      <c r="BB27" s="152">
        <v>14.8</v>
      </c>
      <c r="BC27" s="64">
        <v>0.93</v>
      </c>
      <c r="BD27" s="152">
        <v>15.4</v>
      </c>
      <c r="BE27" s="64">
        <v>0.8</v>
      </c>
      <c r="BF27" s="152">
        <v>16.100000000000001</v>
      </c>
      <c r="BG27" s="64">
        <v>1.7</v>
      </c>
      <c r="BH27" s="152">
        <v>16.5</v>
      </c>
      <c r="BI27" s="275">
        <v>1.2</v>
      </c>
      <c r="BJ27" s="6">
        <v>17.2</v>
      </c>
      <c r="BK27" s="281">
        <v>1.3</v>
      </c>
      <c r="BL27" s="6">
        <v>17.7</v>
      </c>
      <c r="BM27" s="281">
        <v>1.2</v>
      </c>
    </row>
    <row r="28" spans="1:65" s="6" customFormat="1" ht="12.75" x14ac:dyDescent="0.2">
      <c r="A28" s="72" t="s">
        <v>45</v>
      </c>
      <c r="B28" s="63">
        <v>15.6</v>
      </c>
      <c r="C28" s="64">
        <v>0.61</v>
      </c>
      <c r="D28" s="152">
        <v>15.7</v>
      </c>
      <c r="E28" s="64">
        <v>0.57999999999999996</v>
      </c>
      <c r="F28" s="152">
        <v>15.8</v>
      </c>
      <c r="G28" s="64">
        <v>0.57999999999999996</v>
      </c>
      <c r="H28" s="152">
        <v>15.7</v>
      </c>
      <c r="I28" s="64">
        <v>0.61</v>
      </c>
      <c r="J28" s="152">
        <v>16.100000000000001</v>
      </c>
      <c r="K28" s="64">
        <v>0.67</v>
      </c>
      <c r="L28" s="152">
        <v>16.8</v>
      </c>
      <c r="M28" s="64">
        <v>0.72</v>
      </c>
      <c r="N28" s="152">
        <v>17.5</v>
      </c>
      <c r="O28" s="64">
        <v>0.74</v>
      </c>
      <c r="P28" s="152">
        <v>17.5</v>
      </c>
      <c r="Q28" s="64">
        <v>0.74</v>
      </c>
      <c r="R28" s="152">
        <v>17</v>
      </c>
      <c r="S28" s="64">
        <v>0.73</v>
      </c>
      <c r="T28" s="152">
        <v>16.8</v>
      </c>
      <c r="U28" s="64">
        <v>0.72</v>
      </c>
      <c r="V28" s="152">
        <v>17.2</v>
      </c>
      <c r="W28" s="64">
        <v>0.73</v>
      </c>
      <c r="X28" s="152">
        <v>17.7</v>
      </c>
      <c r="Y28" s="64">
        <v>0.73</v>
      </c>
      <c r="Z28" s="152">
        <v>18.3</v>
      </c>
      <c r="AA28" s="64">
        <v>0.72</v>
      </c>
      <c r="AB28" s="152">
        <v>18</v>
      </c>
      <c r="AC28" s="64">
        <v>0.72</v>
      </c>
      <c r="AD28" s="152">
        <v>17.7</v>
      </c>
      <c r="AE28" s="64">
        <v>0.71</v>
      </c>
      <c r="AF28" s="152">
        <v>16.899999999999999</v>
      </c>
      <c r="AG28" s="64">
        <v>0.7</v>
      </c>
      <c r="AH28" s="152">
        <v>16.100000000000001</v>
      </c>
      <c r="AI28" s="64">
        <v>0.68</v>
      </c>
      <c r="AJ28" s="152">
        <v>15.6</v>
      </c>
      <c r="AK28" s="64">
        <v>0.67</v>
      </c>
      <c r="AL28" s="152">
        <v>14.9</v>
      </c>
      <c r="AM28" s="64">
        <v>1.1000000000000001</v>
      </c>
      <c r="AN28" s="152">
        <v>15.2</v>
      </c>
      <c r="AO28" s="64">
        <v>0.9</v>
      </c>
      <c r="AP28" s="152">
        <v>15.3</v>
      </c>
      <c r="AQ28" s="64">
        <v>0.8</v>
      </c>
      <c r="AR28" s="152">
        <v>15.8</v>
      </c>
      <c r="AS28" s="64">
        <v>0.8</v>
      </c>
      <c r="AT28" s="152">
        <v>16.399999999999999</v>
      </c>
      <c r="AU28" s="64">
        <v>0.5</v>
      </c>
      <c r="AV28" s="152">
        <v>16.5</v>
      </c>
      <c r="AW28" s="64">
        <v>0.48</v>
      </c>
      <c r="AX28" s="152">
        <v>16.399999999999999</v>
      </c>
      <c r="AY28" s="64">
        <v>0.5</v>
      </c>
      <c r="AZ28" s="152">
        <v>16.399999999999999</v>
      </c>
      <c r="BA28" s="64">
        <v>0.46</v>
      </c>
      <c r="BB28" s="152">
        <v>16.5</v>
      </c>
      <c r="BC28" s="64">
        <v>0.54</v>
      </c>
      <c r="BD28" s="152">
        <v>16.600000000000001</v>
      </c>
      <c r="BE28" s="64">
        <v>0.5</v>
      </c>
      <c r="BF28" s="152">
        <v>17.2</v>
      </c>
      <c r="BG28" s="64">
        <v>1</v>
      </c>
      <c r="BH28" s="152">
        <v>17.7</v>
      </c>
      <c r="BI28" s="275">
        <v>0.6</v>
      </c>
      <c r="BJ28" s="6">
        <v>17.600000000000001</v>
      </c>
      <c r="BK28" s="281">
        <v>0.6</v>
      </c>
      <c r="BL28" s="6">
        <v>17.100000000000001</v>
      </c>
      <c r="BM28" s="281">
        <v>0.5</v>
      </c>
    </row>
    <row r="29" spans="1:65" s="5" customFormat="1" ht="12.75" x14ac:dyDescent="0.2">
      <c r="A29" s="72" t="s">
        <v>48</v>
      </c>
      <c r="B29" s="63">
        <v>12.4</v>
      </c>
      <c r="C29" s="64">
        <v>0.95</v>
      </c>
      <c r="D29" s="152">
        <v>12</v>
      </c>
      <c r="E29" s="64">
        <v>0.93</v>
      </c>
      <c r="F29" s="152">
        <v>11.2</v>
      </c>
      <c r="G29" s="64">
        <v>0.87</v>
      </c>
      <c r="H29" s="152">
        <v>10.3</v>
      </c>
      <c r="I29" s="64">
        <v>0.89</v>
      </c>
      <c r="J29" s="152">
        <v>9.8000000000000007</v>
      </c>
      <c r="K29" s="64">
        <v>0.96</v>
      </c>
      <c r="L29" s="152">
        <v>9.6999999999999993</v>
      </c>
      <c r="M29" s="64">
        <v>1.03</v>
      </c>
      <c r="N29" s="152">
        <v>10.1</v>
      </c>
      <c r="O29" s="64">
        <v>1.03</v>
      </c>
      <c r="P29" s="152">
        <v>10.6</v>
      </c>
      <c r="Q29" s="64">
        <v>1.05</v>
      </c>
      <c r="R29" s="152">
        <v>11</v>
      </c>
      <c r="S29" s="64">
        <v>1.05</v>
      </c>
      <c r="T29" s="152">
        <v>10.6</v>
      </c>
      <c r="U29" s="64">
        <v>1.04</v>
      </c>
      <c r="V29" s="152">
        <v>10.199999999999999</v>
      </c>
      <c r="W29" s="64">
        <v>1.01</v>
      </c>
      <c r="X29" s="152">
        <v>9.6999999999999993</v>
      </c>
      <c r="Y29" s="64">
        <v>0.99</v>
      </c>
      <c r="Z29" s="152">
        <v>10</v>
      </c>
      <c r="AA29" s="64">
        <v>0.99</v>
      </c>
      <c r="AB29" s="152">
        <v>10.199999999999999</v>
      </c>
      <c r="AC29" s="64">
        <v>1.02</v>
      </c>
      <c r="AD29" s="152">
        <v>11.1</v>
      </c>
      <c r="AE29" s="64">
        <v>1.0900000000000001</v>
      </c>
      <c r="AF29" s="152">
        <v>11.7</v>
      </c>
      <c r="AG29" s="64">
        <v>1.1399999999999999</v>
      </c>
      <c r="AH29" s="152">
        <v>11.3</v>
      </c>
      <c r="AI29" s="64">
        <v>1.1100000000000001</v>
      </c>
      <c r="AJ29" s="152">
        <v>9.8000000000000007</v>
      </c>
      <c r="AK29" s="64">
        <v>1.03</v>
      </c>
      <c r="AL29" s="152">
        <v>8.1</v>
      </c>
      <c r="AM29" s="64">
        <v>1.6</v>
      </c>
      <c r="AN29" s="152">
        <v>8</v>
      </c>
      <c r="AO29" s="64">
        <v>1.1000000000000001</v>
      </c>
      <c r="AP29" s="152">
        <v>8.6999999999999993</v>
      </c>
      <c r="AQ29" s="64">
        <v>1</v>
      </c>
      <c r="AR29" s="152">
        <v>9.3000000000000007</v>
      </c>
      <c r="AS29" s="64">
        <v>1.1000000000000001</v>
      </c>
      <c r="AT29" s="152">
        <v>9.8000000000000007</v>
      </c>
      <c r="AU29" s="64">
        <v>0.65</v>
      </c>
      <c r="AV29" s="152">
        <v>9.5</v>
      </c>
      <c r="AW29" s="64">
        <v>0.61</v>
      </c>
      <c r="AX29" s="152">
        <v>9.1</v>
      </c>
      <c r="AY29" s="64">
        <v>0.6</v>
      </c>
      <c r="AZ29" s="152">
        <v>8.8000000000000007</v>
      </c>
      <c r="BA29" s="64">
        <v>0.56999999999999995</v>
      </c>
      <c r="BB29" s="152">
        <v>8.6</v>
      </c>
      <c r="BC29" s="64">
        <v>0.66</v>
      </c>
      <c r="BD29" s="152">
        <v>9.9</v>
      </c>
      <c r="BE29" s="64">
        <v>0.6</v>
      </c>
      <c r="BF29" s="152">
        <v>10.6</v>
      </c>
      <c r="BG29" s="64">
        <v>1.5</v>
      </c>
      <c r="BH29" s="152">
        <v>10.9</v>
      </c>
      <c r="BI29" s="275">
        <v>0.7</v>
      </c>
      <c r="BJ29" s="6">
        <v>10.9</v>
      </c>
      <c r="BK29" s="281">
        <v>0.7</v>
      </c>
      <c r="BL29" s="6">
        <v>10.8</v>
      </c>
      <c r="BM29" s="281">
        <v>0.6</v>
      </c>
    </row>
    <row r="30" spans="1:65" s="6" customFormat="1" ht="12.75" x14ac:dyDescent="0.2">
      <c r="A30" s="74" t="s">
        <v>50</v>
      </c>
      <c r="B30" s="70">
        <v>19.8</v>
      </c>
      <c r="C30" s="71">
        <v>1.85</v>
      </c>
      <c r="D30" s="158">
        <v>22</v>
      </c>
      <c r="E30" s="71">
        <v>1.96</v>
      </c>
      <c r="F30" s="158">
        <v>22.2</v>
      </c>
      <c r="G30" s="71">
        <v>1.95</v>
      </c>
      <c r="H30" s="158">
        <v>21.4</v>
      </c>
      <c r="I30" s="71">
        <v>1.78</v>
      </c>
      <c r="J30" s="158">
        <v>21.6</v>
      </c>
      <c r="K30" s="71">
        <v>1.63</v>
      </c>
      <c r="L30" s="158">
        <v>22</v>
      </c>
      <c r="M30" s="71">
        <v>1.52</v>
      </c>
      <c r="N30" s="158">
        <v>20.6</v>
      </c>
      <c r="O30" s="71">
        <v>1.51</v>
      </c>
      <c r="P30" s="158">
        <v>18.399999999999999</v>
      </c>
      <c r="Q30" s="71">
        <v>1.47</v>
      </c>
      <c r="R30" s="158">
        <v>17.3</v>
      </c>
      <c r="S30" s="71">
        <v>1.43</v>
      </c>
      <c r="T30" s="158">
        <v>17.3</v>
      </c>
      <c r="U30" s="71">
        <v>1.44</v>
      </c>
      <c r="V30" s="158">
        <v>19.5</v>
      </c>
      <c r="W30" s="71">
        <v>1.5</v>
      </c>
      <c r="X30" s="158">
        <v>20.8</v>
      </c>
      <c r="Y30" s="71">
        <v>1.55</v>
      </c>
      <c r="Z30" s="158">
        <v>21.1</v>
      </c>
      <c r="AA30" s="71">
        <v>1.56</v>
      </c>
      <c r="AB30" s="158">
        <v>19.2</v>
      </c>
      <c r="AC30" s="71">
        <v>1.46</v>
      </c>
      <c r="AD30" s="158">
        <v>18</v>
      </c>
      <c r="AE30" s="71">
        <v>1.38</v>
      </c>
      <c r="AF30" s="158">
        <v>17.2</v>
      </c>
      <c r="AG30" s="71">
        <v>1.33</v>
      </c>
      <c r="AH30" s="158">
        <v>17.600000000000001</v>
      </c>
      <c r="AI30" s="71">
        <v>1.34</v>
      </c>
      <c r="AJ30" s="158">
        <v>16.7</v>
      </c>
      <c r="AK30" s="71">
        <v>1.31</v>
      </c>
      <c r="AL30" s="158">
        <v>15.8</v>
      </c>
      <c r="AM30" s="71">
        <v>2.1</v>
      </c>
      <c r="AN30" s="158">
        <v>15.6</v>
      </c>
      <c r="AO30" s="71">
        <v>1.5</v>
      </c>
      <c r="AP30" s="158">
        <v>16</v>
      </c>
      <c r="AQ30" s="71">
        <v>1.4</v>
      </c>
      <c r="AR30" s="158">
        <v>16.899999999999999</v>
      </c>
      <c r="AS30" s="71">
        <v>1.4</v>
      </c>
      <c r="AT30" s="158">
        <v>16.100000000000001</v>
      </c>
      <c r="AU30" s="71">
        <v>0.83</v>
      </c>
      <c r="AV30" s="158">
        <v>15.6</v>
      </c>
      <c r="AW30" s="71">
        <v>0.87</v>
      </c>
      <c r="AX30" s="158">
        <v>15</v>
      </c>
      <c r="AY30" s="71">
        <v>0.9</v>
      </c>
      <c r="AZ30" s="158">
        <v>15.2</v>
      </c>
      <c r="BA30" s="71">
        <v>0.89</v>
      </c>
      <c r="BB30" s="158">
        <v>15</v>
      </c>
      <c r="BC30" s="71">
        <v>1.03</v>
      </c>
      <c r="BD30" s="158">
        <v>15</v>
      </c>
      <c r="BE30" s="71">
        <v>0.9</v>
      </c>
      <c r="BF30" s="158">
        <v>15.7</v>
      </c>
      <c r="BG30" s="71">
        <v>1.4</v>
      </c>
      <c r="BH30" s="158">
        <v>16.7</v>
      </c>
      <c r="BI30" s="276">
        <v>1</v>
      </c>
      <c r="BJ30" s="219">
        <v>17</v>
      </c>
      <c r="BK30" s="283">
        <v>1.4</v>
      </c>
      <c r="BL30" s="219">
        <v>17.2</v>
      </c>
      <c r="BM30" s="283">
        <v>1.6</v>
      </c>
    </row>
    <row r="31" spans="1:65" s="6" customFormat="1" ht="12.75" x14ac:dyDescent="0.2">
      <c r="A31" s="75" t="s">
        <v>4</v>
      </c>
      <c r="B31" s="65">
        <v>9.6</v>
      </c>
      <c r="C31" s="66">
        <v>3.03</v>
      </c>
      <c r="D31" s="159">
        <v>10.6</v>
      </c>
      <c r="E31" s="66">
        <v>3.02</v>
      </c>
      <c r="F31" s="159">
        <v>10.8</v>
      </c>
      <c r="G31" s="66">
        <v>2.92</v>
      </c>
      <c r="H31" s="159">
        <v>10.199999999999999</v>
      </c>
      <c r="I31" s="66">
        <v>2.35</v>
      </c>
      <c r="J31" s="159">
        <v>9.8000000000000007</v>
      </c>
      <c r="K31" s="66">
        <v>1.64</v>
      </c>
      <c r="L31" s="159">
        <v>10.6</v>
      </c>
      <c r="M31" s="66">
        <v>1.1100000000000001</v>
      </c>
      <c r="N31" s="159">
        <v>11.5</v>
      </c>
      <c r="O31" s="66">
        <v>1.19</v>
      </c>
      <c r="P31" s="159">
        <v>11.1</v>
      </c>
      <c r="Q31" s="66">
        <v>1.19</v>
      </c>
      <c r="R31" s="159">
        <v>11</v>
      </c>
      <c r="S31" s="66">
        <v>1.1499999999999999</v>
      </c>
      <c r="T31" s="159">
        <v>11.2</v>
      </c>
      <c r="U31" s="66">
        <v>1.1299999999999999</v>
      </c>
      <c r="V31" s="159">
        <v>11.1</v>
      </c>
      <c r="W31" s="66">
        <v>1.1100000000000001</v>
      </c>
      <c r="X31" s="159">
        <v>10.3</v>
      </c>
      <c r="Y31" s="66">
        <v>1.05</v>
      </c>
      <c r="Z31" s="159">
        <v>9.8000000000000007</v>
      </c>
      <c r="AA31" s="66">
        <v>1</v>
      </c>
      <c r="AB31" s="159">
        <v>8.8000000000000007</v>
      </c>
      <c r="AC31" s="66">
        <v>0.98</v>
      </c>
      <c r="AD31" s="159">
        <v>8.5</v>
      </c>
      <c r="AE31" s="66">
        <v>0.97</v>
      </c>
      <c r="AF31" s="159">
        <v>8</v>
      </c>
      <c r="AG31" s="66">
        <v>0.98</v>
      </c>
      <c r="AH31" s="159">
        <v>8.8000000000000007</v>
      </c>
      <c r="AI31" s="66">
        <v>1.02</v>
      </c>
      <c r="AJ31" s="159">
        <v>8.6</v>
      </c>
      <c r="AK31" s="66">
        <v>1.01</v>
      </c>
      <c r="AL31" s="159">
        <v>8.3000000000000007</v>
      </c>
      <c r="AM31" s="66">
        <v>1.6</v>
      </c>
      <c r="AN31" s="159">
        <v>7.9</v>
      </c>
      <c r="AO31" s="66">
        <v>1.2</v>
      </c>
      <c r="AP31" s="159">
        <v>8.3000000000000007</v>
      </c>
      <c r="AQ31" s="66">
        <v>1.1000000000000001</v>
      </c>
      <c r="AR31" s="159">
        <v>9</v>
      </c>
      <c r="AS31" s="66">
        <v>1.1000000000000001</v>
      </c>
      <c r="AT31" s="159">
        <v>9.1999999999999993</v>
      </c>
      <c r="AU31" s="66">
        <v>0.71</v>
      </c>
      <c r="AV31" s="159">
        <v>9.6</v>
      </c>
      <c r="AW31" s="66">
        <v>0.78</v>
      </c>
      <c r="AX31" s="159">
        <v>9.3000000000000007</v>
      </c>
      <c r="AY31" s="66">
        <v>0.8</v>
      </c>
      <c r="AZ31" s="159">
        <v>8.8000000000000007</v>
      </c>
      <c r="BA31" s="66">
        <v>0.79</v>
      </c>
      <c r="BB31" s="159">
        <v>8.3000000000000007</v>
      </c>
      <c r="BC31" s="66">
        <v>0.89</v>
      </c>
      <c r="BD31" s="159">
        <v>9.1999999999999993</v>
      </c>
      <c r="BE31" s="66">
        <v>0.8</v>
      </c>
      <c r="BF31" s="159">
        <v>10.8</v>
      </c>
      <c r="BG31" s="66">
        <v>1.2</v>
      </c>
      <c r="BH31" s="159">
        <v>12</v>
      </c>
      <c r="BI31" s="277">
        <v>0.9</v>
      </c>
      <c r="BJ31" s="6">
        <v>11.4</v>
      </c>
      <c r="BK31" s="281">
        <v>0.9</v>
      </c>
      <c r="BL31" s="6">
        <v>10.9</v>
      </c>
      <c r="BM31" s="281">
        <v>0.9</v>
      </c>
    </row>
    <row r="32" spans="1:65" s="6" customFormat="1" ht="12.75" x14ac:dyDescent="0.2">
      <c r="A32" s="72" t="s">
        <v>5</v>
      </c>
      <c r="B32" s="63">
        <v>13</v>
      </c>
      <c r="C32" s="64">
        <v>1.31</v>
      </c>
      <c r="D32" s="152">
        <v>14.3</v>
      </c>
      <c r="E32" s="64">
        <v>1.34</v>
      </c>
      <c r="F32" s="152">
        <v>16.3</v>
      </c>
      <c r="G32" s="64">
        <v>1.37</v>
      </c>
      <c r="H32" s="152">
        <v>15</v>
      </c>
      <c r="I32" s="64">
        <v>1.32</v>
      </c>
      <c r="J32" s="152">
        <v>14.1</v>
      </c>
      <c r="K32" s="64">
        <v>1.31</v>
      </c>
      <c r="L32" s="152">
        <v>12.4</v>
      </c>
      <c r="M32" s="64">
        <v>1.3</v>
      </c>
      <c r="N32" s="152">
        <v>13.6</v>
      </c>
      <c r="O32" s="64">
        <v>1.34</v>
      </c>
      <c r="P32" s="152">
        <v>13.7</v>
      </c>
      <c r="Q32" s="64">
        <v>1.34</v>
      </c>
      <c r="R32" s="152">
        <v>14</v>
      </c>
      <c r="S32" s="64">
        <v>1.35</v>
      </c>
      <c r="T32" s="152">
        <v>14.2</v>
      </c>
      <c r="U32" s="64">
        <v>1.35</v>
      </c>
      <c r="V32" s="152">
        <v>14.8</v>
      </c>
      <c r="W32" s="64">
        <v>1.36</v>
      </c>
      <c r="X32" s="152">
        <v>15.3</v>
      </c>
      <c r="Y32" s="64">
        <v>1.35</v>
      </c>
      <c r="Z32" s="152">
        <v>15.7</v>
      </c>
      <c r="AA32" s="64">
        <v>1.33</v>
      </c>
      <c r="AB32" s="152">
        <v>15.8</v>
      </c>
      <c r="AC32" s="64">
        <v>1.31</v>
      </c>
      <c r="AD32" s="152">
        <v>17.5</v>
      </c>
      <c r="AE32" s="64">
        <v>1.31</v>
      </c>
      <c r="AF32" s="152">
        <v>17.899999999999999</v>
      </c>
      <c r="AG32" s="64">
        <v>1.31</v>
      </c>
      <c r="AH32" s="152">
        <v>18.100000000000001</v>
      </c>
      <c r="AI32" s="64">
        <v>1.29</v>
      </c>
      <c r="AJ32" s="152">
        <v>15.2</v>
      </c>
      <c r="AK32" s="64">
        <v>1.2</v>
      </c>
      <c r="AL32" s="152">
        <v>13.6</v>
      </c>
      <c r="AM32" s="64">
        <v>1.8</v>
      </c>
      <c r="AN32" s="152">
        <v>12.9</v>
      </c>
      <c r="AO32" s="64">
        <v>1.5</v>
      </c>
      <c r="AP32" s="152">
        <v>13.3</v>
      </c>
      <c r="AQ32" s="64">
        <v>1.4</v>
      </c>
      <c r="AR32" s="152">
        <v>13.9</v>
      </c>
      <c r="AS32" s="64">
        <v>1.4</v>
      </c>
      <c r="AT32" s="152">
        <v>13.8</v>
      </c>
      <c r="AU32" s="64">
        <v>0.86</v>
      </c>
      <c r="AV32" s="152">
        <v>14.4</v>
      </c>
      <c r="AW32" s="64">
        <v>0.86</v>
      </c>
      <c r="AX32" s="152">
        <v>14.7</v>
      </c>
      <c r="AY32" s="64">
        <v>0.9</v>
      </c>
      <c r="AZ32" s="152">
        <v>14.7</v>
      </c>
      <c r="BA32" s="64">
        <v>0.83</v>
      </c>
      <c r="BB32" s="152">
        <v>14.4</v>
      </c>
      <c r="BC32" s="64">
        <v>0.96</v>
      </c>
      <c r="BD32" s="152">
        <v>17.8</v>
      </c>
      <c r="BE32" s="64">
        <v>0.9</v>
      </c>
      <c r="BF32" s="152">
        <v>19.2</v>
      </c>
      <c r="BG32" s="64">
        <v>2.1</v>
      </c>
      <c r="BH32" s="152">
        <v>19.100000000000001</v>
      </c>
      <c r="BI32" s="275">
        <v>1.3</v>
      </c>
      <c r="BJ32" s="6">
        <v>18.3</v>
      </c>
      <c r="BK32" s="281">
        <v>1.3</v>
      </c>
      <c r="BL32" s="6">
        <v>18.8</v>
      </c>
      <c r="BM32" s="281">
        <v>1.2</v>
      </c>
    </row>
    <row r="33" spans="1:65" s="6" customFormat="1" ht="12.75" x14ac:dyDescent="0.2">
      <c r="A33" s="72" t="s">
        <v>7</v>
      </c>
      <c r="B33" s="63">
        <v>12.6</v>
      </c>
      <c r="C33" s="64">
        <v>0.44</v>
      </c>
      <c r="D33" s="152">
        <v>13.8</v>
      </c>
      <c r="E33" s="64">
        <v>0.44</v>
      </c>
      <c r="F33" s="152">
        <v>13.8</v>
      </c>
      <c r="G33" s="64">
        <v>0.43</v>
      </c>
      <c r="H33" s="152">
        <v>13.6</v>
      </c>
      <c r="I33" s="64">
        <v>0.45</v>
      </c>
      <c r="J33" s="152">
        <v>12.9</v>
      </c>
      <c r="K33" s="64">
        <v>0.48</v>
      </c>
      <c r="L33" s="152">
        <v>12.7</v>
      </c>
      <c r="M33" s="64">
        <v>0.49</v>
      </c>
      <c r="N33" s="152">
        <v>12.7</v>
      </c>
      <c r="O33" s="64">
        <v>0.54</v>
      </c>
      <c r="P33" s="152">
        <v>12.8</v>
      </c>
      <c r="Q33" s="64">
        <v>0.56000000000000005</v>
      </c>
      <c r="R33" s="152">
        <v>13.3</v>
      </c>
      <c r="S33" s="64">
        <v>0.55000000000000004</v>
      </c>
      <c r="T33" s="152">
        <v>14.1</v>
      </c>
      <c r="U33" s="64">
        <v>0.51</v>
      </c>
      <c r="V33" s="152">
        <v>15.3</v>
      </c>
      <c r="W33" s="64">
        <v>0.52</v>
      </c>
      <c r="X33" s="152">
        <v>16.7</v>
      </c>
      <c r="Y33" s="64">
        <v>0.53</v>
      </c>
      <c r="Z33" s="152">
        <v>17.5</v>
      </c>
      <c r="AA33" s="64">
        <v>0.54</v>
      </c>
      <c r="AB33" s="152">
        <v>17.600000000000001</v>
      </c>
      <c r="AC33" s="64">
        <v>0.54</v>
      </c>
      <c r="AD33" s="152">
        <v>17.2</v>
      </c>
      <c r="AE33" s="64">
        <v>0.55000000000000004</v>
      </c>
      <c r="AF33" s="152">
        <v>16.7</v>
      </c>
      <c r="AG33" s="64">
        <v>0.55000000000000004</v>
      </c>
      <c r="AH33" s="152">
        <v>16.3</v>
      </c>
      <c r="AI33" s="64">
        <v>0.54</v>
      </c>
      <c r="AJ33" s="152">
        <v>15.3</v>
      </c>
      <c r="AK33" s="64">
        <v>0.53</v>
      </c>
      <c r="AL33" s="152">
        <v>14</v>
      </c>
      <c r="AM33" s="64">
        <v>0.8</v>
      </c>
      <c r="AN33" s="152">
        <v>13.1</v>
      </c>
      <c r="AO33" s="64">
        <v>0.7</v>
      </c>
      <c r="AP33" s="152">
        <v>12.8</v>
      </c>
      <c r="AQ33" s="64">
        <v>0.6</v>
      </c>
      <c r="AR33" s="152">
        <v>12.9</v>
      </c>
      <c r="AS33" s="64">
        <v>0.6</v>
      </c>
      <c r="AT33" s="152">
        <v>13.2</v>
      </c>
      <c r="AU33" s="64">
        <v>0.37</v>
      </c>
      <c r="AV33" s="152">
        <v>13.2</v>
      </c>
      <c r="AW33" s="64">
        <v>0.35</v>
      </c>
      <c r="AX33" s="152">
        <v>12.9</v>
      </c>
      <c r="AY33" s="64">
        <v>0.3</v>
      </c>
      <c r="AZ33" s="152">
        <v>12.7</v>
      </c>
      <c r="BA33" s="64">
        <v>0.33</v>
      </c>
      <c r="BB33" s="152">
        <v>12.5</v>
      </c>
      <c r="BC33" s="64">
        <v>0.38</v>
      </c>
      <c r="BD33" s="152">
        <v>14.2</v>
      </c>
      <c r="BE33" s="64">
        <v>0.3</v>
      </c>
      <c r="BF33" s="152">
        <v>15.4</v>
      </c>
      <c r="BG33" s="64">
        <v>0.6</v>
      </c>
      <c r="BH33" s="152">
        <v>16.2</v>
      </c>
      <c r="BI33" s="275">
        <v>0.4</v>
      </c>
      <c r="BJ33" s="6">
        <v>16.399999999999999</v>
      </c>
      <c r="BK33" s="281">
        <v>0.4</v>
      </c>
      <c r="BL33" s="6">
        <v>15.9</v>
      </c>
      <c r="BM33" s="281">
        <v>0.3</v>
      </c>
    </row>
    <row r="34" spans="1:65" s="6" customFormat="1" ht="12.75" x14ac:dyDescent="0.2">
      <c r="A34" s="72" t="s">
        <v>8</v>
      </c>
      <c r="B34" s="63">
        <v>10.1</v>
      </c>
      <c r="C34" s="64">
        <v>1.1399999999999999</v>
      </c>
      <c r="D34" s="152">
        <v>11.5</v>
      </c>
      <c r="E34" s="64">
        <v>1.2</v>
      </c>
      <c r="F34" s="152">
        <v>11.2</v>
      </c>
      <c r="G34" s="64">
        <v>1.18</v>
      </c>
      <c r="H34" s="152">
        <v>10.4</v>
      </c>
      <c r="I34" s="64">
        <v>1.1599999999999999</v>
      </c>
      <c r="J34" s="152">
        <v>10.8</v>
      </c>
      <c r="K34" s="64">
        <v>1.22</v>
      </c>
      <c r="L34" s="152">
        <v>12</v>
      </c>
      <c r="M34" s="64">
        <v>1.32</v>
      </c>
      <c r="N34" s="152">
        <v>12.8</v>
      </c>
      <c r="O34" s="64">
        <v>1.36</v>
      </c>
      <c r="P34" s="152">
        <v>12.4</v>
      </c>
      <c r="Q34" s="64">
        <v>1.35</v>
      </c>
      <c r="R34" s="152">
        <v>12.8</v>
      </c>
      <c r="S34" s="64">
        <v>1.35</v>
      </c>
      <c r="T34" s="152">
        <v>12.1</v>
      </c>
      <c r="U34" s="64">
        <v>1.31</v>
      </c>
      <c r="V34" s="152">
        <v>11.6</v>
      </c>
      <c r="W34" s="64">
        <v>1.27</v>
      </c>
      <c r="X34" s="152">
        <v>10.4</v>
      </c>
      <c r="Y34" s="64">
        <v>1.2</v>
      </c>
      <c r="Z34" s="152">
        <v>9.9</v>
      </c>
      <c r="AA34" s="64">
        <v>1.1599999999999999</v>
      </c>
      <c r="AB34" s="152">
        <v>9.1999999999999993</v>
      </c>
      <c r="AC34" s="64">
        <v>1.0900000000000001</v>
      </c>
      <c r="AD34" s="152">
        <v>9.5</v>
      </c>
      <c r="AE34" s="64">
        <v>1.08</v>
      </c>
      <c r="AF34" s="152">
        <v>9.1999999999999993</v>
      </c>
      <c r="AG34" s="64">
        <v>1.06</v>
      </c>
      <c r="AH34" s="152">
        <v>9.3000000000000007</v>
      </c>
      <c r="AI34" s="64">
        <v>1.05</v>
      </c>
      <c r="AJ34" s="152">
        <v>8.6</v>
      </c>
      <c r="AK34" s="64">
        <v>1</v>
      </c>
      <c r="AL34" s="152">
        <v>8.5</v>
      </c>
      <c r="AM34" s="64">
        <v>1.6</v>
      </c>
      <c r="AN34" s="152">
        <v>9</v>
      </c>
      <c r="AO34" s="64">
        <v>1.1000000000000001</v>
      </c>
      <c r="AP34" s="152">
        <v>9.4</v>
      </c>
      <c r="AQ34" s="64">
        <v>1</v>
      </c>
      <c r="AR34" s="152">
        <v>9.4</v>
      </c>
      <c r="AS34" s="64">
        <v>1</v>
      </c>
      <c r="AT34" s="152">
        <v>9.8000000000000007</v>
      </c>
      <c r="AU34" s="64">
        <v>0.68</v>
      </c>
      <c r="AV34" s="152">
        <v>10.4</v>
      </c>
      <c r="AW34" s="64">
        <v>0.77</v>
      </c>
      <c r="AX34" s="152">
        <v>10.4</v>
      </c>
      <c r="AY34" s="64">
        <v>0.8</v>
      </c>
      <c r="AZ34" s="152">
        <v>10.3</v>
      </c>
      <c r="BA34" s="64">
        <v>0.81</v>
      </c>
      <c r="BB34" s="152">
        <v>9.8000000000000007</v>
      </c>
      <c r="BC34" s="64">
        <v>0.92</v>
      </c>
      <c r="BD34" s="152">
        <v>11.1</v>
      </c>
      <c r="BE34" s="64">
        <v>0.8</v>
      </c>
      <c r="BF34" s="152">
        <v>11.9</v>
      </c>
      <c r="BG34" s="64">
        <v>1.3</v>
      </c>
      <c r="BH34" s="152">
        <v>12.6</v>
      </c>
      <c r="BI34" s="275">
        <v>0.8</v>
      </c>
      <c r="BJ34" s="6">
        <v>12.5</v>
      </c>
      <c r="BK34" s="281">
        <v>0.9</v>
      </c>
      <c r="BL34" s="6">
        <v>11.9</v>
      </c>
      <c r="BM34" s="281">
        <v>0.7</v>
      </c>
    </row>
    <row r="35" spans="1:65" s="6" customFormat="1" ht="12.75" x14ac:dyDescent="0.2">
      <c r="A35" s="72" t="s">
        <v>13</v>
      </c>
      <c r="B35" s="63">
        <v>10.6</v>
      </c>
      <c r="C35" s="64">
        <v>2.06</v>
      </c>
      <c r="D35" s="152">
        <v>12.2</v>
      </c>
      <c r="E35" s="64">
        <v>2.17</v>
      </c>
      <c r="F35" s="152">
        <v>11.5</v>
      </c>
      <c r="G35" s="64">
        <v>2.08</v>
      </c>
      <c r="H35" s="152">
        <v>10.6</v>
      </c>
      <c r="I35" s="64">
        <v>1.79</v>
      </c>
      <c r="J35" s="152">
        <v>9.9</v>
      </c>
      <c r="K35" s="64">
        <v>1.46</v>
      </c>
      <c r="L35" s="152">
        <v>9.9</v>
      </c>
      <c r="M35" s="64">
        <v>1.2</v>
      </c>
      <c r="N35" s="152">
        <v>10.199999999999999</v>
      </c>
      <c r="O35" s="64">
        <v>1.18</v>
      </c>
      <c r="P35" s="152">
        <v>10.4</v>
      </c>
      <c r="Q35" s="64">
        <v>1.21</v>
      </c>
      <c r="R35" s="152">
        <v>11.1</v>
      </c>
      <c r="S35" s="64">
        <v>1.26</v>
      </c>
      <c r="T35" s="152">
        <v>10</v>
      </c>
      <c r="U35" s="64">
        <v>1.2</v>
      </c>
      <c r="V35" s="152">
        <v>10</v>
      </c>
      <c r="W35" s="64">
        <v>1.1599999999999999</v>
      </c>
      <c r="X35" s="152">
        <v>9</v>
      </c>
      <c r="Y35" s="64">
        <v>1.1200000000000001</v>
      </c>
      <c r="Z35" s="152">
        <v>9.3000000000000007</v>
      </c>
      <c r="AA35" s="64">
        <v>1.1399999999999999</v>
      </c>
      <c r="AB35" s="152">
        <v>9</v>
      </c>
      <c r="AC35" s="64">
        <v>1.1399999999999999</v>
      </c>
      <c r="AD35" s="152">
        <v>10.4</v>
      </c>
      <c r="AE35" s="64">
        <v>1.23</v>
      </c>
      <c r="AF35" s="152">
        <v>12.1</v>
      </c>
      <c r="AG35" s="64">
        <v>1.32</v>
      </c>
      <c r="AH35" s="152">
        <v>12.3</v>
      </c>
      <c r="AI35" s="64">
        <v>1.34</v>
      </c>
      <c r="AJ35" s="152">
        <v>11.9</v>
      </c>
      <c r="AK35" s="64">
        <v>1.3</v>
      </c>
      <c r="AL35" s="152">
        <v>10.5</v>
      </c>
      <c r="AM35" s="64">
        <v>2.1</v>
      </c>
      <c r="AN35" s="152">
        <v>10.4</v>
      </c>
      <c r="AO35" s="64">
        <v>1.4</v>
      </c>
      <c r="AP35" s="152">
        <v>10.6</v>
      </c>
      <c r="AQ35" s="64">
        <v>1.2</v>
      </c>
      <c r="AR35" s="152">
        <v>10.7</v>
      </c>
      <c r="AS35" s="64">
        <v>1.2</v>
      </c>
      <c r="AT35" s="152">
        <v>9.6999999999999993</v>
      </c>
      <c r="AU35" s="64">
        <v>0.72</v>
      </c>
      <c r="AV35" s="152">
        <v>8.8000000000000007</v>
      </c>
      <c r="AW35" s="64">
        <v>0.71</v>
      </c>
      <c r="AX35" s="152">
        <v>8.8000000000000007</v>
      </c>
      <c r="AY35" s="64">
        <v>0.7</v>
      </c>
      <c r="AZ35" s="152">
        <v>8.4</v>
      </c>
      <c r="BA35" s="64">
        <v>0.71</v>
      </c>
      <c r="BB35" s="152">
        <v>8.3000000000000007</v>
      </c>
      <c r="BC35" s="64">
        <v>0.82</v>
      </c>
      <c r="BD35" s="152">
        <v>10</v>
      </c>
      <c r="BE35" s="64">
        <v>0.8</v>
      </c>
      <c r="BF35" s="152">
        <v>11.5</v>
      </c>
      <c r="BG35" s="64">
        <v>1.4</v>
      </c>
      <c r="BH35" s="152">
        <v>12.3</v>
      </c>
      <c r="BI35" s="275">
        <v>0.9</v>
      </c>
      <c r="BJ35" s="6">
        <v>12.8</v>
      </c>
      <c r="BK35" s="281">
        <v>1</v>
      </c>
      <c r="BL35" s="6">
        <v>12.3</v>
      </c>
      <c r="BM35" s="281">
        <v>0.9</v>
      </c>
    </row>
    <row r="36" spans="1:65" s="6" customFormat="1" ht="12.75" x14ac:dyDescent="0.2">
      <c r="A36" s="72" t="s">
        <v>166</v>
      </c>
      <c r="B36" s="63">
        <v>15.9</v>
      </c>
      <c r="C36" s="64">
        <v>2.4700000000000002</v>
      </c>
      <c r="D36" s="152">
        <v>16.8</v>
      </c>
      <c r="E36" s="64">
        <v>2.48</v>
      </c>
      <c r="F36" s="152">
        <v>16.600000000000001</v>
      </c>
      <c r="G36" s="64">
        <v>2.4300000000000002</v>
      </c>
      <c r="H36" s="152">
        <v>16.7</v>
      </c>
      <c r="I36" s="64">
        <v>2.13</v>
      </c>
      <c r="J36" s="152">
        <v>17.100000000000001</v>
      </c>
      <c r="K36" s="64">
        <v>1.72</v>
      </c>
      <c r="L36" s="152">
        <v>16.5</v>
      </c>
      <c r="M36" s="64">
        <v>1.34</v>
      </c>
      <c r="N36" s="152">
        <v>15.4</v>
      </c>
      <c r="O36" s="64">
        <v>1.31</v>
      </c>
      <c r="P36" s="152">
        <v>13.4</v>
      </c>
      <c r="Q36" s="64">
        <v>1.24</v>
      </c>
      <c r="R36" s="152">
        <v>13.3</v>
      </c>
      <c r="S36" s="64">
        <v>1.22</v>
      </c>
      <c r="T36" s="152">
        <v>13.8</v>
      </c>
      <c r="U36" s="64">
        <v>1.23</v>
      </c>
      <c r="V36" s="152">
        <v>14.7</v>
      </c>
      <c r="W36" s="64">
        <v>1.25</v>
      </c>
      <c r="X36" s="152">
        <v>14.1</v>
      </c>
      <c r="Y36" s="64">
        <v>1.21</v>
      </c>
      <c r="Z36" s="152">
        <v>13.4</v>
      </c>
      <c r="AA36" s="64">
        <v>1.1599999999999999</v>
      </c>
      <c r="AB36" s="152">
        <v>13.2</v>
      </c>
      <c r="AC36" s="64">
        <v>1.17</v>
      </c>
      <c r="AD36" s="152">
        <v>12.8</v>
      </c>
      <c r="AE36" s="64">
        <v>1.18</v>
      </c>
      <c r="AF36" s="152">
        <v>13.7</v>
      </c>
      <c r="AG36" s="64">
        <v>1.2</v>
      </c>
      <c r="AH36" s="152">
        <v>13.2</v>
      </c>
      <c r="AI36" s="64">
        <v>1.18</v>
      </c>
      <c r="AJ36" s="152">
        <v>13.9</v>
      </c>
      <c r="AK36" s="64">
        <v>1.19</v>
      </c>
      <c r="AL36" s="152">
        <v>13.3</v>
      </c>
      <c r="AM36" s="64">
        <v>1.9</v>
      </c>
      <c r="AN36" s="152">
        <v>12.7</v>
      </c>
      <c r="AO36" s="64">
        <v>1.5</v>
      </c>
      <c r="AP36" s="152">
        <v>11.8</v>
      </c>
      <c r="AQ36" s="64">
        <v>1.3</v>
      </c>
      <c r="AR36" s="152">
        <v>11</v>
      </c>
      <c r="AS36" s="64">
        <v>1.3</v>
      </c>
      <c r="AT36" s="152">
        <v>10.5</v>
      </c>
      <c r="AU36" s="64">
        <v>0.79</v>
      </c>
      <c r="AV36" s="152">
        <v>10</v>
      </c>
      <c r="AW36" s="64">
        <v>0.79</v>
      </c>
      <c r="AX36" s="152">
        <v>9.8000000000000007</v>
      </c>
      <c r="AY36" s="64">
        <v>0.8</v>
      </c>
      <c r="AZ36" s="152">
        <v>9.8000000000000007</v>
      </c>
      <c r="BA36" s="64">
        <v>0.78</v>
      </c>
      <c r="BB36" s="152">
        <v>9.6999999999999993</v>
      </c>
      <c r="BC36" s="64">
        <v>0.9</v>
      </c>
      <c r="BD36" s="152">
        <v>12</v>
      </c>
      <c r="BE36" s="64">
        <v>0.8</v>
      </c>
      <c r="BF36" s="152">
        <v>13.3</v>
      </c>
      <c r="BG36" s="64">
        <v>2.6</v>
      </c>
      <c r="BH36" s="152">
        <v>14.4</v>
      </c>
      <c r="BI36" s="275">
        <v>1.5</v>
      </c>
      <c r="BJ36" s="6">
        <v>14.7</v>
      </c>
      <c r="BK36" s="281">
        <v>1.2</v>
      </c>
      <c r="BL36" s="6">
        <v>14.4</v>
      </c>
      <c r="BM36" s="281">
        <v>1.2</v>
      </c>
    </row>
    <row r="37" spans="1:65" s="6" customFormat="1" ht="12.75" x14ac:dyDescent="0.2">
      <c r="A37" s="72" t="s">
        <v>28</v>
      </c>
      <c r="B37" s="63">
        <v>14.2</v>
      </c>
      <c r="C37" s="64">
        <v>2.54</v>
      </c>
      <c r="D37" s="152">
        <v>15</v>
      </c>
      <c r="E37" s="64">
        <v>2.6</v>
      </c>
      <c r="F37" s="152">
        <v>15.2</v>
      </c>
      <c r="G37" s="64">
        <v>2.57</v>
      </c>
      <c r="H37" s="152">
        <v>15</v>
      </c>
      <c r="I37" s="64">
        <v>2.14</v>
      </c>
      <c r="J37" s="152">
        <v>15.4</v>
      </c>
      <c r="K37" s="64">
        <v>1.7</v>
      </c>
      <c r="L37" s="152">
        <v>16.899999999999999</v>
      </c>
      <c r="M37" s="64">
        <v>1.35</v>
      </c>
      <c r="N37" s="152">
        <v>16.399999999999999</v>
      </c>
      <c r="O37" s="64">
        <v>1.38</v>
      </c>
      <c r="P37" s="152">
        <v>16.100000000000001</v>
      </c>
      <c r="Q37" s="64">
        <v>1.37</v>
      </c>
      <c r="R37" s="152">
        <v>15.5</v>
      </c>
      <c r="S37" s="64">
        <v>1.35</v>
      </c>
      <c r="T37" s="152">
        <v>15.8</v>
      </c>
      <c r="U37" s="64">
        <v>1.35</v>
      </c>
      <c r="V37" s="152">
        <v>15.2</v>
      </c>
      <c r="W37" s="64">
        <v>1.32</v>
      </c>
      <c r="X37" s="152">
        <v>14.7</v>
      </c>
      <c r="Y37" s="64">
        <v>1.29</v>
      </c>
      <c r="Z37" s="152">
        <v>13.4</v>
      </c>
      <c r="AA37" s="64">
        <v>1.24</v>
      </c>
      <c r="AB37" s="152">
        <v>13.9</v>
      </c>
      <c r="AC37" s="64">
        <v>1.24</v>
      </c>
      <c r="AD37" s="152">
        <v>14.6</v>
      </c>
      <c r="AE37" s="64">
        <v>1.26</v>
      </c>
      <c r="AF37" s="152">
        <v>16</v>
      </c>
      <c r="AG37" s="64">
        <v>1.29</v>
      </c>
      <c r="AH37" s="152">
        <v>16.399999999999999</v>
      </c>
      <c r="AI37" s="64">
        <v>1.29</v>
      </c>
      <c r="AJ37" s="152">
        <v>15.9</v>
      </c>
      <c r="AK37" s="64">
        <v>1.28</v>
      </c>
      <c r="AL37" s="152">
        <v>16</v>
      </c>
      <c r="AM37" s="64">
        <v>2.1</v>
      </c>
      <c r="AN37" s="152">
        <v>14.4</v>
      </c>
      <c r="AO37" s="64">
        <v>1.7</v>
      </c>
      <c r="AP37" s="152">
        <v>13.7</v>
      </c>
      <c r="AQ37" s="64">
        <v>1.5</v>
      </c>
      <c r="AR37" s="152">
        <v>14</v>
      </c>
      <c r="AS37" s="64">
        <v>1.5</v>
      </c>
      <c r="AT37" s="152">
        <v>14.3</v>
      </c>
      <c r="AU37" s="64">
        <v>0.94</v>
      </c>
      <c r="AV37" s="152">
        <v>14.4</v>
      </c>
      <c r="AW37" s="64">
        <v>0.95</v>
      </c>
      <c r="AX37" s="152">
        <v>13.8</v>
      </c>
      <c r="AY37" s="64">
        <v>0.9</v>
      </c>
      <c r="AZ37" s="152">
        <v>13.4</v>
      </c>
      <c r="BA37" s="64">
        <v>0.92</v>
      </c>
      <c r="BB37" s="152">
        <v>13.2</v>
      </c>
      <c r="BC37" s="64">
        <v>1.06</v>
      </c>
      <c r="BD37" s="152">
        <v>13.1</v>
      </c>
      <c r="BE37" s="64">
        <v>0.9</v>
      </c>
      <c r="BF37" s="152">
        <v>13.4</v>
      </c>
      <c r="BG37" s="64">
        <v>2.1</v>
      </c>
      <c r="BH37" s="152">
        <v>14.8</v>
      </c>
      <c r="BI37" s="275">
        <v>1.2</v>
      </c>
      <c r="BJ37" s="6">
        <v>14.8</v>
      </c>
      <c r="BK37" s="281">
        <v>1.3</v>
      </c>
      <c r="BL37" s="6">
        <v>14.8</v>
      </c>
      <c r="BM37" s="281">
        <v>1.2</v>
      </c>
    </row>
    <row r="38" spans="1:65" s="6" customFormat="1" ht="12.75" x14ac:dyDescent="0.2">
      <c r="A38" s="72" t="s">
        <v>30</v>
      </c>
      <c r="B38" s="63">
        <v>8.6999999999999993</v>
      </c>
      <c r="C38" s="64">
        <v>1.99</v>
      </c>
      <c r="D38" s="152">
        <v>9</v>
      </c>
      <c r="E38" s="64">
        <v>1.98</v>
      </c>
      <c r="F38" s="152">
        <v>8.8000000000000007</v>
      </c>
      <c r="G38" s="64">
        <v>1.95</v>
      </c>
      <c r="H38" s="152">
        <v>11</v>
      </c>
      <c r="I38" s="64">
        <v>1.85</v>
      </c>
      <c r="J38" s="152">
        <v>10.7</v>
      </c>
      <c r="K38" s="64">
        <v>1.57</v>
      </c>
      <c r="L38" s="152">
        <v>10.9</v>
      </c>
      <c r="M38" s="64">
        <v>1.29</v>
      </c>
      <c r="N38" s="152">
        <v>9.1</v>
      </c>
      <c r="O38" s="64">
        <v>1.21</v>
      </c>
      <c r="P38" s="152">
        <v>9.9</v>
      </c>
      <c r="Q38" s="64">
        <v>1.23</v>
      </c>
      <c r="R38" s="152">
        <v>9.6999999999999993</v>
      </c>
      <c r="S38" s="64">
        <v>1.19</v>
      </c>
      <c r="T38" s="152">
        <v>10.7</v>
      </c>
      <c r="U38" s="64">
        <v>1.2</v>
      </c>
      <c r="V38" s="152">
        <v>12</v>
      </c>
      <c r="W38" s="64">
        <v>1.22</v>
      </c>
      <c r="X38" s="152">
        <v>12</v>
      </c>
      <c r="Y38" s="64">
        <v>1.2</v>
      </c>
      <c r="Z38" s="152">
        <v>11.8</v>
      </c>
      <c r="AA38" s="64">
        <v>1.1399999999999999</v>
      </c>
      <c r="AB38" s="152">
        <v>10.6</v>
      </c>
      <c r="AC38" s="64">
        <v>1.1299999999999999</v>
      </c>
      <c r="AD38" s="152">
        <v>10.1</v>
      </c>
      <c r="AE38" s="64">
        <v>1.1399999999999999</v>
      </c>
      <c r="AF38" s="152">
        <v>10.1</v>
      </c>
      <c r="AG38" s="64">
        <v>1.1499999999999999</v>
      </c>
      <c r="AH38" s="152">
        <v>9.9</v>
      </c>
      <c r="AI38" s="64">
        <v>1.1200000000000001</v>
      </c>
      <c r="AJ38" s="152">
        <v>11</v>
      </c>
      <c r="AK38" s="64">
        <v>1.1399999999999999</v>
      </c>
      <c r="AL38" s="152">
        <v>10</v>
      </c>
      <c r="AM38" s="64">
        <v>1.8</v>
      </c>
      <c r="AN38" s="152">
        <v>9</v>
      </c>
      <c r="AO38" s="64">
        <v>1.2</v>
      </c>
      <c r="AP38" s="152">
        <v>8.3000000000000007</v>
      </c>
      <c r="AQ38" s="64">
        <v>1</v>
      </c>
      <c r="AR38" s="152">
        <v>9</v>
      </c>
      <c r="AS38" s="64">
        <v>1</v>
      </c>
      <c r="AT38" s="152">
        <v>10.199999999999999</v>
      </c>
      <c r="AU38" s="64">
        <v>0.73</v>
      </c>
      <c r="AV38" s="152">
        <v>10.8</v>
      </c>
      <c r="AW38" s="64">
        <v>0.81</v>
      </c>
      <c r="AX38" s="152">
        <v>10.4</v>
      </c>
      <c r="AY38" s="64">
        <v>0.8</v>
      </c>
      <c r="AZ38" s="152">
        <v>10</v>
      </c>
      <c r="BA38" s="64">
        <v>0.82</v>
      </c>
      <c r="BB38" s="152">
        <v>9.6</v>
      </c>
      <c r="BC38" s="64">
        <v>0.94</v>
      </c>
      <c r="BD38" s="152">
        <v>11.2</v>
      </c>
      <c r="BE38" s="64">
        <v>0.8</v>
      </c>
      <c r="BF38" s="152">
        <v>13.4</v>
      </c>
      <c r="BG38" s="64">
        <v>1.4</v>
      </c>
      <c r="BH38" s="152">
        <v>15</v>
      </c>
      <c r="BI38" s="275">
        <v>0.9</v>
      </c>
      <c r="BJ38" s="6">
        <v>15.9</v>
      </c>
      <c r="BK38" s="281">
        <v>0.9</v>
      </c>
      <c r="BL38" s="6">
        <v>16.2</v>
      </c>
      <c r="BM38" s="281">
        <v>0.9</v>
      </c>
    </row>
    <row r="39" spans="1:65" s="6" customFormat="1" ht="12.75" x14ac:dyDescent="0.2">
      <c r="A39" s="72" t="s">
        <v>33</v>
      </c>
      <c r="B39" s="63">
        <v>20.399999999999999</v>
      </c>
      <c r="C39" s="64">
        <v>2.2799999999999998</v>
      </c>
      <c r="D39" s="152">
        <v>21.7</v>
      </c>
      <c r="E39" s="64">
        <v>2.29</v>
      </c>
      <c r="F39" s="152">
        <v>22</v>
      </c>
      <c r="G39" s="64">
        <v>2.2400000000000002</v>
      </c>
      <c r="H39" s="152">
        <v>20.7</v>
      </c>
      <c r="I39" s="64">
        <v>1.97</v>
      </c>
      <c r="J39" s="152">
        <v>19.7</v>
      </c>
      <c r="K39" s="64">
        <v>1.67</v>
      </c>
      <c r="L39" s="152">
        <v>19.7</v>
      </c>
      <c r="M39" s="64">
        <v>1.47</v>
      </c>
      <c r="N39" s="152">
        <v>21.2</v>
      </c>
      <c r="O39" s="64">
        <v>1.49</v>
      </c>
      <c r="P39" s="152">
        <v>20.6</v>
      </c>
      <c r="Q39" s="64">
        <v>1.48</v>
      </c>
      <c r="R39" s="152">
        <v>21.1</v>
      </c>
      <c r="S39" s="64">
        <v>1.49</v>
      </c>
      <c r="T39" s="152">
        <v>21</v>
      </c>
      <c r="U39" s="64">
        <v>1.5</v>
      </c>
      <c r="V39" s="152">
        <v>21.7</v>
      </c>
      <c r="W39" s="64">
        <v>1.5</v>
      </c>
      <c r="X39" s="152">
        <v>20.5</v>
      </c>
      <c r="Y39" s="64">
        <v>1.46</v>
      </c>
      <c r="Z39" s="152">
        <v>20</v>
      </c>
      <c r="AA39" s="64">
        <v>1.42</v>
      </c>
      <c r="AB39" s="152">
        <v>21.3</v>
      </c>
      <c r="AC39" s="64">
        <v>1.44</v>
      </c>
      <c r="AD39" s="152">
        <v>24</v>
      </c>
      <c r="AE39" s="64">
        <v>1.49</v>
      </c>
      <c r="AF39" s="152">
        <v>24</v>
      </c>
      <c r="AG39" s="64">
        <v>1.49</v>
      </c>
      <c r="AH39" s="152">
        <v>22.4</v>
      </c>
      <c r="AI39" s="64">
        <v>1.44</v>
      </c>
      <c r="AJ39" s="152">
        <v>20.8</v>
      </c>
      <c r="AK39" s="64">
        <v>1.42</v>
      </c>
      <c r="AL39" s="152">
        <v>19.3</v>
      </c>
      <c r="AM39" s="64">
        <v>2.2999999999999998</v>
      </c>
      <c r="AN39" s="152">
        <v>18.8</v>
      </c>
      <c r="AO39" s="64">
        <v>1.9</v>
      </c>
      <c r="AP39" s="152">
        <v>17.8</v>
      </c>
      <c r="AQ39" s="64">
        <v>1.8</v>
      </c>
      <c r="AR39" s="152">
        <v>18</v>
      </c>
      <c r="AS39" s="64">
        <v>1.8</v>
      </c>
      <c r="AT39" s="152">
        <v>17.5</v>
      </c>
      <c r="AU39" s="64">
        <v>1.05</v>
      </c>
      <c r="AV39" s="152">
        <v>17.5</v>
      </c>
      <c r="AW39" s="64">
        <v>1.0900000000000001</v>
      </c>
      <c r="AX39" s="152">
        <v>17.100000000000001</v>
      </c>
      <c r="AY39" s="64">
        <v>1.1000000000000001</v>
      </c>
      <c r="AZ39" s="152">
        <v>16.3</v>
      </c>
      <c r="BA39" s="64">
        <v>1.07</v>
      </c>
      <c r="BB39" s="152">
        <v>15.5</v>
      </c>
      <c r="BC39" s="64">
        <v>1.22</v>
      </c>
      <c r="BD39" s="152">
        <v>17.5</v>
      </c>
      <c r="BE39" s="64">
        <v>1.1000000000000001</v>
      </c>
      <c r="BF39" s="152">
        <v>19.100000000000001</v>
      </c>
      <c r="BG39" s="64">
        <v>1.9</v>
      </c>
      <c r="BH39" s="152">
        <v>19.899999999999999</v>
      </c>
      <c r="BI39" s="275">
        <v>1.2</v>
      </c>
      <c r="BJ39" s="6">
        <v>20.3</v>
      </c>
      <c r="BK39" s="281">
        <v>1.2</v>
      </c>
      <c r="BL39" s="6">
        <v>21.4</v>
      </c>
      <c r="BM39" s="281">
        <v>1.3</v>
      </c>
    </row>
    <row r="40" spans="1:65" s="6" customFormat="1" ht="12.75" x14ac:dyDescent="0.2">
      <c r="A40" s="72" t="s">
        <v>39</v>
      </c>
      <c r="B40" s="63">
        <v>12.4</v>
      </c>
      <c r="C40" s="64">
        <v>1.32</v>
      </c>
      <c r="D40" s="152">
        <v>13.9</v>
      </c>
      <c r="E40" s="64">
        <v>1.39</v>
      </c>
      <c r="F40" s="152">
        <v>13.9</v>
      </c>
      <c r="G40" s="64">
        <v>1.38</v>
      </c>
      <c r="H40" s="152">
        <v>13.3</v>
      </c>
      <c r="I40" s="64">
        <v>1.35</v>
      </c>
      <c r="J40" s="152">
        <v>12</v>
      </c>
      <c r="K40" s="64">
        <v>1.33</v>
      </c>
      <c r="L40" s="152">
        <v>12.7</v>
      </c>
      <c r="M40" s="64">
        <v>1.38</v>
      </c>
      <c r="N40" s="152">
        <v>12.2</v>
      </c>
      <c r="O40" s="64">
        <v>1.37</v>
      </c>
      <c r="P40" s="152">
        <v>11.9</v>
      </c>
      <c r="Q40" s="64">
        <v>1.34</v>
      </c>
      <c r="R40" s="152">
        <v>10.3</v>
      </c>
      <c r="S40" s="64">
        <v>1.25</v>
      </c>
      <c r="T40" s="152">
        <v>11.3</v>
      </c>
      <c r="U40" s="64">
        <v>1.27</v>
      </c>
      <c r="V40" s="152">
        <v>11.4</v>
      </c>
      <c r="W40" s="64">
        <v>1.29</v>
      </c>
      <c r="X40" s="152">
        <v>12.2</v>
      </c>
      <c r="Y40" s="64">
        <v>1.3</v>
      </c>
      <c r="Z40" s="152">
        <v>11.7</v>
      </c>
      <c r="AA40" s="64">
        <v>1.27</v>
      </c>
      <c r="AB40" s="152">
        <v>11.6</v>
      </c>
      <c r="AC40" s="64">
        <v>1.25</v>
      </c>
      <c r="AD40" s="152">
        <v>11.6</v>
      </c>
      <c r="AE40" s="64">
        <v>1.24</v>
      </c>
      <c r="AF40" s="152">
        <v>11.5</v>
      </c>
      <c r="AG40" s="64">
        <v>1.23</v>
      </c>
      <c r="AH40" s="152">
        <v>12.8</v>
      </c>
      <c r="AI40" s="64">
        <v>1.26</v>
      </c>
      <c r="AJ40" s="152">
        <v>13.1</v>
      </c>
      <c r="AK40" s="64">
        <v>1.28</v>
      </c>
      <c r="AL40" s="152">
        <v>12.8</v>
      </c>
      <c r="AM40" s="64">
        <v>2.1</v>
      </c>
      <c r="AN40" s="152">
        <v>11.8</v>
      </c>
      <c r="AO40" s="64">
        <v>1.4</v>
      </c>
      <c r="AP40" s="152">
        <v>11.2</v>
      </c>
      <c r="AQ40" s="64">
        <v>1.2</v>
      </c>
      <c r="AR40" s="152">
        <v>11.7</v>
      </c>
      <c r="AS40" s="64">
        <v>1.2</v>
      </c>
      <c r="AT40" s="152">
        <v>11.7</v>
      </c>
      <c r="AU40" s="64">
        <v>0.8</v>
      </c>
      <c r="AV40" s="152">
        <v>12.1</v>
      </c>
      <c r="AW40" s="64">
        <v>0.87</v>
      </c>
      <c r="AX40" s="152">
        <v>11.9</v>
      </c>
      <c r="AY40" s="64">
        <v>0.9</v>
      </c>
      <c r="AZ40" s="152">
        <v>12.2</v>
      </c>
      <c r="BA40" s="64">
        <v>0.91</v>
      </c>
      <c r="BB40" s="152">
        <v>12.3</v>
      </c>
      <c r="BC40" s="64">
        <v>1.06</v>
      </c>
      <c r="BD40" s="152">
        <v>12.2</v>
      </c>
      <c r="BE40" s="64">
        <v>0.9</v>
      </c>
      <c r="BF40" s="152">
        <v>12.7</v>
      </c>
      <c r="BG40" s="64">
        <v>1.2</v>
      </c>
      <c r="BH40" s="152">
        <v>14</v>
      </c>
      <c r="BI40" s="275">
        <v>0.8</v>
      </c>
      <c r="BJ40" s="6">
        <v>14.1</v>
      </c>
      <c r="BK40" s="281">
        <v>0.9</v>
      </c>
      <c r="BL40" s="6">
        <v>14.3</v>
      </c>
      <c r="BM40" s="281">
        <v>0.9</v>
      </c>
    </row>
    <row r="41" spans="1:65" s="6" customFormat="1" ht="12.75" x14ac:dyDescent="0.2">
      <c r="A41" s="72" t="s">
        <v>46</v>
      </c>
      <c r="B41" s="63">
        <v>12.2</v>
      </c>
      <c r="C41" s="64">
        <v>1.73</v>
      </c>
      <c r="D41" s="152">
        <v>13.4</v>
      </c>
      <c r="E41" s="64">
        <v>1.78</v>
      </c>
      <c r="F41" s="152">
        <v>13</v>
      </c>
      <c r="G41" s="64">
        <v>1.71</v>
      </c>
      <c r="H41" s="152">
        <v>11.8</v>
      </c>
      <c r="I41" s="64">
        <v>1.5</v>
      </c>
      <c r="J41" s="152">
        <v>11.4</v>
      </c>
      <c r="K41" s="64">
        <v>1.31</v>
      </c>
      <c r="L41" s="152">
        <v>11.1</v>
      </c>
      <c r="M41" s="64">
        <v>1.1599999999999999</v>
      </c>
      <c r="N41" s="152">
        <v>10.8</v>
      </c>
      <c r="O41" s="64">
        <v>1.1399999999999999</v>
      </c>
      <c r="P41" s="152">
        <v>9.4</v>
      </c>
      <c r="Q41" s="64">
        <v>1.0900000000000001</v>
      </c>
      <c r="R41" s="152">
        <v>8.6999999999999993</v>
      </c>
      <c r="S41" s="64">
        <v>1.04</v>
      </c>
      <c r="T41" s="152">
        <v>9.8000000000000007</v>
      </c>
      <c r="U41" s="64">
        <v>1.08</v>
      </c>
      <c r="V41" s="152">
        <v>10.199999999999999</v>
      </c>
      <c r="W41" s="64">
        <v>1.1100000000000001</v>
      </c>
      <c r="X41" s="152">
        <v>11</v>
      </c>
      <c r="Y41" s="64">
        <v>1.1100000000000001</v>
      </c>
      <c r="Z41" s="152">
        <v>9.4</v>
      </c>
      <c r="AA41" s="64">
        <v>1.03</v>
      </c>
      <c r="AB41" s="152">
        <v>9</v>
      </c>
      <c r="AC41" s="64">
        <v>0.99</v>
      </c>
      <c r="AD41" s="152">
        <v>8</v>
      </c>
      <c r="AE41" s="64">
        <v>0.94</v>
      </c>
      <c r="AF41" s="152">
        <v>8.3000000000000007</v>
      </c>
      <c r="AG41" s="64">
        <v>0.94</v>
      </c>
      <c r="AH41" s="152">
        <v>8.5</v>
      </c>
      <c r="AI41" s="64">
        <v>0.95</v>
      </c>
      <c r="AJ41" s="152">
        <v>7.9</v>
      </c>
      <c r="AK41" s="64">
        <v>0.91</v>
      </c>
      <c r="AL41" s="152">
        <v>8.1</v>
      </c>
      <c r="AM41" s="64">
        <v>1.5</v>
      </c>
      <c r="AN41" s="152">
        <v>8</v>
      </c>
      <c r="AO41" s="64">
        <v>1.1000000000000001</v>
      </c>
      <c r="AP41" s="152">
        <v>9.3000000000000007</v>
      </c>
      <c r="AQ41" s="64">
        <v>1.1000000000000001</v>
      </c>
      <c r="AR41" s="152">
        <v>9.8000000000000007</v>
      </c>
      <c r="AS41" s="64">
        <v>1.2</v>
      </c>
      <c r="AT41" s="152">
        <v>9.6</v>
      </c>
      <c r="AU41" s="64">
        <v>0.71</v>
      </c>
      <c r="AV41" s="152">
        <v>9.4</v>
      </c>
      <c r="AW41" s="64">
        <v>0.72</v>
      </c>
      <c r="AX41" s="152">
        <v>9.5</v>
      </c>
      <c r="AY41" s="64">
        <v>0.7</v>
      </c>
      <c r="AZ41" s="152">
        <v>9.4</v>
      </c>
      <c r="BA41" s="64">
        <v>0.71</v>
      </c>
      <c r="BB41" s="152">
        <v>9.4</v>
      </c>
      <c r="BC41" s="64">
        <v>0.83</v>
      </c>
      <c r="BD41" s="152">
        <v>9</v>
      </c>
      <c r="BE41" s="64">
        <v>0.7</v>
      </c>
      <c r="BF41" s="152">
        <v>9.1</v>
      </c>
      <c r="BG41" s="64">
        <v>1.2</v>
      </c>
      <c r="BH41" s="152">
        <v>10.199999999999999</v>
      </c>
      <c r="BI41" s="275">
        <v>0.7</v>
      </c>
      <c r="BJ41" s="6">
        <v>10.7</v>
      </c>
      <c r="BK41" s="281">
        <v>0.8</v>
      </c>
      <c r="BL41" s="6">
        <v>10.1</v>
      </c>
      <c r="BM41" s="281">
        <v>0.8</v>
      </c>
    </row>
    <row r="42" spans="1:65" s="6" customFormat="1" ht="12.75" x14ac:dyDescent="0.2">
      <c r="A42" s="72" t="s">
        <v>49</v>
      </c>
      <c r="B42" s="63">
        <v>11.9</v>
      </c>
      <c r="C42" s="64">
        <v>1.02</v>
      </c>
      <c r="D42" s="152">
        <v>11.2</v>
      </c>
      <c r="E42" s="64">
        <v>1</v>
      </c>
      <c r="F42" s="152">
        <v>11.1</v>
      </c>
      <c r="G42" s="64">
        <v>0.98</v>
      </c>
      <c r="H42" s="152">
        <v>10.9</v>
      </c>
      <c r="I42" s="64">
        <v>1.06</v>
      </c>
      <c r="J42" s="152">
        <v>11.6</v>
      </c>
      <c r="K42" s="64">
        <v>1.2</v>
      </c>
      <c r="L42" s="152">
        <v>11.3</v>
      </c>
      <c r="M42" s="64">
        <v>1.25</v>
      </c>
      <c r="N42" s="152">
        <v>10.3</v>
      </c>
      <c r="O42" s="64">
        <v>1.19</v>
      </c>
      <c r="P42" s="152">
        <v>9.4</v>
      </c>
      <c r="Q42" s="64">
        <v>1.1299999999999999</v>
      </c>
      <c r="R42" s="152">
        <v>9.1</v>
      </c>
      <c r="S42" s="64">
        <v>1.1000000000000001</v>
      </c>
      <c r="T42" s="152">
        <v>9.3000000000000007</v>
      </c>
      <c r="U42" s="64">
        <v>1.1000000000000001</v>
      </c>
      <c r="V42" s="152">
        <v>9.9</v>
      </c>
      <c r="W42" s="64">
        <v>1.1100000000000001</v>
      </c>
      <c r="X42" s="152">
        <v>10.9</v>
      </c>
      <c r="Y42" s="64">
        <v>1.1499999999999999</v>
      </c>
      <c r="Z42" s="152">
        <v>11.7</v>
      </c>
      <c r="AA42" s="64">
        <v>1.17</v>
      </c>
      <c r="AB42" s="152">
        <v>12.1</v>
      </c>
      <c r="AC42" s="64">
        <v>1.21</v>
      </c>
      <c r="AD42" s="152">
        <v>12</v>
      </c>
      <c r="AE42" s="64">
        <v>1.23</v>
      </c>
      <c r="AF42" s="152">
        <v>11.2</v>
      </c>
      <c r="AG42" s="64">
        <v>1.2</v>
      </c>
      <c r="AH42" s="152">
        <v>10</v>
      </c>
      <c r="AI42" s="64">
        <v>1.1299999999999999</v>
      </c>
      <c r="AJ42" s="152">
        <v>9.1999999999999993</v>
      </c>
      <c r="AK42" s="64">
        <v>1.0900000000000001</v>
      </c>
      <c r="AL42" s="152">
        <v>9.4</v>
      </c>
      <c r="AM42" s="64">
        <v>1.8</v>
      </c>
      <c r="AN42" s="152">
        <v>10.4</v>
      </c>
      <c r="AO42" s="64">
        <v>1.3</v>
      </c>
      <c r="AP42" s="152">
        <v>10.8</v>
      </c>
      <c r="AQ42" s="64">
        <v>1.2</v>
      </c>
      <c r="AR42" s="152">
        <v>11.4</v>
      </c>
      <c r="AS42" s="64">
        <v>1.2</v>
      </c>
      <c r="AT42" s="152">
        <v>11.7</v>
      </c>
      <c r="AU42" s="64">
        <v>0.75</v>
      </c>
      <c r="AV42" s="152">
        <v>11.4</v>
      </c>
      <c r="AW42" s="64">
        <v>0.73</v>
      </c>
      <c r="AX42" s="152">
        <v>9.9</v>
      </c>
      <c r="AY42" s="64">
        <v>0.7</v>
      </c>
      <c r="AZ42" s="152">
        <v>9.4</v>
      </c>
      <c r="BA42" s="64">
        <v>0.65</v>
      </c>
      <c r="BB42" s="152">
        <v>9.1</v>
      </c>
      <c r="BC42" s="64">
        <v>0.75</v>
      </c>
      <c r="BD42" s="152">
        <v>10.7</v>
      </c>
      <c r="BE42" s="64">
        <v>0.7</v>
      </c>
      <c r="BF42" s="152">
        <v>11.2</v>
      </c>
      <c r="BG42" s="64">
        <v>1.2</v>
      </c>
      <c r="BH42" s="152">
        <v>11.9</v>
      </c>
      <c r="BI42" s="275">
        <v>0.8</v>
      </c>
      <c r="BJ42" s="6">
        <v>11.9</v>
      </c>
      <c r="BK42" s="281">
        <v>0.7</v>
      </c>
      <c r="BL42" s="6">
        <v>12</v>
      </c>
      <c r="BM42" s="281">
        <v>0.7</v>
      </c>
    </row>
    <row r="43" spans="1:65" s="6" customFormat="1" ht="12.75" x14ac:dyDescent="0.2">
      <c r="A43" s="74" t="s">
        <v>52</v>
      </c>
      <c r="B43" s="70">
        <v>9.9</v>
      </c>
      <c r="C43" s="71">
        <v>2.88</v>
      </c>
      <c r="D43" s="158">
        <v>10.6</v>
      </c>
      <c r="E43" s="71">
        <v>2.98</v>
      </c>
      <c r="F43" s="158">
        <v>11.3</v>
      </c>
      <c r="G43" s="71">
        <v>3.01</v>
      </c>
      <c r="H43" s="158">
        <v>11.8</v>
      </c>
      <c r="I43" s="71">
        <v>2.54</v>
      </c>
      <c r="J43" s="158">
        <v>12.4</v>
      </c>
      <c r="K43" s="71">
        <v>1.92</v>
      </c>
      <c r="L43" s="158">
        <v>12.5</v>
      </c>
      <c r="M43" s="71">
        <v>1.4</v>
      </c>
      <c r="N43" s="158">
        <v>11.6</v>
      </c>
      <c r="O43" s="71">
        <v>1.39</v>
      </c>
      <c r="P43" s="158">
        <v>10.4</v>
      </c>
      <c r="Q43" s="71">
        <v>1.36</v>
      </c>
      <c r="R43" s="158">
        <v>10.5</v>
      </c>
      <c r="S43" s="71">
        <v>1.36</v>
      </c>
      <c r="T43" s="158">
        <v>10.6</v>
      </c>
      <c r="U43" s="71">
        <v>1.37</v>
      </c>
      <c r="V43" s="158">
        <v>10.4</v>
      </c>
      <c r="W43" s="71">
        <v>1.34</v>
      </c>
      <c r="X43" s="158">
        <v>11.2</v>
      </c>
      <c r="Y43" s="71">
        <v>1.37</v>
      </c>
      <c r="Z43" s="158">
        <v>11</v>
      </c>
      <c r="AA43" s="71">
        <v>1.37</v>
      </c>
      <c r="AB43" s="158">
        <v>11.6</v>
      </c>
      <c r="AC43" s="71">
        <v>1.31</v>
      </c>
      <c r="AD43" s="158">
        <v>11.1</v>
      </c>
      <c r="AE43" s="71">
        <v>1.22</v>
      </c>
      <c r="AF43" s="158">
        <v>12.5</v>
      </c>
      <c r="AG43" s="71">
        <v>1.22</v>
      </c>
      <c r="AH43" s="158">
        <v>12</v>
      </c>
      <c r="AI43" s="71">
        <v>1.21</v>
      </c>
      <c r="AJ43" s="158">
        <v>11.9</v>
      </c>
      <c r="AK43" s="71">
        <v>1.19</v>
      </c>
      <c r="AL43" s="158">
        <v>11</v>
      </c>
      <c r="AM43" s="71">
        <v>1.9</v>
      </c>
      <c r="AN43" s="158">
        <v>10.3</v>
      </c>
      <c r="AO43" s="71">
        <v>1.4</v>
      </c>
      <c r="AP43" s="158">
        <v>9.5</v>
      </c>
      <c r="AQ43" s="71">
        <v>1.2</v>
      </c>
      <c r="AR43" s="158">
        <v>9.1</v>
      </c>
      <c r="AS43" s="71">
        <v>1.1000000000000001</v>
      </c>
      <c r="AT43" s="158">
        <v>9.6</v>
      </c>
      <c r="AU43" s="71">
        <v>0.76</v>
      </c>
      <c r="AV43" s="158">
        <v>10.1</v>
      </c>
      <c r="AW43" s="71">
        <v>0.83</v>
      </c>
      <c r="AX43" s="158">
        <v>10.199999999999999</v>
      </c>
      <c r="AY43" s="71">
        <v>0.9</v>
      </c>
      <c r="AZ43" s="158">
        <v>10.5</v>
      </c>
      <c r="BA43" s="71">
        <v>0.88</v>
      </c>
      <c r="BB43" s="158">
        <v>10.4</v>
      </c>
      <c r="BC43" s="71">
        <v>1.02</v>
      </c>
      <c r="BD43" s="158">
        <v>10.1</v>
      </c>
      <c r="BE43" s="71">
        <v>0.9</v>
      </c>
      <c r="BF43" s="158">
        <v>9.6</v>
      </c>
      <c r="BG43" s="71">
        <v>1.2</v>
      </c>
      <c r="BH43" s="158">
        <v>9.8000000000000007</v>
      </c>
      <c r="BI43" s="276">
        <v>0.7</v>
      </c>
      <c r="BJ43" s="219">
        <v>10</v>
      </c>
      <c r="BK43" s="283">
        <v>0.8</v>
      </c>
      <c r="BL43" s="219">
        <v>10.7</v>
      </c>
      <c r="BM43" s="283">
        <v>0.8</v>
      </c>
    </row>
    <row r="44" spans="1:65" s="6" customFormat="1" ht="12.75" x14ac:dyDescent="0.2">
      <c r="A44" s="72" t="s">
        <v>15</v>
      </c>
      <c r="B44" s="63">
        <v>12.4</v>
      </c>
      <c r="C44" s="64">
        <v>0.66</v>
      </c>
      <c r="D44" s="152">
        <v>13</v>
      </c>
      <c r="E44" s="64">
        <v>0.66</v>
      </c>
      <c r="F44" s="152">
        <v>14</v>
      </c>
      <c r="G44" s="64">
        <v>0.65</v>
      </c>
      <c r="H44" s="152">
        <v>14.8</v>
      </c>
      <c r="I44" s="64">
        <v>0.66</v>
      </c>
      <c r="J44" s="152">
        <v>14.5</v>
      </c>
      <c r="K44" s="64">
        <v>0.68</v>
      </c>
      <c r="L44" s="152">
        <v>14.3</v>
      </c>
      <c r="M44" s="64">
        <v>0.69</v>
      </c>
      <c r="N44" s="152">
        <v>13.4</v>
      </c>
      <c r="O44" s="64">
        <v>0.69</v>
      </c>
      <c r="P44" s="152">
        <v>13.3</v>
      </c>
      <c r="Q44" s="64">
        <v>0.69</v>
      </c>
      <c r="R44" s="152">
        <v>13</v>
      </c>
      <c r="S44" s="64">
        <v>0.68</v>
      </c>
      <c r="T44" s="152">
        <v>13.3</v>
      </c>
      <c r="U44" s="64">
        <v>0.68</v>
      </c>
      <c r="V44" s="152">
        <v>14.3</v>
      </c>
      <c r="W44" s="64">
        <v>0.7</v>
      </c>
      <c r="X44" s="152">
        <v>14.3</v>
      </c>
      <c r="Y44" s="64">
        <v>0.7</v>
      </c>
      <c r="Z44" s="152">
        <v>13.9</v>
      </c>
      <c r="AA44" s="64">
        <v>0.69</v>
      </c>
      <c r="AB44" s="152">
        <v>12.8</v>
      </c>
      <c r="AC44" s="64">
        <v>0.68</v>
      </c>
      <c r="AD44" s="152">
        <v>12.3</v>
      </c>
      <c r="AE44" s="64">
        <v>0.7</v>
      </c>
      <c r="AF44" s="152">
        <v>11.9</v>
      </c>
      <c r="AG44" s="64">
        <v>0.7</v>
      </c>
      <c r="AH44" s="152">
        <v>11.1</v>
      </c>
      <c r="AI44" s="64">
        <v>0.67</v>
      </c>
      <c r="AJ44" s="152">
        <v>10.4</v>
      </c>
      <c r="AK44" s="64">
        <v>0.65</v>
      </c>
      <c r="AL44" s="152">
        <v>10.5</v>
      </c>
      <c r="AM44" s="64">
        <v>1.1000000000000001</v>
      </c>
      <c r="AN44" s="152">
        <v>10.199999999999999</v>
      </c>
      <c r="AO44" s="64">
        <v>0.9</v>
      </c>
      <c r="AP44" s="152">
        <v>11.2</v>
      </c>
      <c r="AQ44" s="64">
        <v>0.8</v>
      </c>
      <c r="AR44" s="152">
        <v>11.8</v>
      </c>
      <c r="AS44" s="64">
        <v>0.8</v>
      </c>
      <c r="AT44" s="152">
        <v>12.5</v>
      </c>
      <c r="AU44" s="64">
        <v>0.52</v>
      </c>
      <c r="AV44" s="152">
        <v>12.1</v>
      </c>
      <c r="AW44" s="64">
        <v>0.52</v>
      </c>
      <c r="AX44" s="152">
        <v>11.5</v>
      </c>
      <c r="AY44" s="64">
        <v>0.5</v>
      </c>
      <c r="AZ44" s="152">
        <v>10.7</v>
      </c>
      <c r="BA44" s="64">
        <v>0.49</v>
      </c>
      <c r="BB44" s="152">
        <v>10.3</v>
      </c>
      <c r="BC44" s="64">
        <v>0.56000000000000005</v>
      </c>
      <c r="BD44" s="152">
        <v>11.8</v>
      </c>
      <c r="BE44" s="64">
        <v>0.5</v>
      </c>
      <c r="BF44" s="152">
        <v>13.2</v>
      </c>
      <c r="BG44" s="64">
        <v>0.9</v>
      </c>
      <c r="BH44" s="152">
        <v>13.8</v>
      </c>
      <c r="BI44" s="275">
        <v>0.5</v>
      </c>
      <c r="BJ44" s="6">
        <v>13.6</v>
      </c>
      <c r="BK44" s="281">
        <v>0.6</v>
      </c>
      <c r="BL44" s="6">
        <v>13.4</v>
      </c>
      <c r="BM44" s="281">
        <v>0.6</v>
      </c>
    </row>
    <row r="45" spans="1:65" s="6" customFormat="1" ht="12.75" x14ac:dyDescent="0.2">
      <c r="A45" s="72" t="s">
        <v>16</v>
      </c>
      <c r="B45" s="63">
        <v>12.2</v>
      </c>
      <c r="C45" s="64">
        <v>0.93</v>
      </c>
      <c r="D45" s="152">
        <v>13.5</v>
      </c>
      <c r="E45" s="64">
        <v>0.97</v>
      </c>
      <c r="F45" s="152">
        <v>13.7</v>
      </c>
      <c r="G45" s="64">
        <v>0.97</v>
      </c>
      <c r="H45" s="152">
        <v>13.4</v>
      </c>
      <c r="I45" s="64">
        <v>1.06</v>
      </c>
      <c r="J45" s="152">
        <v>12.3</v>
      </c>
      <c r="K45" s="64">
        <v>1.19</v>
      </c>
      <c r="L45" s="152">
        <v>11.7</v>
      </c>
      <c r="M45" s="64">
        <v>1.22</v>
      </c>
      <c r="N45" s="152">
        <v>11.2</v>
      </c>
      <c r="O45" s="64">
        <v>1.17</v>
      </c>
      <c r="P45" s="152">
        <v>11.6</v>
      </c>
      <c r="Q45" s="64">
        <v>1.2</v>
      </c>
      <c r="R45" s="152">
        <v>12.3</v>
      </c>
      <c r="S45" s="64">
        <v>1.3</v>
      </c>
      <c r="T45" s="152">
        <v>14.1</v>
      </c>
      <c r="U45" s="64">
        <v>1.37</v>
      </c>
      <c r="V45" s="152">
        <v>13.5</v>
      </c>
      <c r="W45" s="64">
        <v>1.35</v>
      </c>
      <c r="X45" s="152">
        <v>13.2</v>
      </c>
      <c r="Y45" s="64">
        <v>1.32</v>
      </c>
      <c r="Z45" s="152">
        <v>12.6</v>
      </c>
      <c r="AA45" s="64">
        <v>1.28</v>
      </c>
      <c r="AB45" s="152">
        <v>11.8</v>
      </c>
      <c r="AC45" s="64">
        <v>1.23</v>
      </c>
      <c r="AD45" s="152">
        <v>10.3</v>
      </c>
      <c r="AE45" s="64">
        <v>1.1200000000000001</v>
      </c>
      <c r="AF45" s="152">
        <v>8.6</v>
      </c>
      <c r="AG45" s="64">
        <v>1.02</v>
      </c>
      <c r="AH45" s="152">
        <v>8.6</v>
      </c>
      <c r="AI45" s="64">
        <v>1.02</v>
      </c>
      <c r="AJ45" s="152">
        <v>8.3000000000000007</v>
      </c>
      <c r="AK45" s="64">
        <v>1</v>
      </c>
      <c r="AL45" s="152">
        <v>8.1999999999999993</v>
      </c>
      <c r="AM45" s="64">
        <v>1.6</v>
      </c>
      <c r="AN45" s="152">
        <v>7.9</v>
      </c>
      <c r="AO45" s="64">
        <v>1.1000000000000001</v>
      </c>
      <c r="AP45" s="152">
        <v>8.6999999999999993</v>
      </c>
      <c r="AQ45" s="64">
        <v>0.9</v>
      </c>
      <c r="AR45" s="152">
        <v>9.1999999999999993</v>
      </c>
      <c r="AS45" s="64">
        <v>1</v>
      </c>
      <c r="AT45" s="152">
        <v>10.199999999999999</v>
      </c>
      <c r="AU45" s="64">
        <v>0.64</v>
      </c>
      <c r="AV45" s="152">
        <v>11.4</v>
      </c>
      <c r="AW45" s="64">
        <v>0.69</v>
      </c>
      <c r="AX45" s="152">
        <v>11.6</v>
      </c>
      <c r="AY45" s="64">
        <v>0.7</v>
      </c>
      <c r="AZ45" s="152">
        <v>11.7</v>
      </c>
      <c r="BA45" s="64">
        <v>0.71</v>
      </c>
      <c r="BB45" s="152">
        <v>11.2</v>
      </c>
      <c r="BC45" s="64">
        <v>0.81</v>
      </c>
      <c r="BD45" s="152">
        <v>14.1</v>
      </c>
      <c r="BE45" s="64">
        <v>0.8</v>
      </c>
      <c r="BF45" s="152">
        <v>15.6</v>
      </c>
      <c r="BG45" s="64">
        <v>1.8</v>
      </c>
      <c r="BH45" s="152">
        <v>16</v>
      </c>
      <c r="BI45" s="275">
        <v>1.1000000000000001</v>
      </c>
      <c r="BJ45" s="6">
        <v>15.7</v>
      </c>
      <c r="BK45" s="281">
        <v>1</v>
      </c>
      <c r="BL45" s="6">
        <v>14.1</v>
      </c>
      <c r="BM45" s="281">
        <v>0.8</v>
      </c>
    </row>
    <row r="46" spans="1:65" s="6" customFormat="1" ht="12.75" x14ac:dyDescent="0.2">
      <c r="A46" s="72" t="s">
        <v>17</v>
      </c>
      <c r="B46" s="63">
        <v>12.2</v>
      </c>
      <c r="C46" s="64">
        <v>1.27</v>
      </c>
      <c r="D46" s="152">
        <v>14.2</v>
      </c>
      <c r="E46" s="64">
        <v>1.36</v>
      </c>
      <c r="F46" s="152">
        <v>14.7</v>
      </c>
      <c r="G46" s="64">
        <v>1.38</v>
      </c>
      <c r="H46" s="152">
        <v>16.100000000000001</v>
      </c>
      <c r="I46" s="64">
        <v>1.39</v>
      </c>
      <c r="J46" s="152">
        <v>14.8</v>
      </c>
      <c r="K46" s="64">
        <v>1.32</v>
      </c>
      <c r="L46" s="152">
        <v>14.8</v>
      </c>
      <c r="M46" s="64">
        <v>1.27</v>
      </c>
      <c r="N46" s="152">
        <v>12.2</v>
      </c>
      <c r="O46" s="64">
        <v>1.19</v>
      </c>
      <c r="P46" s="152">
        <v>11.4</v>
      </c>
      <c r="Q46" s="64">
        <v>1.1499999999999999</v>
      </c>
      <c r="R46" s="152">
        <v>10</v>
      </c>
      <c r="S46" s="64">
        <v>1.1100000000000001</v>
      </c>
      <c r="T46" s="152">
        <v>10.1</v>
      </c>
      <c r="U46" s="64">
        <v>1.1100000000000001</v>
      </c>
      <c r="V46" s="152">
        <v>10.5</v>
      </c>
      <c r="W46" s="64">
        <v>1.1299999999999999</v>
      </c>
      <c r="X46" s="152">
        <v>10.5</v>
      </c>
      <c r="Y46" s="64">
        <v>1.1299999999999999</v>
      </c>
      <c r="Z46" s="152">
        <v>10.9</v>
      </c>
      <c r="AA46" s="64">
        <v>1.1499999999999999</v>
      </c>
      <c r="AB46" s="152">
        <v>11.1</v>
      </c>
      <c r="AC46" s="64">
        <v>1.1599999999999999</v>
      </c>
      <c r="AD46" s="152">
        <v>10.8</v>
      </c>
      <c r="AE46" s="64">
        <v>1.1499999999999999</v>
      </c>
      <c r="AF46" s="152">
        <v>10.5</v>
      </c>
      <c r="AG46" s="64">
        <v>1.1299999999999999</v>
      </c>
      <c r="AH46" s="152">
        <v>9.4</v>
      </c>
      <c r="AI46" s="64">
        <v>1.0900000000000001</v>
      </c>
      <c r="AJ46" s="152">
        <v>8.6999999999999993</v>
      </c>
      <c r="AK46" s="64">
        <v>1.05</v>
      </c>
      <c r="AL46" s="152">
        <v>7.9</v>
      </c>
      <c r="AM46" s="64">
        <v>1.7</v>
      </c>
      <c r="AN46" s="152">
        <v>7.7</v>
      </c>
      <c r="AO46" s="64">
        <v>1.1000000000000001</v>
      </c>
      <c r="AP46" s="152">
        <v>8.3000000000000007</v>
      </c>
      <c r="AQ46" s="64">
        <v>1</v>
      </c>
      <c r="AR46" s="152">
        <v>8.5</v>
      </c>
      <c r="AS46" s="64">
        <v>1</v>
      </c>
      <c r="AT46" s="152">
        <v>9.6999999999999993</v>
      </c>
      <c r="AU46" s="64">
        <v>0.71</v>
      </c>
      <c r="AV46" s="152">
        <v>10.4</v>
      </c>
      <c r="AW46" s="64">
        <v>0.79</v>
      </c>
      <c r="AX46" s="152">
        <v>10.8</v>
      </c>
      <c r="AY46" s="64">
        <v>0.9</v>
      </c>
      <c r="AZ46" s="152">
        <v>10.199999999999999</v>
      </c>
      <c r="BA46" s="64">
        <v>0.82</v>
      </c>
      <c r="BB46" s="152">
        <v>9.6</v>
      </c>
      <c r="BC46" s="64">
        <v>0.93</v>
      </c>
      <c r="BD46" s="152">
        <v>9.6999999999999993</v>
      </c>
      <c r="BE46" s="64">
        <v>0.8</v>
      </c>
      <c r="BF46" s="152">
        <v>10.199999999999999</v>
      </c>
      <c r="BG46" s="64">
        <v>1.1000000000000001</v>
      </c>
      <c r="BH46" s="152">
        <v>10.5</v>
      </c>
      <c r="BI46" s="275">
        <v>0.6</v>
      </c>
      <c r="BJ46" s="6">
        <v>10.3</v>
      </c>
      <c r="BK46" s="281">
        <v>0.6</v>
      </c>
      <c r="BL46" s="6">
        <v>10.5</v>
      </c>
      <c r="BM46" s="281">
        <v>0.5</v>
      </c>
    </row>
    <row r="47" spans="1:65" s="6" customFormat="1" ht="12.75" x14ac:dyDescent="0.2">
      <c r="A47" s="72" t="s">
        <v>18</v>
      </c>
      <c r="B47" s="63">
        <v>10.4</v>
      </c>
      <c r="C47" s="64">
        <v>1.32</v>
      </c>
      <c r="D47" s="152">
        <v>11.8</v>
      </c>
      <c r="E47" s="64">
        <v>1.38</v>
      </c>
      <c r="F47" s="152">
        <v>11.5</v>
      </c>
      <c r="G47" s="64">
        <v>1.36</v>
      </c>
      <c r="H47" s="152">
        <v>12.6</v>
      </c>
      <c r="I47" s="64">
        <v>1.32</v>
      </c>
      <c r="J47" s="152">
        <v>11.7</v>
      </c>
      <c r="K47" s="64">
        <v>1.23</v>
      </c>
      <c r="L47" s="152">
        <v>11.2</v>
      </c>
      <c r="M47" s="64">
        <v>1.1499999999999999</v>
      </c>
      <c r="N47" s="152">
        <v>9.4</v>
      </c>
      <c r="O47" s="64">
        <v>1.08</v>
      </c>
      <c r="P47" s="152">
        <v>9.4</v>
      </c>
      <c r="Q47" s="64">
        <v>1.08</v>
      </c>
      <c r="R47" s="152">
        <v>9.6999999999999993</v>
      </c>
      <c r="S47" s="64">
        <v>1.1000000000000001</v>
      </c>
      <c r="T47" s="152">
        <v>11.1</v>
      </c>
      <c r="U47" s="64">
        <v>1.1399999999999999</v>
      </c>
      <c r="V47" s="152">
        <v>11.2</v>
      </c>
      <c r="W47" s="64">
        <v>1.1499999999999999</v>
      </c>
      <c r="X47" s="152">
        <v>12.2</v>
      </c>
      <c r="Y47" s="64">
        <v>1.18</v>
      </c>
      <c r="Z47" s="152">
        <v>13</v>
      </c>
      <c r="AA47" s="64">
        <v>1.23</v>
      </c>
      <c r="AB47" s="152">
        <v>12.9</v>
      </c>
      <c r="AC47" s="64">
        <v>1.24</v>
      </c>
      <c r="AD47" s="152">
        <v>12.3</v>
      </c>
      <c r="AE47" s="64">
        <v>1.21</v>
      </c>
      <c r="AF47" s="152">
        <v>10.5</v>
      </c>
      <c r="AG47" s="64">
        <v>1.1499999999999999</v>
      </c>
      <c r="AH47" s="152">
        <v>10.1</v>
      </c>
      <c r="AI47" s="64">
        <v>1.1200000000000001</v>
      </c>
      <c r="AJ47" s="152">
        <v>10.5</v>
      </c>
      <c r="AK47" s="64">
        <v>1.1299999999999999</v>
      </c>
      <c r="AL47" s="152">
        <v>10.4</v>
      </c>
      <c r="AM47" s="64">
        <v>1.9</v>
      </c>
      <c r="AN47" s="152">
        <v>10.1</v>
      </c>
      <c r="AO47" s="64">
        <v>1.3</v>
      </c>
      <c r="AP47" s="152">
        <v>9.4</v>
      </c>
      <c r="AQ47" s="64">
        <v>1.1000000000000001</v>
      </c>
      <c r="AR47" s="152">
        <v>10.3</v>
      </c>
      <c r="AS47" s="64">
        <v>1.1000000000000001</v>
      </c>
      <c r="AT47" s="152">
        <v>10.7</v>
      </c>
      <c r="AU47" s="64">
        <v>0.75</v>
      </c>
      <c r="AV47" s="152">
        <v>11.6</v>
      </c>
      <c r="AW47" s="64">
        <v>0.84</v>
      </c>
      <c r="AX47" s="152">
        <v>12.2</v>
      </c>
      <c r="AY47" s="64">
        <v>0.9</v>
      </c>
      <c r="AZ47" s="152">
        <v>12.3</v>
      </c>
      <c r="BA47" s="64">
        <v>0.91</v>
      </c>
      <c r="BB47" s="152">
        <v>12.3</v>
      </c>
      <c r="BC47" s="64">
        <v>1.05</v>
      </c>
      <c r="BD47" s="152">
        <v>12.7</v>
      </c>
      <c r="BE47" s="64">
        <v>0.9</v>
      </c>
      <c r="BF47" s="152">
        <v>13.6</v>
      </c>
      <c r="BG47" s="64">
        <v>1.8</v>
      </c>
      <c r="BH47" s="152">
        <v>14.2</v>
      </c>
      <c r="BI47" s="275">
        <v>1.2</v>
      </c>
      <c r="BJ47" s="6">
        <v>14.3</v>
      </c>
      <c r="BK47" s="281">
        <v>1.1000000000000001</v>
      </c>
      <c r="BL47" s="6">
        <v>13.8</v>
      </c>
      <c r="BM47" s="281">
        <v>0.8</v>
      </c>
    </row>
    <row r="48" spans="1:65" s="6" customFormat="1" ht="12.75" x14ac:dyDescent="0.2">
      <c r="A48" s="72" t="s">
        <v>24</v>
      </c>
      <c r="B48" s="63">
        <v>13.8</v>
      </c>
      <c r="C48" s="64">
        <v>0.75</v>
      </c>
      <c r="D48" s="152">
        <v>15.1</v>
      </c>
      <c r="E48" s="64">
        <v>0.78</v>
      </c>
      <c r="F48" s="152">
        <v>16.399999999999999</v>
      </c>
      <c r="G48" s="64">
        <v>0.79</v>
      </c>
      <c r="H48" s="152">
        <v>15.7</v>
      </c>
      <c r="I48" s="64">
        <v>0.76</v>
      </c>
      <c r="J48" s="152">
        <v>14.7</v>
      </c>
      <c r="K48" s="64">
        <v>0.72</v>
      </c>
      <c r="L48" s="152">
        <v>13.3</v>
      </c>
      <c r="M48" s="64">
        <v>0.68</v>
      </c>
      <c r="N48" s="152">
        <v>12.6</v>
      </c>
      <c r="O48" s="64">
        <v>0.67</v>
      </c>
      <c r="P48" s="152">
        <v>12.5</v>
      </c>
      <c r="Q48" s="64">
        <v>0.66</v>
      </c>
      <c r="R48" s="152">
        <v>13.2</v>
      </c>
      <c r="S48" s="64">
        <v>0.67</v>
      </c>
      <c r="T48" s="152">
        <v>13.9</v>
      </c>
      <c r="U48" s="64">
        <v>0.69</v>
      </c>
      <c r="V48" s="152">
        <v>14</v>
      </c>
      <c r="W48" s="64">
        <v>0.69</v>
      </c>
      <c r="X48" s="152">
        <v>14.4</v>
      </c>
      <c r="Y48" s="64">
        <v>0.7</v>
      </c>
      <c r="Z48" s="152">
        <v>14.4</v>
      </c>
      <c r="AA48" s="64">
        <v>0.7</v>
      </c>
      <c r="AB48" s="152">
        <v>13.9</v>
      </c>
      <c r="AC48" s="64">
        <v>0.72</v>
      </c>
      <c r="AD48" s="152">
        <v>12.5</v>
      </c>
      <c r="AE48" s="64">
        <v>0.73</v>
      </c>
      <c r="AF48" s="152">
        <v>11.2</v>
      </c>
      <c r="AG48" s="64">
        <v>0.73</v>
      </c>
      <c r="AH48" s="152">
        <v>10.8</v>
      </c>
      <c r="AI48" s="64">
        <v>0.71</v>
      </c>
      <c r="AJ48" s="152">
        <v>10.3</v>
      </c>
      <c r="AK48" s="64">
        <v>0.69</v>
      </c>
      <c r="AL48" s="152">
        <v>10.199999999999999</v>
      </c>
      <c r="AM48" s="64">
        <v>1.1000000000000001</v>
      </c>
      <c r="AN48" s="152">
        <v>9.6999999999999993</v>
      </c>
      <c r="AO48" s="64">
        <v>0.9</v>
      </c>
      <c r="AP48" s="152">
        <v>10.3</v>
      </c>
      <c r="AQ48" s="64">
        <v>0.8</v>
      </c>
      <c r="AR48" s="152">
        <v>10.8</v>
      </c>
      <c r="AS48" s="64">
        <v>0.9</v>
      </c>
      <c r="AT48" s="152">
        <v>12.1</v>
      </c>
      <c r="AU48" s="64">
        <v>0.56000000000000005</v>
      </c>
      <c r="AV48" s="152">
        <v>12.2</v>
      </c>
      <c r="AW48" s="64">
        <v>0.56999999999999995</v>
      </c>
      <c r="AX48" s="152">
        <v>12.9</v>
      </c>
      <c r="AY48" s="64">
        <v>0.6</v>
      </c>
      <c r="AZ48" s="152">
        <v>12</v>
      </c>
      <c r="BA48" s="64">
        <v>0.56999999999999995</v>
      </c>
      <c r="BB48" s="152">
        <v>12.1</v>
      </c>
      <c r="BC48" s="64">
        <v>0.67</v>
      </c>
      <c r="BD48" s="152">
        <v>12.6</v>
      </c>
      <c r="BE48" s="64">
        <v>0.6</v>
      </c>
      <c r="BF48" s="152">
        <v>14.2</v>
      </c>
      <c r="BG48" s="64">
        <v>1.2</v>
      </c>
      <c r="BH48" s="152">
        <v>14.9</v>
      </c>
      <c r="BI48" s="275">
        <v>0.7</v>
      </c>
      <c r="BJ48" s="6">
        <v>14.8</v>
      </c>
      <c r="BK48" s="281">
        <v>0.7</v>
      </c>
      <c r="BL48" s="6">
        <v>14.4</v>
      </c>
      <c r="BM48" s="281">
        <v>0.7</v>
      </c>
    </row>
    <row r="49" spans="1:65" s="6" customFormat="1" ht="12.75" x14ac:dyDescent="0.2">
      <c r="A49" s="72" t="s">
        <v>25</v>
      </c>
      <c r="B49" s="63">
        <v>11</v>
      </c>
      <c r="C49" s="64">
        <v>1.02</v>
      </c>
      <c r="D49" s="152">
        <v>12</v>
      </c>
      <c r="E49" s="64">
        <v>1.05</v>
      </c>
      <c r="F49" s="152">
        <v>11.4</v>
      </c>
      <c r="G49" s="64">
        <v>1.01</v>
      </c>
      <c r="H49" s="152">
        <v>11</v>
      </c>
      <c r="I49" s="64">
        <v>1.07</v>
      </c>
      <c r="J49" s="152">
        <v>11</v>
      </c>
      <c r="K49" s="64">
        <v>1.19</v>
      </c>
      <c r="L49" s="152">
        <v>11.8</v>
      </c>
      <c r="M49" s="64">
        <v>1.27</v>
      </c>
      <c r="N49" s="152">
        <v>11.7</v>
      </c>
      <c r="O49" s="64">
        <v>1.25</v>
      </c>
      <c r="P49" s="152">
        <v>11.4</v>
      </c>
      <c r="Q49" s="64">
        <v>1.24</v>
      </c>
      <c r="R49" s="152">
        <v>11.6</v>
      </c>
      <c r="S49" s="64">
        <v>1.25</v>
      </c>
      <c r="T49" s="152">
        <v>12</v>
      </c>
      <c r="U49" s="64">
        <v>1.27</v>
      </c>
      <c r="V49" s="152">
        <v>12.6</v>
      </c>
      <c r="W49" s="64">
        <v>1.3</v>
      </c>
      <c r="X49" s="152">
        <v>12.5</v>
      </c>
      <c r="Y49" s="64">
        <v>1.29</v>
      </c>
      <c r="Z49" s="152">
        <v>12.1</v>
      </c>
      <c r="AA49" s="64">
        <v>1.26</v>
      </c>
      <c r="AB49" s="152">
        <v>10.8</v>
      </c>
      <c r="AC49" s="64">
        <v>1.19</v>
      </c>
      <c r="AD49" s="152">
        <v>10.199999999999999</v>
      </c>
      <c r="AE49" s="64">
        <v>1.1100000000000001</v>
      </c>
      <c r="AF49" s="152">
        <v>9.5</v>
      </c>
      <c r="AG49" s="64">
        <v>1.06</v>
      </c>
      <c r="AH49" s="152">
        <v>9.9</v>
      </c>
      <c r="AI49" s="64">
        <v>1.07</v>
      </c>
      <c r="AJ49" s="152">
        <v>9.1</v>
      </c>
      <c r="AK49" s="64">
        <v>1.03</v>
      </c>
      <c r="AL49" s="152">
        <v>7.8</v>
      </c>
      <c r="AM49" s="64">
        <v>1.6</v>
      </c>
      <c r="AN49" s="152">
        <v>6.8</v>
      </c>
      <c r="AO49" s="64">
        <v>1</v>
      </c>
      <c r="AP49" s="152">
        <v>6.5</v>
      </c>
      <c r="AQ49" s="64">
        <v>0.9</v>
      </c>
      <c r="AR49" s="152">
        <v>7.1</v>
      </c>
      <c r="AS49" s="64">
        <v>0.9</v>
      </c>
      <c r="AT49" s="152">
        <v>7</v>
      </c>
      <c r="AU49" s="64">
        <v>0.56999999999999995</v>
      </c>
      <c r="AV49" s="152">
        <v>7.5</v>
      </c>
      <c r="AW49" s="64">
        <v>0.61</v>
      </c>
      <c r="AX49" s="152">
        <v>7.7</v>
      </c>
      <c r="AY49" s="64">
        <v>0.6</v>
      </c>
      <c r="AZ49" s="152">
        <v>8.5</v>
      </c>
      <c r="BA49" s="64">
        <v>0.67</v>
      </c>
      <c r="BB49" s="152">
        <v>8.6999999999999993</v>
      </c>
      <c r="BC49" s="64">
        <v>0.8</v>
      </c>
      <c r="BD49" s="152">
        <v>10.1</v>
      </c>
      <c r="BE49" s="64">
        <v>0.7</v>
      </c>
      <c r="BF49" s="152">
        <v>10.5</v>
      </c>
      <c r="BG49" s="64">
        <v>1.2</v>
      </c>
      <c r="BH49" s="152">
        <v>10.6</v>
      </c>
      <c r="BI49" s="275">
        <v>0.7</v>
      </c>
      <c r="BJ49" s="6">
        <v>10.3</v>
      </c>
      <c r="BK49" s="281">
        <v>0.7</v>
      </c>
      <c r="BL49" s="6">
        <v>10.7</v>
      </c>
      <c r="BM49" s="281">
        <v>0.6</v>
      </c>
    </row>
    <row r="50" spans="1:65" s="6" customFormat="1" ht="12.75" x14ac:dyDescent="0.2">
      <c r="A50" s="72" t="s">
        <v>27</v>
      </c>
      <c r="B50" s="63">
        <v>13.4</v>
      </c>
      <c r="C50" s="64">
        <v>1.02</v>
      </c>
      <c r="D50" s="152">
        <v>14.7</v>
      </c>
      <c r="E50" s="64">
        <v>1.04</v>
      </c>
      <c r="F50" s="152">
        <v>15.2</v>
      </c>
      <c r="G50" s="64">
        <v>1.04</v>
      </c>
      <c r="H50" s="152">
        <v>14.7</v>
      </c>
      <c r="I50" s="64">
        <v>1.1299999999999999</v>
      </c>
      <c r="J50" s="152">
        <v>13.8</v>
      </c>
      <c r="K50" s="64">
        <v>1.25</v>
      </c>
      <c r="L50" s="152">
        <v>13.7</v>
      </c>
      <c r="M50" s="64">
        <v>1.31</v>
      </c>
      <c r="N50" s="152">
        <v>13.6</v>
      </c>
      <c r="O50" s="64">
        <v>1.28</v>
      </c>
      <c r="P50" s="152">
        <v>13.1</v>
      </c>
      <c r="Q50" s="64">
        <v>1.27</v>
      </c>
      <c r="R50" s="152">
        <v>12.9</v>
      </c>
      <c r="S50" s="64">
        <v>1.31</v>
      </c>
      <c r="T50" s="152">
        <v>13.6</v>
      </c>
      <c r="U50" s="64">
        <v>1.35</v>
      </c>
      <c r="V50" s="152">
        <v>14.6</v>
      </c>
      <c r="W50" s="64">
        <v>1.4</v>
      </c>
      <c r="X50" s="152">
        <v>15.5</v>
      </c>
      <c r="Y50" s="64">
        <v>1.43</v>
      </c>
      <c r="Z50" s="152">
        <v>15.8</v>
      </c>
      <c r="AA50" s="64">
        <v>1.44</v>
      </c>
      <c r="AB50" s="152">
        <v>13.7</v>
      </c>
      <c r="AC50" s="64">
        <v>1.35</v>
      </c>
      <c r="AD50" s="152">
        <v>11.5</v>
      </c>
      <c r="AE50" s="64">
        <v>1.22</v>
      </c>
      <c r="AF50" s="152">
        <v>10.199999999999999</v>
      </c>
      <c r="AG50" s="64">
        <v>1.1499999999999999</v>
      </c>
      <c r="AH50" s="152">
        <v>10.4</v>
      </c>
      <c r="AI50" s="64">
        <v>1.1599999999999999</v>
      </c>
      <c r="AJ50" s="152">
        <v>11.1</v>
      </c>
      <c r="AK50" s="64">
        <v>1.17</v>
      </c>
      <c r="AL50" s="152">
        <v>9.6999999999999993</v>
      </c>
      <c r="AM50" s="64">
        <v>1.8</v>
      </c>
      <c r="AN50" s="152">
        <v>10.199999999999999</v>
      </c>
      <c r="AO50" s="64">
        <v>1.3</v>
      </c>
      <c r="AP50" s="152">
        <v>9.6</v>
      </c>
      <c r="AQ50" s="64">
        <v>1.1000000000000001</v>
      </c>
      <c r="AR50" s="152">
        <v>10.1</v>
      </c>
      <c r="AS50" s="64">
        <v>1.1000000000000001</v>
      </c>
      <c r="AT50" s="152">
        <v>10.9</v>
      </c>
      <c r="AU50" s="64">
        <v>0.7</v>
      </c>
      <c r="AV50" s="152">
        <v>11.5</v>
      </c>
      <c r="AW50" s="64">
        <v>0.74</v>
      </c>
      <c r="AX50" s="152">
        <v>11.7</v>
      </c>
      <c r="AY50" s="64">
        <v>0.8</v>
      </c>
      <c r="AZ50" s="152">
        <v>11.9</v>
      </c>
      <c r="BA50" s="64">
        <v>0.75</v>
      </c>
      <c r="BB50" s="152">
        <v>12.1</v>
      </c>
      <c r="BC50" s="64">
        <v>0.88</v>
      </c>
      <c r="BD50" s="152">
        <v>13.9</v>
      </c>
      <c r="BE50" s="64">
        <v>0.8</v>
      </c>
      <c r="BF50" s="152">
        <v>14.6</v>
      </c>
      <c r="BG50" s="64">
        <v>1.2</v>
      </c>
      <c r="BH50" s="152">
        <v>15.3</v>
      </c>
      <c r="BI50" s="275">
        <v>1</v>
      </c>
      <c r="BJ50" s="6">
        <v>15.2</v>
      </c>
      <c r="BK50" s="281">
        <v>1.3</v>
      </c>
      <c r="BL50" s="6">
        <v>14.8</v>
      </c>
      <c r="BM50" s="281">
        <v>1.2</v>
      </c>
    </row>
    <row r="51" spans="1:65" s="6" customFormat="1" ht="12.75" x14ac:dyDescent="0.2">
      <c r="A51" s="72" t="s">
        <v>29</v>
      </c>
      <c r="B51" s="63">
        <v>13.3</v>
      </c>
      <c r="C51" s="64">
        <v>1.78</v>
      </c>
      <c r="D51" s="152">
        <v>14</v>
      </c>
      <c r="E51" s="64">
        <v>1.82</v>
      </c>
      <c r="F51" s="152">
        <v>13.9</v>
      </c>
      <c r="G51" s="64">
        <v>1.79</v>
      </c>
      <c r="H51" s="152">
        <v>14.3</v>
      </c>
      <c r="I51" s="64">
        <v>1.63</v>
      </c>
      <c r="J51" s="152">
        <v>13.7</v>
      </c>
      <c r="K51" s="64">
        <v>1.4</v>
      </c>
      <c r="L51" s="152">
        <v>13.2</v>
      </c>
      <c r="M51" s="64">
        <v>1.2</v>
      </c>
      <c r="N51" s="152">
        <v>11.8</v>
      </c>
      <c r="O51" s="64">
        <v>1.1399999999999999</v>
      </c>
      <c r="P51" s="152">
        <v>11.6</v>
      </c>
      <c r="Q51" s="64">
        <v>1.1299999999999999</v>
      </c>
      <c r="R51" s="152">
        <v>11.1</v>
      </c>
      <c r="S51" s="64">
        <v>1.1200000000000001</v>
      </c>
      <c r="T51" s="152">
        <v>10.8</v>
      </c>
      <c r="U51" s="64">
        <v>1.1000000000000001</v>
      </c>
      <c r="V51" s="152">
        <v>10.1</v>
      </c>
      <c r="W51" s="64">
        <v>1.07</v>
      </c>
      <c r="X51" s="152">
        <v>10.1</v>
      </c>
      <c r="Y51" s="64">
        <v>1.08</v>
      </c>
      <c r="Z51" s="152">
        <v>9.9</v>
      </c>
      <c r="AA51" s="64">
        <v>1.07</v>
      </c>
      <c r="AB51" s="152">
        <v>9.6</v>
      </c>
      <c r="AC51" s="64">
        <v>1.06</v>
      </c>
      <c r="AD51" s="152">
        <v>9.5</v>
      </c>
      <c r="AE51" s="64">
        <v>1.0900000000000001</v>
      </c>
      <c r="AF51" s="152">
        <v>9.9</v>
      </c>
      <c r="AG51" s="64">
        <v>1.1200000000000001</v>
      </c>
      <c r="AH51" s="152">
        <v>10.8</v>
      </c>
      <c r="AI51" s="64">
        <v>1.1499999999999999</v>
      </c>
      <c r="AJ51" s="152">
        <v>11</v>
      </c>
      <c r="AK51" s="64">
        <v>1.17</v>
      </c>
      <c r="AL51" s="152">
        <v>10.6</v>
      </c>
      <c r="AM51" s="64">
        <v>1.9</v>
      </c>
      <c r="AN51" s="152">
        <v>9.6999999999999993</v>
      </c>
      <c r="AO51" s="64">
        <v>1.3</v>
      </c>
      <c r="AP51" s="152">
        <v>9.5</v>
      </c>
      <c r="AQ51" s="64">
        <v>1.2</v>
      </c>
      <c r="AR51" s="152">
        <v>9.9</v>
      </c>
      <c r="AS51" s="64">
        <v>1.2</v>
      </c>
      <c r="AT51" s="152">
        <v>9.9</v>
      </c>
      <c r="AU51" s="64">
        <v>0.74</v>
      </c>
      <c r="AV51" s="152">
        <v>9.6</v>
      </c>
      <c r="AW51" s="64">
        <v>0.77</v>
      </c>
      <c r="AX51" s="152">
        <v>9.6999999999999993</v>
      </c>
      <c r="AY51" s="64">
        <v>0.8</v>
      </c>
      <c r="AZ51" s="152">
        <v>9.9</v>
      </c>
      <c r="BA51" s="64">
        <v>0.81</v>
      </c>
      <c r="BB51" s="152">
        <v>10.1</v>
      </c>
      <c r="BC51" s="64">
        <v>0.95</v>
      </c>
      <c r="BD51" s="152">
        <v>10.1</v>
      </c>
      <c r="BE51" s="64">
        <v>0.8</v>
      </c>
      <c r="BF51" s="152">
        <v>10.199999999999999</v>
      </c>
      <c r="BG51" s="64">
        <v>1.1000000000000001</v>
      </c>
      <c r="BH51" s="152">
        <v>10.1</v>
      </c>
      <c r="BI51" s="275">
        <v>0.8</v>
      </c>
      <c r="BJ51" s="6">
        <v>10.9</v>
      </c>
      <c r="BK51" s="281">
        <v>1</v>
      </c>
      <c r="BL51" s="6">
        <v>11.2</v>
      </c>
      <c r="BM51" s="281">
        <v>0.9</v>
      </c>
    </row>
    <row r="52" spans="1:65" s="6" customFormat="1" ht="12.75" x14ac:dyDescent="0.2">
      <c r="A52" s="72" t="s">
        <v>36</v>
      </c>
      <c r="B52" s="63">
        <v>13.9</v>
      </c>
      <c r="C52" s="64">
        <v>2.83</v>
      </c>
      <c r="D52" s="152">
        <v>13.9</v>
      </c>
      <c r="E52" s="64">
        <v>2.79</v>
      </c>
      <c r="F52" s="152">
        <v>14.4</v>
      </c>
      <c r="G52" s="64">
        <v>2.77</v>
      </c>
      <c r="H52" s="152">
        <v>15.4</v>
      </c>
      <c r="I52" s="64">
        <v>2.38</v>
      </c>
      <c r="J52" s="152">
        <v>14.8</v>
      </c>
      <c r="K52" s="64">
        <v>1.79</v>
      </c>
      <c r="L52" s="152">
        <v>13.5</v>
      </c>
      <c r="M52" s="64">
        <v>1.18</v>
      </c>
      <c r="N52" s="152">
        <v>12.1</v>
      </c>
      <c r="O52" s="64">
        <v>1.1599999999999999</v>
      </c>
      <c r="P52" s="152">
        <v>11.8</v>
      </c>
      <c r="Q52" s="64">
        <v>1.1499999999999999</v>
      </c>
      <c r="R52" s="152">
        <v>12.5</v>
      </c>
      <c r="S52" s="64">
        <v>1.18</v>
      </c>
      <c r="T52" s="152">
        <v>13.5</v>
      </c>
      <c r="U52" s="64">
        <v>1.22</v>
      </c>
      <c r="V52" s="152">
        <v>13.4</v>
      </c>
      <c r="W52" s="64">
        <v>1.23</v>
      </c>
      <c r="X52" s="152">
        <v>12.6</v>
      </c>
      <c r="Y52" s="64">
        <v>1.19</v>
      </c>
      <c r="Z52" s="152">
        <v>11.2</v>
      </c>
      <c r="AA52" s="64">
        <v>1.1399999999999999</v>
      </c>
      <c r="AB52" s="152">
        <v>11.2</v>
      </c>
      <c r="AC52" s="64">
        <v>1.1399999999999999</v>
      </c>
      <c r="AD52" s="152">
        <v>11.1</v>
      </c>
      <c r="AE52" s="64">
        <v>1.17</v>
      </c>
      <c r="AF52" s="152">
        <v>12.2</v>
      </c>
      <c r="AG52" s="64">
        <v>1.22</v>
      </c>
      <c r="AH52" s="152">
        <v>13.2</v>
      </c>
      <c r="AI52" s="64">
        <v>1.26</v>
      </c>
      <c r="AJ52" s="152">
        <v>13.9</v>
      </c>
      <c r="AK52" s="64">
        <v>1.3</v>
      </c>
      <c r="AL52" s="152">
        <v>12.7</v>
      </c>
      <c r="AM52" s="64">
        <v>2.1</v>
      </c>
      <c r="AN52" s="152">
        <v>12.4</v>
      </c>
      <c r="AO52" s="64">
        <v>1.5</v>
      </c>
      <c r="AP52" s="152">
        <v>11.9</v>
      </c>
      <c r="AQ52" s="64">
        <v>1.2</v>
      </c>
      <c r="AR52" s="152">
        <v>11.7</v>
      </c>
      <c r="AS52" s="64">
        <v>1.2</v>
      </c>
      <c r="AT52" s="152">
        <v>10.3</v>
      </c>
      <c r="AU52" s="64">
        <v>0.74</v>
      </c>
      <c r="AV52" s="152">
        <v>10.199999999999999</v>
      </c>
      <c r="AW52" s="64">
        <v>0.78</v>
      </c>
      <c r="AX52" s="152">
        <v>10.8</v>
      </c>
      <c r="AY52" s="64">
        <v>0.8</v>
      </c>
      <c r="AZ52" s="152">
        <v>10.6</v>
      </c>
      <c r="BA52" s="64">
        <v>0.83</v>
      </c>
      <c r="BB52" s="152">
        <v>10.3</v>
      </c>
      <c r="BC52" s="64">
        <v>0.96</v>
      </c>
      <c r="BD52" s="152">
        <v>10.7</v>
      </c>
      <c r="BE52" s="64">
        <v>0.8</v>
      </c>
      <c r="BF52" s="152">
        <v>11.6</v>
      </c>
      <c r="BG52" s="64">
        <v>1.9</v>
      </c>
      <c r="BH52" s="152">
        <v>11.2</v>
      </c>
      <c r="BI52" s="275">
        <v>1</v>
      </c>
      <c r="BJ52" s="6">
        <v>11.3</v>
      </c>
      <c r="BK52" s="281">
        <v>0.7</v>
      </c>
      <c r="BL52" s="6">
        <v>10.4</v>
      </c>
      <c r="BM52" s="281">
        <v>0.8</v>
      </c>
    </row>
    <row r="53" spans="1:65" s="6" customFormat="1" ht="12.75" x14ac:dyDescent="0.2">
      <c r="A53" s="72" t="s">
        <v>37</v>
      </c>
      <c r="B53" s="63">
        <v>11.5</v>
      </c>
      <c r="C53" s="64">
        <v>0.64</v>
      </c>
      <c r="D53" s="152">
        <v>12.8</v>
      </c>
      <c r="E53" s="64">
        <v>0.66</v>
      </c>
      <c r="F53" s="152">
        <v>13</v>
      </c>
      <c r="G53" s="64">
        <v>0.65</v>
      </c>
      <c r="H53" s="152">
        <v>13.1</v>
      </c>
      <c r="I53" s="64">
        <v>0.64</v>
      </c>
      <c r="J53" s="152">
        <v>12.8</v>
      </c>
      <c r="K53" s="64">
        <v>0.65</v>
      </c>
      <c r="L53" s="152">
        <v>12.6</v>
      </c>
      <c r="M53" s="64">
        <v>0.65</v>
      </c>
      <c r="N53" s="152">
        <v>12.5</v>
      </c>
      <c r="O53" s="64">
        <v>0.65</v>
      </c>
      <c r="P53" s="152">
        <v>11.9</v>
      </c>
      <c r="Q53" s="64">
        <v>0.64</v>
      </c>
      <c r="R53" s="152">
        <v>11.5</v>
      </c>
      <c r="S53" s="64">
        <v>0.62</v>
      </c>
      <c r="T53" s="152">
        <v>11.9</v>
      </c>
      <c r="U53" s="64">
        <v>0.63</v>
      </c>
      <c r="V53" s="152">
        <v>12.5</v>
      </c>
      <c r="W53" s="64">
        <v>0.65</v>
      </c>
      <c r="X53" s="152">
        <v>13</v>
      </c>
      <c r="Y53" s="64">
        <v>0.65</v>
      </c>
      <c r="Z53" s="152">
        <v>13.2</v>
      </c>
      <c r="AA53" s="64">
        <v>0.66</v>
      </c>
      <c r="AB53" s="152">
        <v>12.8</v>
      </c>
      <c r="AC53" s="64">
        <v>0.68</v>
      </c>
      <c r="AD53" s="152">
        <v>12.7</v>
      </c>
      <c r="AE53" s="64">
        <v>0.71</v>
      </c>
      <c r="AF53" s="152">
        <v>11.7</v>
      </c>
      <c r="AG53" s="64">
        <v>0.72</v>
      </c>
      <c r="AH53" s="152">
        <v>11.6</v>
      </c>
      <c r="AI53" s="64">
        <v>0.72</v>
      </c>
      <c r="AJ53" s="152">
        <v>11.4</v>
      </c>
      <c r="AK53" s="64">
        <v>0.71</v>
      </c>
      <c r="AL53" s="152">
        <v>11.1</v>
      </c>
      <c r="AM53" s="64">
        <v>1.2</v>
      </c>
      <c r="AN53" s="152">
        <v>10.8</v>
      </c>
      <c r="AO53" s="64">
        <v>0.9</v>
      </c>
      <c r="AP53" s="152">
        <v>10.1</v>
      </c>
      <c r="AQ53" s="64">
        <v>0.8</v>
      </c>
      <c r="AR53" s="152">
        <v>10.4</v>
      </c>
      <c r="AS53" s="64">
        <v>0.8</v>
      </c>
      <c r="AT53" s="152">
        <v>10.8</v>
      </c>
      <c r="AU53" s="64">
        <v>0.51</v>
      </c>
      <c r="AV53" s="152">
        <v>11.6</v>
      </c>
      <c r="AW53" s="64">
        <v>0.53</v>
      </c>
      <c r="AX53" s="152">
        <v>12</v>
      </c>
      <c r="AY53" s="64">
        <v>0.5</v>
      </c>
      <c r="AZ53" s="152">
        <v>12.4</v>
      </c>
      <c r="BA53" s="64">
        <v>0.54</v>
      </c>
      <c r="BB53" s="152">
        <v>12.5</v>
      </c>
      <c r="BC53" s="64">
        <v>0.64</v>
      </c>
      <c r="BD53" s="152">
        <v>13.3</v>
      </c>
      <c r="BE53" s="64">
        <v>0.6</v>
      </c>
      <c r="BF53" s="152">
        <v>14.1</v>
      </c>
      <c r="BG53" s="64">
        <v>1.2</v>
      </c>
      <c r="BH53" s="152">
        <v>14.6</v>
      </c>
      <c r="BI53" s="275">
        <v>0.8</v>
      </c>
      <c r="BJ53" s="6">
        <v>15.3</v>
      </c>
      <c r="BK53" s="281">
        <v>0.9</v>
      </c>
      <c r="BL53" s="6">
        <v>14.7</v>
      </c>
      <c r="BM53" s="281">
        <v>0.8</v>
      </c>
    </row>
    <row r="54" spans="1:65" s="6" customFormat="1" ht="12.75" x14ac:dyDescent="0.2">
      <c r="A54" s="72" t="s">
        <v>43</v>
      </c>
      <c r="B54" s="63">
        <v>18.2</v>
      </c>
      <c r="C54" s="64">
        <v>3.05</v>
      </c>
      <c r="D54" s="152">
        <v>18.100000000000001</v>
      </c>
      <c r="E54" s="64">
        <v>3.01</v>
      </c>
      <c r="F54" s="152">
        <v>16.5</v>
      </c>
      <c r="G54" s="64">
        <v>2.87</v>
      </c>
      <c r="H54" s="152">
        <v>16.7</v>
      </c>
      <c r="I54" s="64">
        <v>2.41</v>
      </c>
      <c r="J54" s="152">
        <v>16.100000000000001</v>
      </c>
      <c r="K54" s="64">
        <v>1.79</v>
      </c>
      <c r="L54" s="152">
        <v>16.399999999999999</v>
      </c>
      <c r="M54" s="64">
        <v>1.23</v>
      </c>
      <c r="N54" s="152">
        <v>15.4</v>
      </c>
      <c r="O54" s="64">
        <v>1.21</v>
      </c>
      <c r="P54" s="152">
        <v>14.2</v>
      </c>
      <c r="Q54" s="64">
        <v>1.18</v>
      </c>
      <c r="R54" s="152">
        <v>13.6</v>
      </c>
      <c r="S54" s="64">
        <v>1.1599999999999999</v>
      </c>
      <c r="T54" s="152">
        <v>13.5</v>
      </c>
      <c r="U54" s="64">
        <v>1.17</v>
      </c>
      <c r="V54" s="152">
        <v>14.1</v>
      </c>
      <c r="W54" s="64">
        <v>1.19</v>
      </c>
      <c r="X54" s="152">
        <v>14.4</v>
      </c>
      <c r="Y54" s="64">
        <v>1.19</v>
      </c>
      <c r="Z54" s="152">
        <v>14.6</v>
      </c>
      <c r="AA54" s="64">
        <v>1.18</v>
      </c>
      <c r="AB54" s="152">
        <v>14.4</v>
      </c>
      <c r="AC54" s="64">
        <v>1.2</v>
      </c>
      <c r="AD54" s="152">
        <v>13.6</v>
      </c>
      <c r="AE54" s="64">
        <v>1.22</v>
      </c>
      <c r="AF54" s="152">
        <v>14.2</v>
      </c>
      <c r="AG54" s="64">
        <v>1.26</v>
      </c>
      <c r="AH54" s="152">
        <v>13</v>
      </c>
      <c r="AI54" s="64">
        <v>1.24</v>
      </c>
      <c r="AJ54" s="152">
        <v>11.7</v>
      </c>
      <c r="AK54" s="64">
        <v>1.1599999999999999</v>
      </c>
      <c r="AL54" s="152">
        <v>9.3000000000000007</v>
      </c>
      <c r="AM54" s="64">
        <v>1.7</v>
      </c>
      <c r="AN54" s="152">
        <v>9</v>
      </c>
      <c r="AO54" s="64">
        <v>1.2</v>
      </c>
      <c r="AP54" s="152">
        <v>10.199999999999999</v>
      </c>
      <c r="AQ54" s="64">
        <v>1.1000000000000001</v>
      </c>
      <c r="AR54" s="152">
        <v>10.9</v>
      </c>
      <c r="AS54" s="64">
        <v>1.1000000000000001</v>
      </c>
      <c r="AT54" s="152">
        <v>12.5</v>
      </c>
      <c r="AU54" s="64">
        <v>0.76</v>
      </c>
      <c r="AV54" s="152">
        <v>12.7</v>
      </c>
      <c r="AW54" s="64">
        <v>0.81</v>
      </c>
      <c r="AX54" s="152">
        <v>12</v>
      </c>
      <c r="AY54" s="64">
        <v>0.8</v>
      </c>
      <c r="AZ54" s="152">
        <v>10.7</v>
      </c>
      <c r="BA54" s="64">
        <v>0.77</v>
      </c>
      <c r="BB54" s="152">
        <v>10.1</v>
      </c>
      <c r="BC54" s="64">
        <v>0.87</v>
      </c>
      <c r="BD54" s="152">
        <v>12.2</v>
      </c>
      <c r="BE54" s="64">
        <v>0.8</v>
      </c>
      <c r="BF54" s="152">
        <v>13.5</v>
      </c>
      <c r="BG54" s="64">
        <v>2.4</v>
      </c>
      <c r="BH54" s="152">
        <v>14.1</v>
      </c>
      <c r="BI54" s="275">
        <v>1.6</v>
      </c>
      <c r="BJ54" s="6">
        <v>13.6</v>
      </c>
      <c r="BK54" s="281">
        <v>1.4</v>
      </c>
      <c r="BL54" s="6">
        <v>12.5</v>
      </c>
      <c r="BM54" s="281">
        <v>1.4</v>
      </c>
    </row>
    <row r="55" spans="1:65" s="6" customFormat="1" ht="12.75" x14ac:dyDescent="0.2">
      <c r="A55" s="74" t="s">
        <v>51</v>
      </c>
      <c r="B55" s="70">
        <v>8.4</v>
      </c>
      <c r="C55" s="71">
        <v>0.83</v>
      </c>
      <c r="D55" s="158">
        <v>9.1999999999999993</v>
      </c>
      <c r="E55" s="71">
        <v>0.88</v>
      </c>
      <c r="F55" s="158">
        <v>11.8</v>
      </c>
      <c r="G55" s="71">
        <v>0.96</v>
      </c>
      <c r="H55" s="158">
        <v>12.4</v>
      </c>
      <c r="I55" s="71">
        <v>1.05</v>
      </c>
      <c r="J55" s="158">
        <v>12.4</v>
      </c>
      <c r="K55" s="71">
        <v>1.1100000000000001</v>
      </c>
      <c r="L55" s="158">
        <v>10.3</v>
      </c>
      <c r="M55" s="71">
        <v>1.0900000000000001</v>
      </c>
      <c r="N55" s="158">
        <v>9.1</v>
      </c>
      <c r="O55" s="71">
        <v>1.03</v>
      </c>
      <c r="P55" s="158">
        <v>8.4</v>
      </c>
      <c r="Q55" s="71">
        <v>1</v>
      </c>
      <c r="R55" s="158">
        <v>8.5</v>
      </c>
      <c r="S55" s="71">
        <v>1.01</v>
      </c>
      <c r="T55" s="158">
        <v>9.1999999999999993</v>
      </c>
      <c r="U55" s="71">
        <v>1.04</v>
      </c>
      <c r="V55" s="158">
        <v>10.1</v>
      </c>
      <c r="W55" s="71">
        <v>1.06</v>
      </c>
      <c r="X55" s="158">
        <v>11.2</v>
      </c>
      <c r="Y55" s="71">
        <v>1.1000000000000001</v>
      </c>
      <c r="Z55" s="158">
        <v>10.9</v>
      </c>
      <c r="AA55" s="71">
        <v>1.1000000000000001</v>
      </c>
      <c r="AB55" s="158">
        <v>10.1</v>
      </c>
      <c r="AC55" s="71">
        <v>1.06</v>
      </c>
      <c r="AD55" s="158">
        <v>8.8000000000000007</v>
      </c>
      <c r="AE55" s="71">
        <v>1.01</v>
      </c>
      <c r="AF55" s="158">
        <v>8.5</v>
      </c>
      <c r="AG55" s="71">
        <v>1.01</v>
      </c>
      <c r="AH55" s="158">
        <v>8.6</v>
      </c>
      <c r="AI55" s="71">
        <v>1.02</v>
      </c>
      <c r="AJ55" s="158">
        <v>8.5</v>
      </c>
      <c r="AK55" s="71">
        <v>1.01</v>
      </c>
      <c r="AL55" s="158">
        <v>8.8000000000000007</v>
      </c>
      <c r="AM55" s="71">
        <v>1.7</v>
      </c>
      <c r="AN55" s="158">
        <v>8.6</v>
      </c>
      <c r="AO55" s="71">
        <v>1.1000000000000001</v>
      </c>
      <c r="AP55" s="158">
        <v>8.6</v>
      </c>
      <c r="AQ55" s="71">
        <v>1</v>
      </c>
      <c r="AR55" s="158">
        <v>8.8000000000000007</v>
      </c>
      <c r="AS55" s="71">
        <v>1</v>
      </c>
      <c r="AT55" s="158">
        <v>10.199999999999999</v>
      </c>
      <c r="AU55" s="71">
        <v>0.66</v>
      </c>
      <c r="AV55" s="158">
        <v>10.8</v>
      </c>
      <c r="AW55" s="71">
        <v>0.72</v>
      </c>
      <c r="AX55" s="158">
        <v>10.9</v>
      </c>
      <c r="AY55" s="71">
        <v>0.7</v>
      </c>
      <c r="AZ55" s="158">
        <v>10.4</v>
      </c>
      <c r="BA55" s="71">
        <v>0.73</v>
      </c>
      <c r="BB55" s="158">
        <v>10.6</v>
      </c>
      <c r="BC55" s="71">
        <v>0.85</v>
      </c>
      <c r="BD55" s="158">
        <v>10.5</v>
      </c>
      <c r="BE55" s="71">
        <v>0.7</v>
      </c>
      <c r="BF55" s="158">
        <v>10.199999999999999</v>
      </c>
      <c r="BG55" s="71">
        <v>1.2</v>
      </c>
      <c r="BH55" s="158">
        <v>11.3</v>
      </c>
      <c r="BI55" s="276">
        <v>0.9</v>
      </c>
      <c r="BJ55" s="219">
        <v>11.5</v>
      </c>
      <c r="BK55" s="283">
        <v>0.7</v>
      </c>
      <c r="BL55" s="219">
        <v>11.8</v>
      </c>
      <c r="BM55" s="283">
        <v>0.7</v>
      </c>
    </row>
    <row r="56" spans="1:65" s="6" customFormat="1" ht="12.75" x14ac:dyDescent="0.2">
      <c r="A56" s="72" t="s">
        <v>9</v>
      </c>
      <c r="B56" s="63">
        <v>8.1999999999999993</v>
      </c>
      <c r="C56" s="64">
        <v>1.02</v>
      </c>
      <c r="D56" s="152">
        <v>8.3000000000000007</v>
      </c>
      <c r="E56" s="64">
        <v>1.02</v>
      </c>
      <c r="F56" s="152">
        <v>7.9</v>
      </c>
      <c r="G56" s="64">
        <v>0.99</v>
      </c>
      <c r="H56" s="152">
        <v>7.7</v>
      </c>
      <c r="I56" s="64">
        <v>1.02</v>
      </c>
      <c r="J56" s="152">
        <v>6.8</v>
      </c>
      <c r="K56" s="64">
        <v>1.05</v>
      </c>
      <c r="L56" s="152">
        <v>6.7</v>
      </c>
      <c r="M56" s="64">
        <v>1.05</v>
      </c>
      <c r="N56" s="152">
        <v>5.5</v>
      </c>
      <c r="O56" s="64">
        <v>0.96</v>
      </c>
      <c r="P56" s="152">
        <v>4.5</v>
      </c>
      <c r="Q56" s="64">
        <v>0.86</v>
      </c>
      <c r="R56" s="152">
        <v>4.3</v>
      </c>
      <c r="S56" s="64">
        <v>0.86</v>
      </c>
      <c r="T56" s="152">
        <v>5.8</v>
      </c>
      <c r="U56" s="64">
        <v>1</v>
      </c>
      <c r="V56" s="152">
        <v>8.1</v>
      </c>
      <c r="W56" s="64">
        <v>1.17</v>
      </c>
      <c r="X56" s="152">
        <v>9</v>
      </c>
      <c r="Y56" s="64">
        <v>1.23</v>
      </c>
      <c r="Z56" s="152">
        <v>9.6999999999999993</v>
      </c>
      <c r="AA56" s="64">
        <v>1.27</v>
      </c>
      <c r="AB56" s="152">
        <v>9.6999999999999993</v>
      </c>
      <c r="AC56" s="64">
        <v>1.27</v>
      </c>
      <c r="AD56" s="152">
        <v>10.7</v>
      </c>
      <c r="AE56" s="64">
        <v>1.29</v>
      </c>
      <c r="AF56" s="152">
        <v>10</v>
      </c>
      <c r="AG56" s="64">
        <v>1.23</v>
      </c>
      <c r="AH56" s="152">
        <v>9.9</v>
      </c>
      <c r="AI56" s="64">
        <v>1.21</v>
      </c>
      <c r="AJ56" s="152">
        <v>8.4</v>
      </c>
      <c r="AK56" s="64">
        <v>1.1399999999999999</v>
      </c>
      <c r="AL56" s="152">
        <v>7.6</v>
      </c>
      <c r="AM56" s="64">
        <v>1.8</v>
      </c>
      <c r="AN56" s="152">
        <v>7.4</v>
      </c>
      <c r="AO56" s="64">
        <v>1.1000000000000001</v>
      </c>
      <c r="AP56" s="152">
        <v>7.8</v>
      </c>
      <c r="AQ56" s="64">
        <v>0.9</v>
      </c>
      <c r="AR56" s="152">
        <v>7.9</v>
      </c>
      <c r="AS56" s="64">
        <v>0.9</v>
      </c>
      <c r="AT56" s="152">
        <v>8.8000000000000007</v>
      </c>
      <c r="AU56" s="64">
        <v>0.65</v>
      </c>
      <c r="AV56" s="152">
        <v>9.1999999999999993</v>
      </c>
      <c r="AW56" s="64">
        <v>0.73</v>
      </c>
      <c r="AX56" s="152">
        <v>9.1</v>
      </c>
      <c r="AY56" s="64">
        <v>0.8</v>
      </c>
      <c r="AZ56" s="152">
        <v>8.6999999999999993</v>
      </c>
      <c r="BA56" s="64">
        <v>0.75</v>
      </c>
      <c r="BB56" s="152">
        <v>8.4</v>
      </c>
      <c r="BC56" s="64">
        <v>0.87</v>
      </c>
      <c r="BD56" s="152">
        <v>8.4</v>
      </c>
      <c r="BE56" s="64">
        <v>0.7</v>
      </c>
      <c r="BF56" s="152">
        <v>8.3000000000000007</v>
      </c>
      <c r="BG56" s="64">
        <v>0.8</v>
      </c>
      <c r="BH56" s="152">
        <v>9</v>
      </c>
      <c r="BI56" s="275">
        <v>0.6</v>
      </c>
      <c r="BJ56" s="6">
        <v>9.6999999999999993</v>
      </c>
      <c r="BK56" s="281">
        <v>0.6</v>
      </c>
      <c r="BL56" s="6">
        <v>10.6</v>
      </c>
      <c r="BM56" s="281">
        <v>0.6</v>
      </c>
    </row>
    <row r="57" spans="1:65" s="6" customFormat="1" ht="12.75" x14ac:dyDescent="0.2">
      <c r="A57" s="72" t="s">
        <v>21</v>
      </c>
      <c r="B57" s="63">
        <v>14.5</v>
      </c>
      <c r="C57" s="64">
        <v>2.2000000000000002</v>
      </c>
      <c r="D57" s="152">
        <v>13.8</v>
      </c>
      <c r="E57" s="64">
        <v>2.12</v>
      </c>
      <c r="F57" s="152">
        <v>12.8</v>
      </c>
      <c r="G57" s="64">
        <v>2.0099999999999998</v>
      </c>
      <c r="H57" s="152">
        <v>12.2</v>
      </c>
      <c r="I57" s="64">
        <v>1.78</v>
      </c>
      <c r="J57" s="152">
        <v>11.3</v>
      </c>
      <c r="K57" s="64">
        <v>1.51</v>
      </c>
      <c r="L57" s="152">
        <v>11</v>
      </c>
      <c r="M57" s="64">
        <v>1.24</v>
      </c>
      <c r="N57" s="152">
        <v>11.6</v>
      </c>
      <c r="O57" s="64">
        <v>1.25</v>
      </c>
      <c r="P57" s="152">
        <v>11.8</v>
      </c>
      <c r="Q57" s="64">
        <v>1.25</v>
      </c>
      <c r="R57" s="152">
        <v>12.3</v>
      </c>
      <c r="S57" s="64">
        <v>1.26</v>
      </c>
      <c r="T57" s="152">
        <v>12.5</v>
      </c>
      <c r="U57" s="64">
        <v>1.3</v>
      </c>
      <c r="V57" s="152">
        <v>13.6</v>
      </c>
      <c r="W57" s="64">
        <v>1.34</v>
      </c>
      <c r="X57" s="152">
        <v>14.3</v>
      </c>
      <c r="Y57" s="64">
        <v>1.36</v>
      </c>
      <c r="Z57" s="152">
        <v>12.8</v>
      </c>
      <c r="AA57" s="64">
        <v>1.3</v>
      </c>
      <c r="AB57" s="152">
        <v>12</v>
      </c>
      <c r="AC57" s="64">
        <v>1.27</v>
      </c>
      <c r="AD57" s="152">
        <v>10.6</v>
      </c>
      <c r="AE57" s="64">
        <v>1.25</v>
      </c>
      <c r="AF57" s="152">
        <v>10.9</v>
      </c>
      <c r="AG57" s="64">
        <v>1.28</v>
      </c>
      <c r="AH57" s="152">
        <v>10.6</v>
      </c>
      <c r="AI57" s="64">
        <v>1.25</v>
      </c>
      <c r="AJ57" s="152">
        <v>10.4</v>
      </c>
      <c r="AK57" s="64">
        <v>1.23</v>
      </c>
      <c r="AL57" s="152">
        <v>9.8000000000000007</v>
      </c>
      <c r="AM57" s="64">
        <v>2</v>
      </c>
      <c r="AN57" s="152">
        <v>10.3</v>
      </c>
      <c r="AO57" s="64">
        <v>1.3</v>
      </c>
      <c r="AP57" s="152">
        <v>11.3</v>
      </c>
      <c r="AQ57" s="64">
        <v>1.1000000000000001</v>
      </c>
      <c r="AR57" s="152">
        <v>11.8</v>
      </c>
      <c r="AS57" s="64">
        <v>1.1000000000000001</v>
      </c>
      <c r="AT57" s="152">
        <v>12.2</v>
      </c>
      <c r="AU57" s="64">
        <v>0.77</v>
      </c>
      <c r="AV57" s="152">
        <v>11.9</v>
      </c>
      <c r="AW57" s="64">
        <v>0.87</v>
      </c>
      <c r="AX57" s="152">
        <v>11.5</v>
      </c>
      <c r="AY57" s="64">
        <v>0.9</v>
      </c>
      <c r="AZ57" s="152">
        <v>11.2</v>
      </c>
      <c r="BA57" s="64">
        <v>0.91</v>
      </c>
      <c r="BB57" s="152">
        <v>10.5</v>
      </c>
      <c r="BC57" s="64">
        <v>1.04</v>
      </c>
      <c r="BD57" s="152">
        <v>11.4</v>
      </c>
      <c r="BE57" s="64">
        <v>0.9</v>
      </c>
      <c r="BF57" s="152">
        <v>12</v>
      </c>
      <c r="BG57" s="64">
        <v>1.3</v>
      </c>
      <c r="BH57" s="152">
        <v>12.5</v>
      </c>
      <c r="BI57" s="275">
        <v>0.8</v>
      </c>
      <c r="BJ57" s="292">
        <v>13</v>
      </c>
      <c r="BK57" s="281">
        <v>0.8</v>
      </c>
      <c r="BL57" s="6">
        <v>12.8</v>
      </c>
      <c r="BM57" s="281">
        <v>0.7</v>
      </c>
    </row>
    <row r="58" spans="1:65" s="6" customFormat="1" ht="12.75" x14ac:dyDescent="0.2">
      <c r="A58" s="72" t="s">
        <v>23</v>
      </c>
      <c r="B58" s="63">
        <v>9.4</v>
      </c>
      <c r="C58" s="64">
        <v>0.8</v>
      </c>
      <c r="D58" s="152">
        <v>8.8000000000000007</v>
      </c>
      <c r="E58" s="64">
        <v>0.78</v>
      </c>
      <c r="F58" s="152">
        <v>8.8000000000000007</v>
      </c>
      <c r="G58" s="64">
        <v>0.74</v>
      </c>
      <c r="H58" s="152">
        <v>8.5</v>
      </c>
      <c r="I58" s="64">
        <v>0.68</v>
      </c>
      <c r="J58" s="152">
        <v>9</v>
      </c>
      <c r="K58" s="64">
        <v>0.63</v>
      </c>
      <c r="L58" s="152">
        <v>8.8000000000000007</v>
      </c>
      <c r="M58" s="64">
        <v>0.56999999999999995</v>
      </c>
      <c r="N58" s="152">
        <v>8.6</v>
      </c>
      <c r="O58" s="64">
        <v>0.56999999999999995</v>
      </c>
      <c r="P58" s="152">
        <v>8.5</v>
      </c>
      <c r="Q58" s="64">
        <v>0.56999999999999995</v>
      </c>
      <c r="R58" s="152">
        <v>9.3000000000000007</v>
      </c>
      <c r="S58" s="64">
        <v>0.6</v>
      </c>
      <c r="T58" s="152">
        <v>10.199999999999999</v>
      </c>
      <c r="U58" s="64">
        <v>0.62</v>
      </c>
      <c r="V58" s="152">
        <v>10.7</v>
      </c>
      <c r="W58" s="64">
        <v>0.64</v>
      </c>
      <c r="X58" s="152">
        <v>10.6</v>
      </c>
      <c r="Y58" s="64">
        <v>0.63</v>
      </c>
      <c r="Z58" s="152">
        <v>10.199999999999999</v>
      </c>
      <c r="AA58" s="64">
        <v>0.62</v>
      </c>
      <c r="AB58" s="152">
        <v>10.5</v>
      </c>
      <c r="AC58" s="64">
        <v>0.69</v>
      </c>
      <c r="AD58" s="152">
        <v>10.3</v>
      </c>
      <c r="AE58" s="64">
        <v>0.77</v>
      </c>
      <c r="AF58" s="152">
        <v>11.1</v>
      </c>
      <c r="AG58" s="64">
        <v>0.85</v>
      </c>
      <c r="AH58" s="152">
        <v>10.3</v>
      </c>
      <c r="AI58" s="64">
        <v>0.83</v>
      </c>
      <c r="AJ58" s="152">
        <v>10.9</v>
      </c>
      <c r="AK58" s="64">
        <v>0.83</v>
      </c>
      <c r="AL58" s="152">
        <v>10.199999999999999</v>
      </c>
      <c r="AM58" s="64">
        <v>1.3</v>
      </c>
      <c r="AN58" s="152">
        <v>10.199999999999999</v>
      </c>
      <c r="AO58" s="64">
        <v>1.1000000000000001</v>
      </c>
      <c r="AP58" s="152">
        <v>9.6</v>
      </c>
      <c r="AQ58" s="64">
        <v>1</v>
      </c>
      <c r="AR58" s="152">
        <v>9.6999999999999993</v>
      </c>
      <c r="AS58" s="64">
        <v>1</v>
      </c>
      <c r="AT58" s="152">
        <v>9.8000000000000007</v>
      </c>
      <c r="AU58" s="64">
        <v>0.61</v>
      </c>
      <c r="AV58" s="152">
        <v>9.9</v>
      </c>
      <c r="AW58" s="64">
        <v>0.63</v>
      </c>
      <c r="AX58" s="152">
        <v>10.5</v>
      </c>
      <c r="AY58" s="64">
        <v>0.7</v>
      </c>
      <c r="AZ58" s="152">
        <v>11.1</v>
      </c>
      <c r="BA58" s="64">
        <v>0.68</v>
      </c>
      <c r="BB58" s="152">
        <v>11.6</v>
      </c>
      <c r="BC58" s="64">
        <v>0.81</v>
      </c>
      <c r="BD58" s="152">
        <v>11.1</v>
      </c>
      <c r="BE58" s="64">
        <v>0.7</v>
      </c>
      <c r="BF58" s="152">
        <v>10.9</v>
      </c>
      <c r="BG58" s="64">
        <v>1.3</v>
      </c>
      <c r="BH58" s="152">
        <v>10.8</v>
      </c>
      <c r="BI58" s="275">
        <v>0.7</v>
      </c>
      <c r="BJ58" s="6">
        <v>10.9</v>
      </c>
      <c r="BK58" s="281">
        <v>0.7</v>
      </c>
      <c r="BL58" s="6">
        <v>11.3</v>
      </c>
      <c r="BM58" s="281">
        <v>0.6</v>
      </c>
    </row>
    <row r="59" spans="1:65" s="6" customFormat="1" ht="12.75" x14ac:dyDescent="0.2">
      <c r="A59" s="72" t="s">
        <v>31</v>
      </c>
      <c r="B59" s="63">
        <v>8.1</v>
      </c>
      <c r="C59" s="64">
        <v>1.84</v>
      </c>
      <c r="D59" s="152">
        <v>8.4</v>
      </c>
      <c r="E59" s="64">
        <v>1.89</v>
      </c>
      <c r="F59" s="152">
        <v>8</v>
      </c>
      <c r="G59" s="64">
        <v>1.83</v>
      </c>
      <c r="H59" s="152">
        <v>6.7</v>
      </c>
      <c r="I59" s="64">
        <v>1.53</v>
      </c>
      <c r="J59" s="152">
        <v>5.3</v>
      </c>
      <c r="K59" s="64">
        <v>1.21</v>
      </c>
      <c r="L59" s="152">
        <v>4.7</v>
      </c>
      <c r="M59" s="64">
        <v>0.92</v>
      </c>
      <c r="N59" s="152">
        <v>5</v>
      </c>
      <c r="O59" s="64">
        <v>0.93</v>
      </c>
      <c r="P59" s="152">
        <v>6.4</v>
      </c>
      <c r="Q59" s="64">
        <v>1.05</v>
      </c>
      <c r="R59" s="152">
        <v>6.9</v>
      </c>
      <c r="S59" s="64">
        <v>1.1000000000000001</v>
      </c>
      <c r="T59" s="152">
        <v>7.1</v>
      </c>
      <c r="U59" s="64">
        <v>1.1100000000000001</v>
      </c>
      <c r="V59" s="152">
        <v>7.4</v>
      </c>
      <c r="W59" s="64">
        <v>1.1299999999999999</v>
      </c>
      <c r="X59" s="152">
        <v>8.6</v>
      </c>
      <c r="Y59" s="64">
        <v>1.21</v>
      </c>
      <c r="Z59" s="152">
        <v>8.8000000000000007</v>
      </c>
      <c r="AA59" s="64">
        <v>1.22</v>
      </c>
      <c r="AB59" s="152">
        <v>7.6</v>
      </c>
      <c r="AC59" s="64">
        <v>1.1399999999999999</v>
      </c>
      <c r="AD59" s="152">
        <v>6.5</v>
      </c>
      <c r="AE59" s="64">
        <v>1.05</v>
      </c>
      <c r="AF59" s="152">
        <v>6.9</v>
      </c>
      <c r="AG59" s="64">
        <v>1.07</v>
      </c>
      <c r="AH59" s="152">
        <v>8.4</v>
      </c>
      <c r="AI59" s="64">
        <v>1.17</v>
      </c>
      <c r="AJ59" s="152">
        <v>8.9</v>
      </c>
      <c r="AK59" s="64">
        <v>1.19</v>
      </c>
      <c r="AL59" s="152">
        <v>7.4</v>
      </c>
      <c r="AM59" s="64">
        <v>1.8</v>
      </c>
      <c r="AN59" s="152">
        <v>6.2</v>
      </c>
      <c r="AO59" s="64">
        <v>1.1000000000000001</v>
      </c>
      <c r="AP59" s="152">
        <v>5.6</v>
      </c>
      <c r="AQ59" s="64">
        <v>0.8</v>
      </c>
      <c r="AR59" s="152">
        <v>6</v>
      </c>
      <c r="AS59" s="64">
        <v>0.8</v>
      </c>
      <c r="AT59" s="152">
        <v>5.7</v>
      </c>
      <c r="AU59" s="64">
        <v>0.55000000000000004</v>
      </c>
      <c r="AV59" s="152">
        <v>5.6</v>
      </c>
      <c r="AW59" s="64">
        <v>0.59</v>
      </c>
      <c r="AX59" s="152">
        <v>5.5</v>
      </c>
      <c r="AY59" s="64">
        <v>0.6</v>
      </c>
      <c r="AZ59" s="152">
        <v>5.6</v>
      </c>
      <c r="BA59" s="64">
        <v>0.62</v>
      </c>
      <c r="BB59" s="152">
        <v>5.6</v>
      </c>
      <c r="BC59" s="64">
        <v>0.72</v>
      </c>
      <c r="BD59" s="152">
        <v>6.9</v>
      </c>
      <c r="BE59" s="64">
        <v>0.7</v>
      </c>
      <c r="BF59" s="152">
        <v>7.1</v>
      </c>
      <c r="BG59" s="64">
        <v>0.8</v>
      </c>
      <c r="BH59" s="152">
        <v>7.3</v>
      </c>
      <c r="BI59" s="275">
        <v>0.6</v>
      </c>
      <c r="BJ59" s="6">
        <v>7.4</v>
      </c>
      <c r="BK59" s="281">
        <v>0.5</v>
      </c>
      <c r="BL59" s="6">
        <v>8.3000000000000007</v>
      </c>
      <c r="BM59" s="281">
        <v>0.5</v>
      </c>
    </row>
    <row r="60" spans="1:65" s="6" customFormat="1" ht="11.25" customHeight="1" x14ac:dyDescent="0.2">
      <c r="A60" s="72" t="s">
        <v>32</v>
      </c>
      <c r="B60" s="63">
        <v>10.3</v>
      </c>
      <c r="C60" s="64">
        <v>0.73</v>
      </c>
      <c r="D60" s="152">
        <v>11</v>
      </c>
      <c r="E60" s="64">
        <v>0.76</v>
      </c>
      <c r="F60" s="152">
        <v>11</v>
      </c>
      <c r="G60" s="64">
        <v>0.74</v>
      </c>
      <c r="H60" s="152">
        <v>9.6999999999999993</v>
      </c>
      <c r="I60" s="64">
        <v>0.67</v>
      </c>
      <c r="J60" s="152">
        <v>8.9</v>
      </c>
      <c r="K60" s="64">
        <v>0.69</v>
      </c>
      <c r="L60" s="152">
        <v>8.4</v>
      </c>
      <c r="M60" s="64">
        <v>0.67</v>
      </c>
      <c r="N60" s="152">
        <v>7.7</v>
      </c>
      <c r="O60" s="64">
        <v>0.63</v>
      </c>
      <c r="P60" s="152">
        <v>7.6</v>
      </c>
      <c r="Q60" s="64">
        <v>0.53</v>
      </c>
      <c r="R60" s="152">
        <v>7.9</v>
      </c>
      <c r="S60" s="64">
        <v>0.54</v>
      </c>
      <c r="T60" s="152">
        <v>9</v>
      </c>
      <c r="U60" s="64">
        <v>0.56999999999999995</v>
      </c>
      <c r="V60" s="152">
        <v>9.6999999999999993</v>
      </c>
      <c r="W60" s="64">
        <v>0.59</v>
      </c>
      <c r="X60" s="152">
        <v>10.3</v>
      </c>
      <c r="Y60" s="64">
        <v>0.6</v>
      </c>
      <c r="Z60" s="152">
        <v>10.1</v>
      </c>
      <c r="AA60" s="64">
        <v>0.6</v>
      </c>
      <c r="AB60" s="152">
        <v>9.3000000000000007</v>
      </c>
      <c r="AC60" s="64">
        <v>0.61</v>
      </c>
      <c r="AD60" s="152">
        <v>8.8000000000000007</v>
      </c>
      <c r="AE60" s="64">
        <v>0.64</v>
      </c>
      <c r="AF60" s="152">
        <v>8.8000000000000007</v>
      </c>
      <c r="AG60" s="64">
        <v>0.68</v>
      </c>
      <c r="AH60" s="152">
        <v>9</v>
      </c>
      <c r="AI60" s="64">
        <v>0.69</v>
      </c>
      <c r="AJ60" s="152">
        <v>8.5</v>
      </c>
      <c r="AK60" s="64">
        <v>0.66</v>
      </c>
      <c r="AL60" s="152">
        <v>8.1</v>
      </c>
      <c r="AM60" s="64">
        <v>1.1000000000000001</v>
      </c>
      <c r="AN60" s="152">
        <v>7.7</v>
      </c>
      <c r="AO60" s="64">
        <v>0.8</v>
      </c>
      <c r="AP60" s="152">
        <v>7.8</v>
      </c>
      <c r="AQ60" s="64">
        <v>0.8</v>
      </c>
      <c r="AR60" s="152">
        <v>8.1999999999999993</v>
      </c>
      <c r="AS60" s="64">
        <v>0.8</v>
      </c>
      <c r="AT60" s="152">
        <v>8.1999999999999993</v>
      </c>
      <c r="AU60" s="64">
        <v>0.48</v>
      </c>
      <c r="AV60" s="152">
        <v>7.8</v>
      </c>
      <c r="AW60" s="64">
        <v>0.5</v>
      </c>
      <c r="AX60" s="152">
        <v>7.9</v>
      </c>
      <c r="AY60" s="64">
        <v>0.5</v>
      </c>
      <c r="AZ60" s="152">
        <v>8.1</v>
      </c>
      <c r="BA60" s="64">
        <v>0.52</v>
      </c>
      <c r="BB60" s="152">
        <v>8.6999999999999993</v>
      </c>
      <c r="BC60" s="64">
        <v>0.63</v>
      </c>
      <c r="BD60" s="152">
        <v>9.1</v>
      </c>
      <c r="BE60" s="64">
        <v>0.6</v>
      </c>
      <c r="BF60" s="152">
        <v>9.8000000000000007</v>
      </c>
      <c r="BG60" s="64">
        <v>1.1000000000000001</v>
      </c>
      <c r="BH60" s="152">
        <v>10.6</v>
      </c>
      <c r="BI60" s="275">
        <v>0.7</v>
      </c>
      <c r="BJ60" s="6">
        <v>10.6</v>
      </c>
      <c r="BK60" s="281">
        <v>0.7</v>
      </c>
      <c r="BL60" s="6">
        <v>10.6</v>
      </c>
      <c r="BM60" s="281">
        <v>0.6</v>
      </c>
    </row>
    <row r="61" spans="1:65" s="6" customFormat="1" ht="11.25" customHeight="1" x14ac:dyDescent="0.2">
      <c r="A61" s="72" t="s">
        <v>34</v>
      </c>
      <c r="B61" s="63">
        <v>14.2</v>
      </c>
      <c r="C61" s="64">
        <v>0.53</v>
      </c>
      <c r="D61" s="152">
        <v>14.9</v>
      </c>
      <c r="E61" s="64">
        <v>0.56000000000000005</v>
      </c>
      <c r="F61" s="152">
        <v>15.5</v>
      </c>
      <c r="G61" s="64">
        <v>0.57999999999999996</v>
      </c>
      <c r="H61" s="152">
        <v>15.8</v>
      </c>
      <c r="I61" s="64">
        <v>0.56000000000000005</v>
      </c>
      <c r="J61" s="152">
        <v>14.9</v>
      </c>
      <c r="K61" s="64">
        <v>0.54</v>
      </c>
      <c r="L61" s="152">
        <v>14.4</v>
      </c>
      <c r="M61" s="64">
        <v>0.52</v>
      </c>
      <c r="N61" s="152">
        <v>13.6</v>
      </c>
      <c r="O61" s="64">
        <v>0.56000000000000005</v>
      </c>
      <c r="P61" s="152">
        <v>13.4</v>
      </c>
      <c r="Q61" s="64">
        <v>0.56999999999999995</v>
      </c>
      <c r="R61" s="152">
        <v>13.4</v>
      </c>
      <c r="S61" s="64">
        <v>0.55000000000000004</v>
      </c>
      <c r="T61" s="152">
        <v>14</v>
      </c>
      <c r="U61" s="64">
        <v>0.52</v>
      </c>
      <c r="V61" s="152">
        <v>15.1</v>
      </c>
      <c r="W61" s="64">
        <v>0.54</v>
      </c>
      <c r="X61" s="152">
        <v>15.8</v>
      </c>
      <c r="Y61" s="64">
        <v>0.55000000000000004</v>
      </c>
      <c r="Z61" s="152">
        <v>16.399999999999999</v>
      </c>
      <c r="AA61" s="64">
        <v>0.56000000000000005</v>
      </c>
      <c r="AB61" s="152">
        <v>16.600000000000001</v>
      </c>
      <c r="AC61" s="64">
        <v>0.57999999999999996</v>
      </c>
      <c r="AD61" s="152">
        <v>16.7</v>
      </c>
      <c r="AE61" s="64">
        <v>0.6</v>
      </c>
      <c r="AF61" s="152">
        <v>16.600000000000001</v>
      </c>
      <c r="AG61" s="64">
        <v>0.61</v>
      </c>
      <c r="AH61" s="152">
        <v>16.600000000000001</v>
      </c>
      <c r="AI61" s="64">
        <v>0.61</v>
      </c>
      <c r="AJ61" s="152">
        <v>15.7</v>
      </c>
      <c r="AK61" s="64">
        <v>0.6</v>
      </c>
      <c r="AL61" s="152">
        <v>14.7</v>
      </c>
      <c r="AM61" s="64">
        <v>1</v>
      </c>
      <c r="AN61" s="152">
        <v>14.1</v>
      </c>
      <c r="AO61" s="64">
        <v>0.8</v>
      </c>
      <c r="AP61" s="152">
        <v>14</v>
      </c>
      <c r="AQ61" s="64">
        <v>0.7</v>
      </c>
      <c r="AR61" s="152">
        <v>14.2</v>
      </c>
      <c r="AS61" s="64">
        <v>0.7</v>
      </c>
      <c r="AT61" s="152">
        <v>14.4</v>
      </c>
      <c r="AU61" s="64">
        <v>0.43</v>
      </c>
      <c r="AV61" s="152">
        <v>14.6</v>
      </c>
      <c r="AW61" s="64">
        <v>0.46</v>
      </c>
      <c r="AX61" s="152">
        <v>14.5</v>
      </c>
      <c r="AY61" s="64">
        <v>0.5</v>
      </c>
      <c r="AZ61" s="152">
        <v>14.4</v>
      </c>
      <c r="BA61" s="64">
        <v>0.46</v>
      </c>
      <c r="BB61" s="152">
        <v>14.3</v>
      </c>
      <c r="BC61" s="64">
        <v>0.54</v>
      </c>
      <c r="BD61" s="152">
        <v>14.8</v>
      </c>
      <c r="BE61" s="64">
        <v>0.5</v>
      </c>
      <c r="BF61" s="152">
        <v>15.3</v>
      </c>
      <c r="BG61" s="64">
        <v>0.9</v>
      </c>
      <c r="BH61" s="152">
        <v>15.9</v>
      </c>
      <c r="BI61" s="275">
        <v>0.6</v>
      </c>
      <c r="BJ61" s="6">
        <v>16.399999999999999</v>
      </c>
      <c r="BK61" s="281">
        <v>0.5</v>
      </c>
      <c r="BL61" s="6">
        <v>15.9</v>
      </c>
      <c r="BM61" s="281">
        <v>0.4</v>
      </c>
    </row>
    <row r="62" spans="1:65" s="5" customFormat="1" ht="11.25" customHeight="1" x14ac:dyDescent="0.2">
      <c r="A62" s="72" t="s">
        <v>40</v>
      </c>
      <c r="B62" s="63">
        <v>11.4</v>
      </c>
      <c r="C62" s="64">
        <v>0.61</v>
      </c>
      <c r="D62" s="152">
        <v>13.3</v>
      </c>
      <c r="E62" s="64">
        <v>0.64</v>
      </c>
      <c r="F62" s="152">
        <v>14.5</v>
      </c>
      <c r="G62" s="64">
        <v>0.65</v>
      </c>
      <c r="H62" s="152">
        <v>13.6</v>
      </c>
      <c r="I62" s="64">
        <v>0.63</v>
      </c>
      <c r="J62" s="152">
        <v>11.8</v>
      </c>
      <c r="K62" s="64">
        <v>0.61</v>
      </c>
      <c r="L62" s="152">
        <v>10.3</v>
      </c>
      <c r="M62" s="64">
        <v>0.59</v>
      </c>
      <c r="N62" s="152">
        <v>10.199999999999999</v>
      </c>
      <c r="O62" s="64">
        <v>0.59</v>
      </c>
      <c r="P62" s="152">
        <v>10.4</v>
      </c>
      <c r="Q62" s="64">
        <v>0.59</v>
      </c>
      <c r="R62" s="152">
        <v>10.5</v>
      </c>
      <c r="S62" s="64">
        <v>0.59</v>
      </c>
      <c r="T62" s="152">
        <v>10.8</v>
      </c>
      <c r="U62" s="64">
        <v>0.6</v>
      </c>
      <c r="V62" s="152">
        <v>11.3</v>
      </c>
      <c r="W62" s="64">
        <v>0.61</v>
      </c>
      <c r="X62" s="152">
        <v>12</v>
      </c>
      <c r="Y62" s="64">
        <v>0.63</v>
      </c>
      <c r="Z62" s="152">
        <v>12.5</v>
      </c>
      <c r="AA62" s="64">
        <v>0.64</v>
      </c>
      <c r="AB62" s="152">
        <v>12.6</v>
      </c>
      <c r="AC62" s="64">
        <v>0.66</v>
      </c>
      <c r="AD62" s="152">
        <v>12.1</v>
      </c>
      <c r="AE62" s="64">
        <v>0.67</v>
      </c>
      <c r="AF62" s="152">
        <v>11.7</v>
      </c>
      <c r="AG62" s="64">
        <v>0.68</v>
      </c>
      <c r="AH62" s="152">
        <v>11.3</v>
      </c>
      <c r="AI62" s="64">
        <v>0.67</v>
      </c>
      <c r="AJ62" s="152">
        <v>10.6</v>
      </c>
      <c r="AK62" s="64">
        <v>0.65</v>
      </c>
      <c r="AL62" s="152">
        <v>9.9</v>
      </c>
      <c r="AM62" s="64">
        <v>1</v>
      </c>
      <c r="AN62" s="152">
        <v>9.1999999999999993</v>
      </c>
      <c r="AO62" s="64">
        <v>0.8</v>
      </c>
      <c r="AP62" s="152">
        <v>9.1999999999999993</v>
      </c>
      <c r="AQ62" s="64">
        <v>0.7</v>
      </c>
      <c r="AR62" s="152">
        <v>9.9</v>
      </c>
      <c r="AS62" s="64">
        <v>0.7</v>
      </c>
      <c r="AT62" s="152">
        <v>10.4</v>
      </c>
      <c r="AU62" s="64">
        <v>0.47</v>
      </c>
      <c r="AV62" s="152">
        <v>11</v>
      </c>
      <c r="AW62" s="64">
        <v>0.49</v>
      </c>
      <c r="AX62" s="152">
        <v>11.3</v>
      </c>
      <c r="AY62" s="64">
        <v>0.5</v>
      </c>
      <c r="AZ62" s="152">
        <v>11</v>
      </c>
      <c r="BA62" s="64">
        <v>0.49</v>
      </c>
      <c r="BB62" s="152">
        <v>10.8</v>
      </c>
      <c r="BC62" s="64">
        <v>0.56999999999999995</v>
      </c>
      <c r="BD62" s="152">
        <v>10.8</v>
      </c>
      <c r="BE62" s="64">
        <v>0.5</v>
      </c>
      <c r="BF62" s="152">
        <v>11.4</v>
      </c>
      <c r="BG62" s="64">
        <v>0.8</v>
      </c>
      <c r="BH62" s="152">
        <v>12</v>
      </c>
      <c r="BI62" s="275">
        <v>0.5</v>
      </c>
      <c r="BJ62" s="6">
        <v>12.9</v>
      </c>
      <c r="BK62" s="281">
        <v>0.6</v>
      </c>
      <c r="BL62" s="6">
        <v>13</v>
      </c>
      <c r="BM62" s="281">
        <v>0.6</v>
      </c>
    </row>
    <row r="63" spans="1:65" s="5" customFormat="1" ht="12.75" x14ac:dyDescent="0.2">
      <c r="A63" s="72" t="s">
        <v>41</v>
      </c>
      <c r="B63" s="63">
        <v>11.7</v>
      </c>
      <c r="C63" s="64">
        <v>2.19</v>
      </c>
      <c r="D63" s="152">
        <v>13.1</v>
      </c>
      <c r="E63" s="64">
        <v>2.2599999999999998</v>
      </c>
      <c r="F63" s="152">
        <v>13.4</v>
      </c>
      <c r="G63" s="64">
        <v>2.2599999999999998</v>
      </c>
      <c r="H63" s="152">
        <v>12</v>
      </c>
      <c r="I63" s="64">
        <v>1.97</v>
      </c>
      <c r="J63" s="152">
        <v>10.3</v>
      </c>
      <c r="K63" s="64">
        <v>1.57</v>
      </c>
      <c r="L63" s="152">
        <v>8.6999999999999993</v>
      </c>
      <c r="M63" s="64">
        <v>1.19</v>
      </c>
      <c r="N63" s="152">
        <v>9</v>
      </c>
      <c r="O63" s="64">
        <v>1.19</v>
      </c>
      <c r="P63" s="152">
        <v>8.1999999999999993</v>
      </c>
      <c r="Q63" s="64">
        <v>1.1599999999999999</v>
      </c>
      <c r="R63" s="152">
        <v>8</v>
      </c>
      <c r="S63" s="64">
        <v>1.1399999999999999</v>
      </c>
      <c r="T63" s="152">
        <v>8.1999999999999993</v>
      </c>
      <c r="U63" s="64">
        <v>1.18</v>
      </c>
      <c r="V63" s="152">
        <v>10.1</v>
      </c>
      <c r="W63" s="64">
        <v>1.3</v>
      </c>
      <c r="X63" s="152">
        <v>11.3</v>
      </c>
      <c r="Y63" s="64">
        <v>1.37</v>
      </c>
      <c r="Z63" s="152">
        <v>11.3</v>
      </c>
      <c r="AA63" s="64">
        <v>1.35</v>
      </c>
      <c r="AB63" s="152">
        <v>10.7</v>
      </c>
      <c r="AC63" s="64">
        <v>1.31</v>
      </c>
      <c r="AD63" s="152">
        <v>10.6</v>
      </c>
      <c r="AE63" s="64">
        <v>1.3</v>
      </c>
      <c r="AF63" s="152">
        <v>11.5</v>
      </c>
      <c r="AG63" s="64">
        <v>1.33</v>
      </c>
      <c r="AH63" s="152">
        <v>11.8</v>
      </c>
      <c r="AI63" s="64">
        <v>1.35</v>
      </c>
      <c r="AJ63" s="152">
        <v>11.4</v>
      </c>
      <c r="AK63" s="64">
        <v>1.32</v>
      </c>
      <c r="AL63" s="152">
        <v>10</v>
      </c>
      <c r="AM63" s="64">
        <v>2.1</v>
      </c>
      <c r="AN63" s="152">
        <v>10</v>
      </c>
      <c r="AO63" s="64">
        <v>1.3</v>
      </c>
      <c r="AP63" s="152">
        <v>10.3</v>
      </c>
      <c r="AQ63" s="64">
        <v>1</v>
      </c>
      <c r="AR63" s="152">
        <v>10.7</v>
      </c>
      <c r="AS63" s="64">
        <v>1.1000000000000001</v>
      </c>
      <c r="AT63" s="152">
        <v>11.3</v>
      </c>
      <c r="AU63" s="64">
        <v>0.76</v>
      </c>
      <c r="AV63" s="152">
        <v>11.7</v>
      </c>
      <c r="AW63" s="64">
        <v>0.84</v>
      </c>
      <c r="AX63" s="152">
        <v>11.3</v>
      </c>
      <c r="AY63" s="64">
        <v>0.9</v>
      </c>
      <c r="AZ63" s="152">
        <v>10.7</v>
      </c>
      <c r="BA63" s="64">
        <v>0.87</v>
      </c>
      <c r="BB63" s="152">
        <v>10</v>
      </c>
      <c r="BC63" s="64">
        <v>0.99</v>
      </c>
      <c r="BD63" s="152">
        <v>11.7</v>
      </c>
      <c r="BE63" s="64">
        <v>0.9</v>
      </c>
      <c r="BF63" s="152">
        <v>13.1</v>
      </c>
      <c r="BG63" s="64">
        <v>1.2</v>
      </c>
      <c r="BH63" s="152">
        <v>13.5</v>
      </c>
      <c r="BI63" s="275">
        <v>0.7</v>
      </c>
      <c r="BJ63" s="6">
        <v>13.7</v>
      </c>
      <c r="BK63" s="281">
        <v>0.8</v>
      </c>
      <c r="BL63" s="6">
        <v>13.5</v>
      </c>
      <c r="BM63" s="281">
        <v>0.7</v>
      </c>
    </row>
    <row r="64" spans="1:65" s="5" customFormat="1" ht="12.75" x14ac:dyDescent="0.2">
      <c r="A64" s="74" t="s">
        <v>47</v>
      </c>
      <c r="B64" s="70">
        <v>12.1</v>
      </c>
      <c r="C64" s="71">
        <v>2.97</v>
      </c>
      <c r="D64" s="158">
        <v>13.4</v>
      </c>
      <c r="E64" s="71">
        <v>3.07</v>
      </c>
      <c r="F64" s="158">
        <v>13.4</v>
      </c>
      <c r="G64" s="71">
        <v>3.06</v>
      </c>
      <c r="H64" s="158">
        <v>12.1</v>
      </c>
      <c r="I64" s="71">
        <v>2.57</v>
      </c>
      <c r="J64" s="158">
        <v>10.6</v>
      </c>
      <c r="K64" s="71">
        <v>1.88</v>
      </c>
      <c r="L64" s="158">
        <v>9.6999999999999993</v>
      </c>
      <c r="M64" s="71">
        <v>1.27</v>
      </c>
      <c r="N64" s="158">
        <v>9.5</v>
      </c>
      <c r="O64" s="71">
        <v>1.24</v>
      </c>
      <c r="P64" s="158">
        <v>8.5</v>
      </c>
      <c r="Q64" s="71">
        <v>1.18</v>
      </c>
      <c r="R64" s="158">
        <v>9</v>
      </c>
      <c r="S64" s="71">
        <v>1.21</v>
      </c>
      <c r="T64" s="158">
        <v>10.5</v>
      </c>
      <c r="U64" s="71">
        <v>1.3</v>
      </c>
      <c r="V64" s="158">
        <v>11.3</v>
      </c>
      <c r="W64" s="71">
        <v>1.33</v>
      </c>
      <c r="X64" s="158">
        <v>11</v>
      </c>
      <c r="Y64" s="71">
        <v>1.3</v>
      </c>
      <c r="Z64" s="158">
        <v>9.4</v>
      </c>
      <c r="AA64" s="71">
        <v>1.21</v>
      </c>
      <c r="AB64" s="158">
        <v>9.3000000000000007</v>
      </c>
      <c r="AC64" s="71">
        <v>1.19</v>
      </c>
      <c r="AD64" s="158">
        <v>10.199999999999999</v>
      </c>
      <c r="AE64" s="71">
        <v>1.24</v>
      </c>
      <c r="AF64" s="158">
        <v>10.7</v>
      </c>
      <c r="AG64" s="71">
        <v>1.28</v>
      </c>
      <c r="AH64" s="158">
        <v>10.6</v>
      </c>
      <c r="AI64" s="71">
        <v>1.26</v>
      </c>
      <c r="AJ64" s="158">
        <v>9.6</v>
      </c>
      <c r="AK64" s="71">
        <v>1.21</v>
      </c>
      <c r="AL64" s="158">
        <v>10.1</v>
      </c>
      <c r="AM64" s="71">
        <v>2</v>
      </c>
      <c r="AN64" s="158">
        <v>9.8000000000000007</v>
      </c>
      <c r="AO64" s="71">
        <v>1.3</v>
      </c>
      <c r="AP64" s="158">
        <v>9.9</v>
      </c>
      <c r="AQ64" s="71">
        <v>1.1000000000000001</v>
      </c>
      <c r="AR64" s="158">
        <v>9.4</v>
      </c>
      <c r="AS64" s="71">
        <v>1.1000000000000001</v>
      </c>
      <c r="AT64" s="158">
        <v>8.8000000000000007</v>
      </c>
      <c r="AU64" s="71">
        <v>0.69</v>
      </c>
      <c r="AV64" s="158">
        <v>8</v>
      </c>
      <c r="AW64" s="71">
        <v>0.73</v>
      </c>
      <c r="AX64" s="158">
        <v>7.7</v>
      </c>
      <c r="AY64" s="71">
        <v>0.8</v>
      </c>
      <c r="AZ64" s="158">
        <v>8.4</v>
      </c>
      <c r="BA64" s="71">
        <v>0.79</v>
      </c>
      <c r="BB64" s="158">
        <v>8.8000000000000007</v>
      </c>
      <c r="BC64" s="71">
        <v>0.95</v>
      </c>
      <c r="BD64" s="158">
        <v>9.4</v>
      </c>
      <c r="BE64" s="71">
        <v>0.8</v>
      </c>
      <c r="BF64" s="158">
        <v>9.6999999999999993</v>
      </c>
      <c r="BG64" s="71">
        <v>1</v>
      </c>
      <c r="BH64" s="158">
        <v>10.6</v>
      </c>
      <c r="BI64" s="276">
        <v>0.7</v>
      </c>
      <c r="BJ64" s="219">
        <v>11.2</v>
      </c>
      <c r="BK64" s="283">
        <v>0.7</v>
      </c>
      <c r="BL64" s="219">
        <v>10.5</v>
      </c>
      <c r="BM64" s="283">
        <v>0.6</v>
      </c>
    </row>
    <row r="65" spans="1:65" s="5" customFormat="1" ht="12.75" x14ac:dyDescent="0.2">
      <c r="A65" s="77" t="s">
        <v>82</v>
      </c>
      <c r="B65" s="68">
        <v>19.399999999999999</v>
      </c>
      <c r="C65" s="69">
        <v>3.28</v>
      </c>
      <c r="D65" s="150">
        <v>19.5</v>
      </c>
      <c r="E65" s="69">
        <v>3.31</v>
      </c>
      <c r="F65" s="150">
        <v>20.5</v>
      </c>
      <c r="G65" s="69">
        <v>3.34</v>
      </c>
      <c r="H65" s="150">
        <v>20.8</v>
      </c>
      <c r="I65" s="69">
        <v>2.92</v>
      </c>
      <c r="J65" s="150">
        <v>17.899999999999999</v>
      </c>
      <c r="K65" s="69">
        <v>2.25</v>
      </c>
      <c r="L65" s="150">
        <v>15.9</v>
      </c>
      <c r="M65" s="69">
        <v>1.54</v>
      </c>
      <c r="N65" s="150">
        <v>14.3</v>
      </c>
      <c r="O65" s="69">
        <v>1.48</v>
      </c>
      <c r="P65" s="150">
        <v>16</v>
      </c>
      <c r="Q65" s="69">
        <v>1.58</v>
      </c>
      <c r="R65" s="150">
        <v>18.100000000000001</v>
      </c>
      <c r="S65" s="69">
        <v>1.7</v>
      </c>
      <c r="T65" s="150">
        <v>19.2</v>
      </c>
      <c r="U65" s="69">
        <v>1.81</v>
      </c>
      <c r="V65" s="150">
        <v>20</v>
      </c>
      <c r="W65" s="69">
        <v>1.82</v>
      </c>
      <c r="X65" s="150">
        <v>21.8</v>
      </c>
      <c r="Y65" s="69">
        <v>1.85</v>
      </c>
      <c r="Z65" s="150">
        <v>22.7</v>
      </c>
      <c r="AA65" s="69">
        <v>1.85</v>
      </c>
      <c r="AB65" s="150">
        <v>23.3</v>
      </c>
      <c r="AC65" s="69">
        <v>1.8</v>
      </c>
      <c r="AD65" s="150">
        <v>22.5</v>
      </c>
      <c r="AE65" s="69">
        <v>1.72</v>
      </c>
      <c r="AF65" s="150">
        <v>22.7</v>
      </c>
      <c r="AG65" s="69">
        <v>1.71</v>
      </c>
      <c r="AH65" s="150">
        <v>22.7</v>
      </c>
      <c r="AI65" s="69">
        <v>1.72</v>
      </c>
      <c r="AJ65" s="150">
        <v>19.7</v>
      </c>
      <c r="AK65" s="69">
        <v>1.65</v>
      </c>
      <c r="AL65" s="150">
        <v>17.3</v>
      </c>
      <c r="AM65" s="69">
        <v>2.6</v>
      </c>
      <c r="AN65" s="150">
        <v>16.100000000000001</v>
      </c>
      <c r="AO65" s="69">
        <v>1.8</v>
      </c>
      <c r="AP65" s="150">
        <v>16.8</v>
      </c>
      <c r="AQ65" s="69">
        <v>1.6</v>
      </c>
      <c r="AR65" s="150">
        <v>17.3</v>
      </c>
      <c r="AS65" s="69">
        <v>1.7</v>
      </c>
      <c r="AT65" s="150">
        <v>16.8</v>
      </c>
      <c r="AU65" s="69">
        <v>1.04</v>
      </c>
      <c r="AV65" s="150">
        <v>18.3</v>
      </c>
      <c r="AW65" s="69">
        <v>1.1399999999999999</v>
      </c>
      <c r="AX65" s="150">
        <v>18.8</v>
      </c>
      <c r="AY65" s="69">
        <v>1.2</v>
      </c>
      <c r="AZ65" s="150">
        <v>19.2</v>
      </c>
      <c r="BA65" s="69">
        <v>1.18</v>
      </c>
      <c r="BB65" s="150">
        <v>18.100000000000001</v>
      </c>
      <c r="BC65" s="69">
        <v>1.33</v>
      </c>
      <c r="BD65" s="150">
        <v>10.4</v>
      </c>
      <c r="BE65" s="69">
        <v>0.8</v>
      </c>
      <c r="BF65" s="150">
        <v>18.100000000000001</v>
      </c>
      <c r="BG65" s="69">
        <v>1.5</v>
      </c>
      <c r="BH65" s="150">
        <v>19.100000000000001</v>
      </c>
      <c r="BI65" s="269">
        <v>0.9</v>
      </c>
      <c r="BJ65" s="217">
        <v>19.3</v>
      </c>
      <c r="BK65" s="279">
        <v>0.9</v>
      </c>
      <c r="BL65" s="259">
        <v>19.899999999999999</v>
      </c>
      <c r="BM65" s="279">
        <v>0.9</v>
      </c>
    </row>
    <row r="66" spans="1:65" s="3" customFormat="1" x14ac:dyDescent="0.2"/>
    <row r="67" spans="1:65" x14ac:dyDescent="0.2">
      <c r="B67" s="24" t="s">
        <v>72</v>
      </c>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t="s">
        <v>75</v>
      </c>
      <c r="AK67" s="5"/>
      <c r="AL67" s="5" t="s">
        <v>86</v>
      </c>
      <c r="AM67" s="5"/>
      <c r="AN67" s="5" t="s">
        <v>86</v>
      </c>
      <c r="AO67" s="5"/>
      <c r="AP67" s="5" t="s">
        <v>86</v>
      </c>
      <c r="AQ67" s="5"/>
      <c r="AR67" s="5" t="s">
        <v>86</v>
      </c>
      <c r="AS67" s="5"/>
      <c r="AT67" s="5" t="s">
        <v>86</v>
      </c>
      <c r="AU67" s="5"/>
      <c r="AV67" s="5" t="s">
        <v>86</v>
      </c>
      <c r="AW67" s="5"/>
      <c r="AX67" s="5" t="s">
        <v>86</v>
      </c>
      <c r="AY67" s="5"/>
      <c r="AZ67" s="5" t="s">
        <v>86</v>
      </c>
      <c r="BA67" s="5"/>
      <c r="BB67" s="5" t="s">
        <v>86</v>
      </c>
      <c r="BC67" s="5"/>
      <c r="BD67" s="5" t="s">
        <v>86</v>
      </c>
      <c r="BE67" s="5"/>
      <c r="BF67" s="5" t="s">
        <v>86</v>
      </c>
      <c r="BG67" s="5"/>
      <c r="BH67" s="5"/>
      <c r="BI67" s="5"/>
      <c r="BJ67" s="221" t="s">
        <v>86</v>
      </c>
      <c r="BK67" s="6"/>
      <c r="BL67" s="221" t="s">
        <v>86</v>
      </c>
      <c r="BM67" s="6"/>
    </row>
    <row r="68" spans="1:65" x14ac:dyDescent="0.2">
      <c r="B68" s="7" t="s">
        <v>73</v>
      </c>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t="s">
        <v>76</v>
      </c>
      <c r="AK68" s="5"/>
      <c r="AL68" s="5" t="s">
        <v>77</v>
      </c>
      <c r="AM68" s="5"/>
      <c r="AN68" s="5" t="s">
        <v>77</v>
      </c>
      <c r="AO68" s="5"/>
      <c r="AP68" s="5" t="s">
        <v>77</v>
      </c>
      <c r="AQ68" s="5"/>
      <c r="AR68" s="5" t="s">
        <v>105</v>
      </c>
      <c r="AS68" s="5"/>
      <c r="AT68" s="5" t="s">
        <v>105</v>
      </c>
      <c r="AU68" s="5"/>
      <c r="AV68" s="5" t="s">
        <v>105</v>
      </c>
      <c r="AW68" s="5"/>
      <c r="AX68" s="5" t="s">
        <v>105</v>
      </c>
      <c r="AY68" s="5"/>
      <c r="AZ68" s="5" t="s">
        <v>105</v>
      </c>
      <c r="BA68" s="5"/>
      <c r="BB68" s="5" t="s">
        <v>105</v>
      </c>
      <c r="BC68" s="5"/>
      <c r="BD68" s="5" t="s">
        <v>105</v>
      </c>
      <c r="BE68" s="5"/>
      <c r="BF68" s="5" t="s">
        <v>105</v>
      </c>
      <c r="BG68" s="5"/>
      <c r="BH68" s="5"/>
      <c r="BI68" s="5"/>
      <c r="BJ68" s="218" t="s">
        <v>184</v>
      </c>
      <c r="BL68" s="218" t="s">
        <v>184</v>
      </c>
    </row>
    <row r="69" spans="1:65" x14ac:dyDescent="0.2">
      <c r="B69" s="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t="s">
        <v>77</v>
      </c>
      <c r="AK69" s="5"/>
      <c r="AL69" s="5" t="s">
        <v>87</v>
      </c>
      <c r="AM69" s="5"/>
      <c r="AN69" s="5" t="s">
        <v>92</v>
      </c>
      <c r="AO69" s="5"/>
      <c r="AP69" s="5" t="s">
        <v>102</v>
      </c>
      <c r="AQ69" s="5"/>
      <c r="AR69" s="5" t="s">
        <v>120</v>
      </c>
      <c r="AS69" s="5"/>
      <c r="AT69" s="5" t="s">
        <v>106</v>
      </c>
      <c r="AU69" s="5"/>
      <c r="AV69" s="5" t="s">
        <v>126</v>
      </c>
      <c r="AW69" s="5"/>
      <c r="AX69" s="5" t="s">
        <v>132</v>
      </c>
      <c r="AY69" s="5"/>
      <c r="AZ69" s="5" t="s">
        <v>139</v>
      </c>
      <c r="BA69" s="5"/>
      <c r="BB69" s="5" t="s">
        <v>147</v>
      </c>
      <c r="BC69" s="5"/>
      <c r="BD69" s="5" t="s">
        <v>152</v>
      </c>
      <c r="BE69" s="5"/>
      <c r="BF69" s="5" t="s">
        <v>168</v>
      </c>
      <c r="BG69" s="5"/>
      <c r="BH69" s="5"/>
      <c r="BI69" s="5"/>
      <c r="BJ69" s="223" t="s">
        <v>183</v>
      </c>
      <c r="BK69" s="3"/>
      <c r="BL69" s="223" t="s">
        <v>183</v>
      </c>
      <c r="BM69" s="3"/>
    </row>
    <row r="70" spans="1:65" x14ac:dyDescent="0.2">
      <c r="B70" s="3"/>
      <c r="C70" s="3"/>
      <c r="D70" s="3"/>
      <c r="E70" s="3"/>
      <c r="F70" s="3"/>
      <c r="G70" s="3"/>
      <c r="H70" s="3"/>
      <c r="I70" s="3"/>
      <c r="J70" s="3"/>
      <c r="K70" s="3"/>
      <c r="L70" s="3"/>
      <c r="M70" s="3"/>
      <c r="N70" s="3"/>
      <c r="O70" s="3"/>
      <c r="P70" s="3"/>
      <c r="Q70" s="3"/>
      <c r="R70" s="3"/>
      <c r="S70" s="3"/>
      <c r="T70" s="3"/>
      <c r="U70" s="3"/>
      <c r="V70" s="3"/>
      <c r="W70" s="3"/>
      <c r="X70" s="3"/>
      <c r="Y70" s="3"/>
      <c r="Z70" s="3"/>
      <c r="AA70" s="3"/>
      <c r="AB70" s="3"/>
      <c r="AC70" s="3"/>
      <c r="AD70" s="3"/>
      <c r="AE70" s="3"/>
      <c r="AF70" s="3"/>
      <c r="AG70" s="3"/>
      <c r="AH70" s="3"/>
      <c r="AI70" s="3"/>
      <c r="AJ70" s="3" t="s">
        <v>78</v>
      </c>
      <c r="AK70" s="3"/>
      <c r="AL70" s="3" t="s">
        <v>79</v>
      </c>
      <c r="AM70" s="3"/>
      <c r="AN70" s="3" t="s">
        <v>79</v>
      </c>
      <c r="AO70" s="3"/>
      <c r="AP70" s="3" t="s">
        <v>79</v>
      </c>
      <c r="AQ70" s="3"/>
      <c r="AR70" s="3" t="s">
        <v>107</v>
      </c>
      <c r="AS70" s="3"/>
      <c r="AT70" s="3" t="s">
        <v>119</v>
      </c>
      <c r="AU70" s="3"/>
      <c r="AV70" s="3" t="s">
        <v>119</v>
      </c>
      <c r="AW70" s="3"/>
      <c r="AX70" s="3" t="s">
        <v>119</v>
      </c>
      <c r="AY70" s="3"/>
      <c r="AZ70" s="3" t="s">
        <v>119</v>
      </c>
      <c r="BA70" s="3"/>
      <c r="BB70" s="3" t="s">
        <v>119</v>
      </c>
      <c r="BC70" s="3"/>
      <c r="BD70" s="3" t="s">
        <v>119</v>
      </c>
      <c r="BE70" s="3"/>
      <c r="BF70" s="3" t="s">
        <v>119</v>
      </c>
      <c r="BG70" s="3"/>
      <c r="BH70" s="3"/>
      <c r="BI70" s="3"/>
      <c r="BJ70" s="3"/>
      <c r="BK70" s="3"/>
      <c r="BL70" s="3"/>
      <c r="BM70" s="3"/>
    </row>
    <row r="71" spans="1:65" x14ac:dyDescent="0.2">
      <c r="B71" s="3"/>
      <c r="C71" s="3"/>
      <c r="D71" s="3"/>
      <c r="E71" s="3"/>
      <c r="F71" s="3"/>
      <c r="G71" s="3"/>
      <c r="H71" s="3"/>
      <c r="I71" s="3"/>
      <c r="J71" s="3"/>
      <c r="K71" s="3"/>
      <c r="L71" s="3"/>
      <c r="M71" s="3"/>
      <c r="N71" s="3"/>
      <c r="O71" s="3"/>
      <c r="P71" s="3"/>
      <c r="Q71" s="3"/>
      <c r="R71" s="3"/>
      <c r="S71" s="3"/>
      <c r="T71" s="3"/>
      <c r="U71" s="3"/>
      <c r="V71" s="3"/>
      <c r="W71" s="3"/>
      <c r="X71" s="3"/>
      <c r="Y71" s="3"/>
      <c r="Z71" s="3"/>
      <c r="AA71" s="3"/>
      <c r="AB71" s="3"/>
      <c r="AC71" s="3"/>
      <c r="AD71" s="3"/>
      <c r="AE71" s="3"/>
      <c r="AF71" s="3"/>
      <c r="AG71" s="3"/>
      <c r="AH71" s="3"/>
      <c r="AI71" s="3"/>
      <c r="AJ71" s="3" t="s">
        <v>79</v>
      </c>
      <c r="AK71" s="3"/>
      <c r="AL71" s="3" t="s">
        <v>88</v>
      </c>
      <c r="AM71" s="3"/>
      <c r="AN71" s="3" t="s">
        <v>93</v>
      </c>
      <c r="AO71" s="3"/>
      <c r="AP71" s="3" t="s">
        <v>101</v>
      </c>
      <c r="AQ71" s="3"/>
      <c r="AR71" s="3" t="s">
        <v>109</v>
      </c>
      <c r="AS71" s="3"/>
      <c r="AT71" s="3" t="s">
        <v>121</v>
      </c>
      <c r="AU71" s="3"/>
      <c r="AV71" s="3" t="s">
        <v>125</v>
      </c>
      <c r="AW71" s="3"/>
      <c r="AX71" s="3" t="s">
        <v>141</v>
      </c>
      <c r="AY71" s="3"/>
      <c r="AZ71" s="3" t="s">
        <v>140</v>
      </c>
      <c r="BA71" s="3"/>
      <c r="BB71" s="3" t="s">
        <v>169</v>
      </c>
      <c r="BC71" s="3"/>
      <c r="BD71" s="3" t="s">
        <v>170</v>
      </c>
      <c r="BE71" s="3"/>
      <c r="BF71" s="3" t="s">
        <v>171</v>
      </c>
      <c r="BG71" s="3"/>
      <c r="BH71" s="3"/>
      <c r="BI71" s="3"/>
      <c r="BJ71" s="223" t="s">
        <v>182</v>
      </c>
      <c r="BK71" s="3"/>
      <c r="BL71" s="223" t="s">
        <v>182</v>
      </c>
      <c r="BM71" s="3"/>
    </row>
    <row r="72" spans="1:65" x14ac:dyDescent="0.2">
      <c r="B72" s="3"/>
      <c r="C72" s="3"/>
      <c r="D72" s="3"/>
      <c r="E72" s="3"/>
      <c r="F72" s="3"/>
      <c r="G72" s="3"/>
      <c r="H72" s="3"/>
      <c r="I72" s="3"/>
      <c r="J72" s="3"/>
      <c r="K72" s="3"/>
      <c r="L72" s="3"/>
      <c r="M72" s="3"/>
      <c r="N72" s="3"/>
      <c r="O72" s="3"/>
      <c r="P72" s="3"/>
      <c r="Q72" s="3"/>
      <c r="R72" s="3"/>
      <c r="S72" s="3"/>
      <c r="T72" s="3"/>
      <c r="U72" s="3"/>
      <c r="V72" s="3"/>
      <c r="W72" s="3"/>
      <c r="X72" s="3"/>
      <c r="Y72" s="3"/>
      <c r="Z72" s="3"/>
      <c r="AA72" s="3"/>
      <c r="AB72" s="3"/>
      <c r="AC72" s="3"/>
      <c r="AD72" s="3"/>
      <c r="AE72" s="3"/>
      <c r="AF72" s="3"/>
      <c r="AG72" s="3"/>
      <c r="AH72" s="3"/>
      <c r="AI72" s="3"/>
      <c r="AJ72" s="3" t="s">
        <v>81</v>
      </c>
      <c r="AK72" s="3"/>
      <c r="AL72" s="3" t="s">
        <v>89</v>
      </c>
      <c r="AM72" s="3"/>
      <c r="AN72" s="3" t="s">
        <v>94</v>
      </c>
      <c r="AO72" s="3"/>
      <c r="AP72" s="3" t="s">
        <v>94</v>
      </c>
      <c r="AQ72" s="3"/>
      <c r="AR72" s="3" t="s">
        <v>108</v>
      </c>
      <c r="AS72" s="3"/>
      <c r="AT72" s="3" t="s">
        <v>122</v>
      </c>
      <c r="AU72" s="3"/>
      <c r="AV72" s="3" t="s">
        <v>74</v>
      </c>
      <c r="AW72" s="3"/>
      <c r="AX72" s="3" t="s">
        <v>74</v>
      </c>
      <c r="AY72" s="3"/>
      <c r="AZ72" s="3" t="s">
        <v>74</v>
      </c>
      <c r="BA72" s="3"/>
      <c r="BB72" s="3" t="s">
        <v>74</v>
      </c>
      <c r="BC72" s="3"/>
      <c r="BD72" s="3" t="s">
        <v>74</v>
      </c>
      <c r="BE72" s="3"/>
      <c r="BF72" s="3" t="s">
        <v>74</v>
      </c>
      <c r="BG72" s="3"/>
      <c r="BH72" s="3"/>
      <c r="BI72" s="3"/>
      <c r="BJ72" s="224" t="s">
        <v>74</v>
      </c>
      <c r="BK72" s="3"/>
      <c r="BL72" s="224" t="s">
        <v>74</v>
      </c>
      <c r="BM72" s="3"/>
    </row>
    <row r="73" spans="1:65" x14ac:dyDescent="0.2">
      <c r="B73" s="3"/>
      <c r="C73" s="3"/>
      <c r="D73" s="3"/>
      <c r="E73" s="3"/>
      <c r="F73" s="3"/>
      <c r="G73" s="3"/>
      <c r="H73" s="3"/>
      <c r="I73" s="3"/>
      <c r="J73" s="3"/>
      <c r="K73" s="3"/>
      <c r="L73" s="3"/>
      <c r="M73" s="3"/>
      <c r="N73" s="3"/>
      <c r="O73" s="3"/>
      <c r="P73" s="3"/>
      <c r="Q73" s="3"/>
      <c r="R73" s="3"/>
      <c r="S73" s="3"/>
      <c r="T73" s="3"/>
      <c r="U73" s="3"/>
      <c r="V73" s="3"/>
      <c r="W73" s="3"/>
      <c r="X73" s="3"/>
      <c r="Y73" s="3"/>
      <c r="Z73" s="3"/>
      <c r="AA73" s="3"/>
      <c r="AB73" s="3"/>
      <c r="AC73" s="3"/>
      <c r="AD73" s="3"/>
      <c r="AE73" s="3"/>
      <c r="AF73" s="3"/>
      <c r="AG73" s="3"/>
      <c r="AH73" s="3"/>
      <c r="AI73" s="3"/>
      <c r="AJ73" s="3" t="s">
        <v>80</v>
      </c>
      <c r="AK73" s="3"/>
      <c r="AL73" s="3" t="s">
        <v>90</v>
      </c>
      <c r="AM73" s="3"/>
      <c r="AN73" s="3" t="s">
        <v>90</v>
      </c>
      <c r="AO73" s="3"/>
      <c r="AP73" s="3" t="s">
        <v>103</v>
      </c>
      <c r="AQ73" s="3"/>
      <c r="AR73" s="3"/>
      <c r="AS73" s="3"/>
      <c r="AT73" s="3" t="s">
        <v>74</v>
      </c>
      <c r="AU73" s="3"/>
      <c r="AV73" s="3">
        <v>39142</v>
      </c>
      <c r="AW73" s="3"/>
      <c r="AX73" s="3">
        <v>39326</v>
      </c>
      <c r="AY73" s="3"/>
      <c r="AZ73" s="3" t="s">
        <v>142</v>
      </c>
      <c r="BA73" s="3"/>
      <c r="BB73" s="3" t="s">
        <v>148</v>
      </c>
      <c r="BC73" s="3"/>
      <c r="BD73" s="3" t="s">
        <v>153</v>
      </c>
      <c r="BE73" s="3"/>
      <c r="BF73" s="3" t="s">
        <v>172</v>
      </c>
      <c r="BG73" s="3"/>
      <c r="BH73" s="3"/>
      <c r="BI73" s="3"/>
      <c r="BJ73" s="222">
        <v>41760</v>
      </c>
      <c r="BK73" s="3"/>
      <c r="BL73" s="222">
        <v>42095</v>
      </c>
      <c r="BM73" s="3"/>
    </row>
    <row r="74" spans="1:65" x14ac:dyDescent="0.2">
      <c r="B74" s="3"/>
      <c r="C74" s="3"/>
      <c r="D74" s="3"/>
      <c r="E74" s="3"/>
      <c r="F74" s="3"/>
      <c r="G74" s="3"/>
      <c r="H74" s="3"/>
      <c r="I74" s="3"/>
      <c r="J74" s="3"/>
      <c r="K74" s="3"/>
      <c r="L74" s="3"/>
      <c r="M74" s="3"/>
      <c r="N74" s="3"/>
      <c r="O74" s="3"/>
      <c r="P74" s="3"/>
      <c r="Q74" s="3"/>
      <c r="R74" s="3"/>
      <c r="S74" s="3"/>
      <c r="T74" s="3"/>
      <c r="U74" s="3"/>
      <c r="V74" s="3"/>
      <c r="W74" s="3"/>
      <c r="X74" s="3"/>
      <c r="Y74" s="3"/>
      <c r="Z74" s="3"/>
      <c r="AA74" s="3"/>
      <c r="AB74" s="3"/>
      <c r="AC74" s="3"/>
      <c r="AD74" s="3"/>
      <c r="AE74" s="3"/>
      <c r="AF74" s="3"/>
      <c r="AG74" s="3"/>
      <c r="AH74" s="3"/>
      <c r="AI74" s="3"/>
      <c r="AJ74" s="3" t="s">
        <v>74</v>
      </c>
      <c r="AK74" s="3"/>
      <c r="AL74" s="3"/>
      <c r="AM74" s="3"/>
      <c r="AN74" s="3"/>
      <c r="AO74" s="3"/>
      <c r="AP74" s="3"/>
      <c r="AQ74" s="3"/>
      <c r="AR74" s="3"/>
      <c r="AS74" s="3"/>
      <c r="AT74" s="3"/>
      <c r="AU74" s="3"/>
      <c r="AV74" s="3"/>
      <c r="AW74" s="3"/>
      <c r="AX74" s="3"/>
      <c r="AY74" s="3"/>
      <c r="AZ74" s="3"/>
      <c r="BA74" s="3"/>
      <c r="BB74" s="3"/>
      <c r="BC74" s="3"/>
      <c r="BD74" s="3"/>
      <c r="BE74" s="3"/>
      <c r="BF74" s="3"/>
      <c r="BG74" s="3"/>
      <c r="BH74" s="3"/>
      <c r="BI74" s="3"/>
      <c r="BJ74" s="3"/>
      <c r="BK74" s="3"/>
      <c r="BL74" s="3"/>
      <c r="BM74" s="3"/>
    </row>
  </sheetData>
  <mergeCells count="32">
    <mergeCell ref="P4:Q4"/>
    <mergeCell ref="B4:C4"/>
    <mergeCell ref="N4:O4"/>
    <mergeCell ref="L4:M4"/>
    <mergeCell ref="J4:K4"/>
    <mergeCell ref="H4:I4"/>
    <mergeCell ref="F4:G4"/>
    <mergeCell ref="D4:E4"/>
    <mergeCell ref="R4:S4"/>
    <mergeCell ref="X4:Y4"/>
    <mergeCell ref="AB4:AC4"/>
    <mergeCell ref="Z4:AA4"/>
    <mergeCell ref="AL4:AM4"/>
    <mergeCell ref="AF4:AG4"/>
    <mergeCell ref="AD4:AE4"/>
    <mergeCell ref="V4:W4"/>
    <mergeCell ref="T4:U4"/>
    <mergeCell ref="AH4:AI4"/>
    <mergeCell ref="BL4:BM4"/>
    <mergeCell ref="AJ4:AK4"/>
    <mergeCell ref="AV4:AW4"/>
    <mergeCell ref="BB4:BC4"/>
    <mergeCell ref="AZ4:BA4"/>
    <mergeCell ref="BJ4:BK4"/>
    <mergeCell ref="BF4:BG4"/>
    <mergeCell ref="BD4:BE4"/>
    <mergeCell ref="AX4:AY4"/>
    <mergeCell ref="AT4:AU4"/>
    <mergeCell ref="AR4:AS4"/>
    <mergeCell ref="BH4:BI4"/>
    <mergeCell ref="AP4:AQ4"/>
    <mergeCell ref="AN4:AO4"/>
  </mergeCells>
  <phoneticPr fontId="0" type="noConversion"/>
  <hyperlinks>
    <hyperlink ref="AT73" r:id="rId1"/>
    <hyperlink ref="AV72" r:id="rId2"/>
    <hyperlink ref="AX72" r:id="rId3"/>
    <hyperlink ref="AZ72" r:id="rId4"/>
    <hyperlink ref="BB72" r:id="rId5"/>
    <hyperlink ref="BD72" r:id="rId6"/>
    <hyperlink ref="BF72" r:id="rId7"/>
    <hyperlink ref="BJ72" r:id="rId8"/>
    <hyperlink ref="BL72" r:id="rId9"/>
  </hyperlinks>
  <printOptions horizontalCentered="1"/>
  <pageMargins left="0.5" right="0.5" top="0.5" bottom="0.5" header="0.5" footer="0.5"/>
  <pageSetup orientation="portrait" r:id="rId10"/>
  <headerFooter alignWithMargins="0"/>
  <colBreaks count="3" manualBreakCount="3">
    <brk id="7" max="1048575" man="1"/>
    <brk id="17" max="1048575" man="1"/>
    <brk id="27" max="1048575" man="1"/>
  </col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18"/>
  </sheetPr>
  <dimension ref="A1:BC101"/>
  <sheetViews>
    <sheetView topLeftCell="AE1" workbookViewId="0">
      <selection activeCell="A7" sqref="A7:XFD7"/>
    </sheetView>
  </sheetViews>
  <sheetFormatPr defaultRowHeight="12.75" x14ac:dyDescent="0.2"/>
  <cols>
    <col min="1" max="1" width="23.5" style="45" customWidth="1"/>
    <col min="2" max="2" width="11.5" style="35" customWidth="1"/>
    <col min="3" max="3" width="9.5" style="36" customWidth="1"/>
    <col min="4" max="4" width="7.1640625" style="36" bestFit="1" customWidth="1"/>
    <col min="5" max="5" width="7.5" style="36" bestFit="1" customWidth="1"/>
    <col min="6" max="6" width="7.1640625" style="36" bestFit="1" customWidth="1"/>
    <col min="7" max="7" width="7.5" style="36" bestFit="1" customWidth="1"/>
    <col min="8" max="8" width="7.1640625" style="36" bestFit="1" customWidth="1"/>
    <col min="9" max="9" width="7.5" style="37" bestFit="1" customWidth="1"/>
    <col min="10" max="10" width="7.1640625" style="37" bestFit="1" customWidth="1"/>
    <col min="11" max="11" width="9.6640625" style="37" customWidth="1"/>
    <col min="12" max="12" width="8.6640625" style="37" customWidth="1"/>
    <col min="13" max="13" width="8.83203125" style="37" customWidth="1"/>
    <col min="14" max="14" width="11.1640625" style="183" customWidth="1"/>
    <col min="15" max="15" width="6.83203125" style="36" customWidth="1"/>
    <col min="16" max="16" width="7.1640625" style="36" bestFit="1" customWidth="1"/>
    <col min="17" max="17" width="7.1640625" style="37" bestFit="1" customWidth="1"/>
    <col min="18" max="18" width="10.83203125" style="92" customWidth="1"/>
    <col min="19" max="19" width="8" style="37" customWidth="1"/>
    <col min="20" max="20" width="7.1640625" style="37" bestFit="1" customWidth="1"/>
    <col min="21" max="21" width="10.83203125" style="92" customWidth="1"/>
    <col min="22" max="22" width="8" style="37" customWidth="1"/>
    <col min="23" max="23" width="9.83203125" style="37" customWidth="1"/>
    <col min="24" max="24" width="10.83203125" style="92" customWidth="1"/>
    <col min="25" max="25" width="8" style="37" customWidth="1"/>
    <col min="26" max="26" width="11.83203125" style="37" customWidth="1"/>
    <col min="27" max="27" width="10.83203125" style="92" customWidth="1"/>
    <col min="28" max="28" width="8" style="37" customWidth="1"/>
    <col min="29" max="29" width="10.5" style="37" customWidth="1"/>
    <col min="30" max="30" width="10.83203125" style="92" customWidth="1"/>
    <col min="31" max="31" width="8" style="37" customWidth="1"/>
    <col min="32" max="32" width="10.33203125" style="37" customWidth="1"/>
    <col min="33" max="33" width="10.83203125" style="92" customWidth="1"/>
    <col min="34" max="34" width="8" style="37" customWidth="1"/>
    <col min="35" max="35" width="12.6640625" style="37" customWidth="1"/>
    <col min="36" max="36" width="10.83203125" style="92" customWidth="1"/>
    <col min="37" max="37" width="8" style="37" customWidth="1"/>
    <col min="38" max="38" width="12.6640625" style="37" customWidth="1"/>
    <col min="39" max="39" width="10.83203125" style="92" customWidth="1"/>
    <col min="40" max="40" width="8" style="37" customWidth="1"/>
    <col min="41" max="41" width="12.6640625" style="37" customWidth="1"/>
    <col min="42" max="42" width="10.83203125" style="92" customWidth="1"/>
    <col min="43" max="43" width="8" style="37" customWidth="1"/>
    <col min="44" max="44" width="11.83203125" style="92" customWidth="1"/>
    <col min="45" max="45" width="12.5" style="92" customWidth="1"/>
    <col min="46" max="46" width="12.6640625" style="92" customWidth="1"/>
    <col min="47" max="47" width="11.83203125" style="92" customWidth="1"/>
    <col min="48" max="48" width="12.5" style="92" customWidth="1"/>
    <col min="49" max="49" width="12.6640625" style="92" customWidth="1"/>
    <col min="50" max="50" width="14.5" style="37" customWidth="1"/>
    <col min="51" max="51" width="19.5" style="92" customWidth="1"/>
    <col min="52" max="52" width="17.33203125" style="37" customWidth="1"/>
    <col min="53" max="53" width="14.5" style="37" customWidth="1"/>
    <col min="54" max="54" width="20.83203125" style="34" customWidth="1"/>
    <col min="55" max="55" width="18.6640625" style="37" customWidth="1"/>
    <col min="56" max="16384" width="9.33203125" style="34"/>
  </cols>
  <sheetData>
    <row r="1" spans="1:55" x14ac:dyDescent="0.2">
      <c r="C1" s="182"/>
      <c r="Q1" s="87" t="s">
        <v>112</v>
      </c>
      <c r="R1" s="91"/>
      <c r="S1" s="38"/>
      <c r="T1" s="87"/>
      <c r="U1" s="91"/>
      <c r="V1" s="38"/>
      <c r="W1" s="87"/>
      <c r="X1" s="91"/>
      <c r="Y1" s="38"/>
      <c r="Z1" s="87"/>
      <c r="AA1" s="91"/>
      <c r="AB1" s="38"/>
      <c r="AC1" s="87"/>
      <c r="AD1" s="91"/>
      <c r="AE1" s="38"/>
      <c r="AF1" s="87"/>
      <c r="AG1" s="91"/>
      <c r="AH1" s="38"/>
      <c r="AI1" s="87"/>
      <c r="AJ1" s="91"/>
      <c r="AK1" s="38"/>
      <c r="AL1" s="87"/>
      <c r="AM1" s="91"/>
      <c r="AN1" s="38"/>
      <c r="AO1" s="87"/>
      <c r="AP1" s="91"/>
      <c r="AQ1" s="38"/>
      <c r="AR1" s="228"/>
      <c r="AS1" s="91"/>
      <c r="AT1" s="229"/>
      <c r="AU1" s="228"/>
      <c r="AV1" s="91"/>
      <c r="AW1" s="229"/>
      <c r="AX1" s="161">
        <v>2013</v>
      </c>
      <c r="AY1" s="287"/>
      <c r="AZ1" s="162"/>
      <c r="BA1" s="161">
        <v>2008</v>
      </c>
      <c r="BB1" s="287"/>
      <c r="BC1" s="162"/>
    </row>
    <row r="2" spans="1:55" ht="51" x14ac:dyDescent="0.2">
      <c r="B2" s="39" t="s">
        <v>114</v>
      </c>
      <c r="C2" s="40" t="s">
        <v>134</v>
      </c>
      <c r="N2" s="184" t="s">
        <v>114</v>
      </c>
      <c r="O2" s="40" t="s">
        <v>111</v>
      </c>
      <c r="Q2" s="89">
        <v>2003</v>
      </c>
      <c r="R2" s="90"/>
      <c r="S2" s="90"/>
      <c r="T2" s="89">
        <v>2004</v>
      </c>
      <c r="U2" s="90"/>
      <c r="V2" s="90"/>
      <c r="W2" s="89">
        <v>2005</v>
      </c>
      <c r="X2" s="90"/>
      <c r="Y2" s="90"/>
      <c r="Z2" s="89">
        <v>2006</v>
      </c>
      <c r="AA2" s="90"/>
      <c r="AB2" s="90"/>
      <c r="AC2" s="89">
        <v>2007</v>
      </c>
      <c r="AD2" s="90"/>
      <c r="AE2" s="90"/>
      <c r="AF2" s="89">
        <v>2008</v>
      </c>
      <c r="AG2" s="90"/>
      <c r="AH2" s="90"/>
      <c r="AI2" s="89">
        <v>2009</v>
      </c>
      <c r="AJ2" s="90"/>
      <c r="AK2" s="90"/>
      <c r="AL2" s="89">
        <v>2010</v>
      </c>
      <c r="AM2" s="90"/>
      <c r="AN2" s="90"/>
      <c r="AO2" s="89">
        <v>2011</v>
      </c>
      <c r="AP2" s="90"/>
      <c r="AQ2" s="162"/>
      <c r="AR2" s="284"/>
      <c r="AS2" s="285">
        <v>2012</v>
      </c>
      <c r="AT2" s="286"/>
      <c r="AU2" s="284"/>
      <c r="AV2" s="285">
        <v>2013</v>
      </c>
      <c r="AW2" s="286"/>
      <c r="AX2" s="163" t="s">
        <v>99</v>
      </c>
      <c r="AY2" s="208" t="s">
        <v>191</v>
      </c>
      <c r="AZ2" s="160" t="s">
        <v>130</v>
      </c>
      <c r="BA2" s="163" t="s">
        <v>99</v>
      </c>
      <c r="BB2" s="208" t="s">
        <v>192</v>
      </c>
      <c r="BC2" s="160" t="s">
        <v>130</v>
      </c>
    </row>
    <row r="3" spans="1:55" x14ac:dyDescent="0.2">
      <c r="A3" s="98"/>
      <c r="B3" s="41">
        <v>1990</v>
      </c>
      <c r="C3" s="42">
        <v>1990</v>
      </c>
      <c r="D3" s="43">
        <v>1991</v>
      </c>
      <c r="E3" s="43">
        <v>1992</v>
      </c>
      <c r="F3" s="43">
        <v>1993</v>
      </c>
      <c r="G3" s="43">
        <v>1994</v>
      </c>
      <c r="H3" s="43">
        <v>1995</v>
      </c>
      <c r="I3" s="43">
        <v>1996</v>
      </c>
      <c r="J3" s="43">
        <v>1997</v>
      </c>
      <c r="K3" s="43">
        <v>1998</v>
      </c>
      <c r="L3" s="43">
        <v>1999</v>
      </c>
      <c r="M3" s="44">
        <v>2000</v>
      </c>
      <c r="N3" s="86">
        <v>2000</v>
      </c>
      <c r="O3" s="42">
        <v>2001</v>
      </c>
      <c r="P3" s="43">
        <v>2002</v>
      </c>
      <c r="Q3" s="42" t="s">
        <v>115</v>
      </c>
      <c r="R3" s="43" t="s">
        <v>116</v>
      </c>
      <c r="S3" s="43" t="s">
        <v>117</v>
      </c>
      <c r="T3" s="42" t="s">
        <v>115</v>
      </c>
      <c r="U3" s="43" t="s">
        <v>116</v>
      </c>
      <c r="V3" s="43" t="s">
        <v>117</v>
      </c>
      <c r="W3" s="42" t="s">
        <v>115</v>
      </c>
      <c r="X3" s="43" t="s">
        <v>116</v>
      </c>
      <c r="Y3" s="43" t="s">
        <v>117</v>
      </c>
      <c r="Z3" s="42" t="s">
        <v>115</v>
      </c>
      <c r="AA3" s="43" t="s">
        <v>116</v>
      </c>
      <c r="AB3" s="43" t="s">
        <v>117</v>
      </c>
      <c r="AC3" s="42" t="s">
        <v>115</v>
      </c>
      <c r="AD3" s="43" t="s">
        <v>116</v>
      </c>
      <c r="AE3" s="43" t="s">
        <v>117</v>
      </c>
      <c r="AF3" s="42" t="s">
        <v>115</v>
      </c>
      <c r="AG3" s="43" t="s">
        <v>116</v>
      </c>
      <c r="AH3" s="43" t="s">
        <v>117</v>
      </c>
      <c r="AI3" s="42" t="s">
        <v>115</v>
      </c>
      <c r="AJ3" s="43" t="s">
        <v>116</v>
      </c>
      <c r="AK3" s="43" t="s">
        <v>117</v>
      </c>
      <c r="AL3" s="42" t="s">
        <v>115</v>
      </c>
      <c r="AM3" s="43" t="s">
        <v>116</v>
      </c>
      <c r="AN3" s="43" t="s">
        <v>117</v>
      </c>
      <c r="AO3" s="42" t="s">
        <v>115</v>
      </c>
      <c r="AP3" s="43" t="s">
        <v>116</v>
      </c>
      <c r="AQ3" s="43" t="s">
        <v>117</v>
      </c>
      <c r="AR3" s="226" t="s">
        <v>115</v>
      </c>
      <c r="AS3" s="227" t="s">
        <v>185</v>
      </c>
      <c r="AT3" s="227" t="s">
        <v>117</v>
      </c>
      <c r="AU3" s="226" t="s">
        <v>115</v>
      </c>
      <c r="AV3" s="227" t="s">
        <v>185</v>
      </c>
      <c r="AW3" s="227" t="s">
        <v>117</v>
      </c>
      <c r="AX3" s="284" t="s">
        <v>150</v>
      </c>
      <c r="AY3" s="208" t="s">
        <v>193</v>
      </c>
      <c r="AZ3" s="286">
        <v>2013</v>
      </c>
      <c r="BA3" s="284" t="s">
        <v>150</v>
      </c>
      <c r="BB3" s="208" t="s">
        <v>193</v>
      </c>
      <c r="BC3" s="286">
        <v>2008</v>
      </c>
    </row>
    <row r="4" spans="1:55" s="51" customFormat="1" x14ac:dyDescent="0.2">
      <c r="A4" s="96" t="s">
        <v>155</v>
      </c>
      <c r="B4" s="84">
        <v>18.3</v>
      </c>
      <c r="C4" s="85">
        <v>20</v>
      </c>
      <c r="D4" s="84">
        <v>20.75</v>
      </c>
      <c r="E4" s="83">
        <v>21.5</v>
      </c>
      <c r="F4" s="84">
        <v>22.25</v>
      </c>
      <c r="G4" s="83">
        <v>23</v>
      </c>
      <c r="H4" s="84">
        <v>22</v>
      </c>
      <c r="I4" s="83">
        <v>21</v>
      </c>
      <c r="J4" s="84">
        <v>21</v>
      </c>
      <c r="K4" s="83">
        <v>20</v>
      </c>
      <c r="L4" s="83">
        <v>19</v>
      </c>
      <c r="M4" s="84">
        <v>17</v>
      </c>
      <c r="N4" s="185">
        <v>16.600000000000001</v>
      </c>
      <c r="O4" s="85">
        <v>17</v>
      </c>
      <c r="P4" s="84">
        <v>18</v>
      </c>
      <c r="Q4" s="88">
        <v>17.399999999999999</v>
      </c>
      <c r="R4" s="93">
        <v>17.7</v>
      </c>
      <c r="S4" s="83">
        <v>18</v>
      </c>
      <c r="T4" s="88">
        <v>18.399999999999999</v>
      </c>
      <c r="U4" s="93">
        <v>18.100000000000001</v>
      </c>
      <c r="V4" s="83">
        <v>18.7</v>
      </c>
      <c r="W4" s="88">
        <v>18.3</v>
      </c>
      <c r="X4" s="93">
        <v>18.5</v>
      </c>
      <c r="Y4" s="83">
        <v>18.7</v>
      </c>
      <c r="Z4" s="88">
        <v>18.100000000000001</v>
      </c>
      <c r="AA4" s="93">
        <v>18.3</v>
      </c>
      <c r="AB4" s="83">
        <v>18.5</v>
      </c>
      <c r="AC4" s="88">
        <v>17.8</v>
      </c>
      <c r="AD4" s="93">
        <v>18</v>
      </c>
      <c r="AE4" s="83">
        <v>18.2</v>
      </c>
      <c r="AF4" s="88">
        <v>18</v>
      </c>
      <c r="AG4" s="93">
        <v>18.2</v>
      </c>
      <c r="AH4" s="83">
        <v>18.399999999999999</v>
      </c>
      <c r="AI4" s="88">
        <v>19.100000000000001</v>
      </c>
      <c r="AJ4" s="93">
        <v>20</v>
      </c>
      <c r="AK4" s="83">
        <v>20.9</v>
      </c>
      <c r="AL4" s="88">
        <v>21.400000000000002</v>
      </c>
      <c r="AM4" s="93">
        <v>21.6</v>
      </c>
      <c r="AN4" s="83">
        <v>21.8</v>
      </c>
      <c r="AO4" s="88">
        <v>22.3</v>
      </c>
      <c r="AP4" s="93">
        <v>22.5</v>
      </c>
      <c r="AQ4" s="83">
        <v>22.7</v>
      </c>
      <c r="AR4" s="243">
        <v>22.400000000000002</v>
      </c>
      <c r="AS4" s="244" t="s">
        <v>187</v>
      </c>
      <c r="AT4" s="245">
        <v>22.8</v>
      </c>
      <c r="AU4" s="295">
        <f>+AV4-0.2</f>
        <v>22</v>
      </c>
      <c r="AV4" s="244">
        <v>22.2</v>
      </c>
      <c r="AW4" s="296">
        <f>+AV4+0.2</f>
        <v>22.4</v>
      </c>
      <c r="AX4" s="294">
        <f>+AV4/100</f>
        <v>0.222</v>
      </c>
      <c r="AY4" s="210">
        <f>+'[1]Under 5'!AM4+'[1]5 through 17'!AM4</f>
        <v>73585872</v>
      </c>
      <c r="AZ4" s="164">
        <f>'Children in Poverty'!AY4*AX4</f>
        <v>16336063.584000001</v>
      </c>
      <c r="BA4" s="104">
        <f>+AG4/100</f>
        <v>0.182</v>
      </c>
      <c r="BB4" s="210">
        <f>+'[1]Under 5'!AH4+'[1]5 through 17'!AH4</f>
        <v>74104602</v>
      </c>
      <c r="BC4" s="261">
        <f>'Children in Poverty'!BB4*BA4</f>
        <v>13487037.563999999</v>
      </c>
    </row>
    <row r="5" spans="1:55" s="51" customFormat="1" x14ac:dyDescent="0.2">
      <c r="A5" s="97" t="s">
        <v>156</v>
      </c>
      <c r="B5" s="173">
        <f>MEDIAN(B13:B28)</f>
        <v>21.35</v>
      </c>
      <c r="C5" s="188">
        <f t="shared" ref="C5:AK5" si="0">MEDIAN(C13:C28)</f>
        <v>22.5</v>
      </c>
      <c r="D5" s="173">
        <f t="shared" si="0"/>
        <v>23.25</v>
      </c>
      <c r="E5" s="173">
        <f t="shared" si="0"/>
        <v>24</v>
      </c>
      <c r="F5" s="173">
        <f t="shared" si="0"/>
        <v>24.75</v>
      </c>
      <c r="G5" s="173">
        <f t="shared" si="0"/>
        <v>25.5</v>
      </c>
      <c r="H5" s="173">
        <f t="shared" si="0"/>
        <v>25</v>
      </c>
      <c r="I5" s="173">
        <f t="shared" si="0"/>
        <v>25.5</v>
      </c>
      <c r="J5" s="173">
        <f t="shared" si="0"/>
        <v>24</v>
      </c>
      <c r="K5" s="173">
        <f t="shared" si="0"/>
        <v>23</v>
      </c>
      <c r="L5" s="173">
        <f t="shared" si="0"/>
        <v>22</v>
      </c>
      <c r="M5" s="173">
        <f t="shared" si="0"/>
        <v>19.5</v>
      </c>
      <c r="N5" s="188">
        <f t="shared" si="0"/>
        <v>19.200000000000003</v>
      </c>
      <c r="O5" s="188">
        <f t="shared" si="0"/>
        <v>20</v>
      </c>
      <c r="P5" s="173">
        <f t="shared" si="0"/>
        <v>21</v>
      </c>
      <c r="Q5" s="188">
        <f t="shared" si="0"/>
        <v>19.100000000000001</v>
      </c>
      <c r="R5" s="173">
        <f t="shared" si="0"/>
        <v>21.1</v>
      </c>
      <c r="S5" s="173">
        <f t="shared" si="0"/>
        <v>22.6</v>
      </c>
      <c r="T5" s="188">
        <f t="shared" si="0"/>
        <v>22.35</v>
      </c>
      <c r="U5" s="173">
        <f t="shared" si="0"/>
        <v>20.3</v>
      </c>
      <c r="V5" s="173">
        <f t="shared" si="0"/>
        <v>23.95</v>
      </c>
      <c r="W5" s="188">
        <f t="shared" si="0"/>
        <v>21.549999999999997</v>
      </c>
      <c r="X5" s="173">
        <f t="shared" si="0"/>
        <v>22.6</v>
      </c>
      <c r="Y5" s="173">
        <f t="shared" si="0"/>
        <v>23.65</v>
      </c>
      <c r="Z5" s="188">
        <f t="shared" si="0"/>
        <v>21.8</v>
      </c>
      <c r="AA5" s="173">
        <f t="shared" si="0"/>
        <v>22.75</v>
      </c>
      <c r="AB5" s="173">
        <f t="shared" si="0"/>
        <v>23.700000000000003</v>
      </c>
      <c r="AC5" s="188">
        <f t="shared" si="0"/>
        <v>21.45</v>
      </c>
      <c r="AD5" s="173">
        <f t="shared" si="0"/>
        <v>22.65</v>
      </c>
      <c r="AE5" s="173">
        <f t="shared" si="0"/>
        <v>23.55</v>
      </c>
      <c r="AF5" s="188">
        <f t="shared" si="0"/>
        <v>20.75</v>
      </c>
      <c r="AG5" s="173">
        <f t="shared" si="0"/>
        <v>21.75</v>
      </c>
      <c r="AH5" s="173">
        <f t="shared" si="0"/>
        <v>22.8</v>
      </c>
      <c r="AI5" s="188">
        <f t="shared" si="0"/>
        <v>22.85</v>
      </c>
      <c r="AJ5" s="173">
        <f t="shared" si="0"/>
        <v>23.75</v>
      </c>
      <c r="AK5" s="173">
        <f t="shared" si="0"/>
        <v>24.65</v>
      </c>
      <c r="AL5" s="188">
        <f t="shared" ref="AL5:AN5" si="1">MEDIAN(AL13:AL28)</f>
        <v>24.45</v>
      </c>
      <c r="AM5" s="173">
        <f t="shared" si="1"/>
        <v>25.6</v>
      </c>
      <c r="AN5" s="173">
        <f t="shared" si="1"/>
        <v>26.4</v>
      </c>
      <c r="AO5" s="188">
        <f t="shared" ref="AO5:AT5" si="2">MEDIAN(AO13:AO28)</f>
        <v>25.4</v>
      </c>
      <c r="AP5" s="173">
        <f t="shared" si="2"/>
        <v>26.3</v>
      </c>
      <c r="AQ5" s="173">
        <f t="shared" si="2"/>
        <v>27.200000000000003</v>
      </c>
      <c r="AR5" s="192">
        <f t="shared" si="2"/>
        <v>25.4</v>
      </c>
      <c r="AS5" s="173">
        <f t="shared" si="2"/>
        <v>25.9</v>
      </c>
      <c r="AT5" s="173">
        <f t="shared" si="2"/>
        <v>26.65</v>
      </c>
      <c r="AU5" s="192">
        <f t="shared" ref="AU5:AW5" si="3">MEDIAN(AU13:AU28)</f>
        <v>24.9</v>
      </c>
      <c r="AV5" s="173">
        <f t="shared" si="3"/>
        <v>25.9</v>
      </c>
      <c r="AW5" s="173">
        <f t="shared" si="3"/>
        <v>26.9</v>
      </c>
      <c r="AX5" s="105">
        <f>+AV5/100</f>
        <v>0.25900000000000001</v>
      </c>
      <c r="AY5" s="211">
        <f>+'[1]Under 5'!AM5+'[1]5 through 17'!AM5</f>
        <v>27842409</v>
      </c>
      <c r="AZ5" s="165">
        <f>'Children in Poverty'!AY5*AX5</f>
        <v>7211183.9309999999</v>
      </c>
      <c r="BA5" s="105">
        <f>+AG5/100</f>
        <v>0.2175</v>
      </c>
      <c r="BB5" s="211">
        <f>+'[1]Under 5'!AH5+'[1]5 through 17'!AH5</f>
        <v>27436100</v>
      </c>
      <c r="BC5" s="262">
        <f>'Children in Poverty'!BB5*BA5</f>
        <v>5967351.75</v>
      </c>
    </row>
    <row r="6" spans="1:55" s="35" customFormat="1" x14ac:dyDescent="0.2">
      <c r="A6" s="99" t="s">
        <v>157</v>
      </c>
      <c r="B6" s="178"/>
      <c r="C6" s="189"/>
      <c r="D6" s="178"/>
      <c r="E6" s="174"/>
      <c r="F6" s="178"/>
      <c r="G6" s="174"/>
      <c r="H6" s="178"/>
      <c r="I6" s="174"/>
      <c r="J6" s="178"/>
      <c r="K6" s="174"/>
      <c r="L6" s="174"/>
      <c r="M6" s="178"/>
      <c r="N6" s="190"/>
      <c r="O6" s="189"/>
      <c r="P6" s="178"/>
      <c r="Q6" s="191"/>
      <c r="R6" s="174"/>
      <c r="S6" s="174"/>
      <c r="T6" s="191"/>
      <c r="U6" s="174"/>
      <c r="V6" s="174"/>
      <c r="W6" s="191"/>
      <c r="X6" s="174"/>
      <c r="Y6" s="174"/>
      <c r="Z6" s="191"/>
      <c r="AA6" s="174"/>
      <c r="AB6" s="174"/>
      <c r="AC6" s="191"/>
      <c r="AD6" s="174"/>
      <c r="AE6" s="174"/>
      <c r="AF6" s="191"/>
      <c r="AG6" s="174"/>
      <c r="AH6" s="174"/>
      <c r="AI6" s="191"/>
      <c r="AJ6" s="174"/>
      <c r="AK6" s="174"/>
      <c r="AL6" s="191"/>
      <c r="AM6" s="174"/>
      <c r="AN6" s="174"/>
      <c r="AO6" s="191"/>
      <c r="AP6" s="174"/>
      <c r="AQ6" s="174"/>
      <c r="AR6" s="230"/>
      <c r="AS6" s="231"/>
      <c r="AT6" s="231"/>
      <c r="AU6" s="230"/>
      <c r="AV6" s="231"/>
      <c r="AW6" s="231"/>
      <c r="AX6" s="106"/>
      <c r="AY6" s="212"/>
      <c r="AZ6" s="166"/>
      <c r="BA6" s="106"/>
      <c r="BB6" s="212"/>
      <c r="BC6" s="263"/>
    </row>
    <row r="7" spans="1:55" x14ac:dyDescent="0.2">
      <c r="A7" s="95" t="s">
        <v>158</v>
      </c>
      <c r="B7" s="176">
        <f t="shared" ref="B7:AN7" si="4">MEDIAN(B29:B41)</f>
        <v>15.3</v>
      </c>
      <c r="C7" s="192">
        <f t="shared" si="4"/>
        <v>18</v>
      </c>
      <c r="D7" s="176">
        <f t="shared" si="4"/>
        <v>17.75</v>
      </c>
      <c r="E7" s="173">
        <f t="shared" si="4"/>
        <v>17.5</v>
      </c>
      <c r="F7" s="176">
        <f t="shared" si="4"/>
        <v>17</v>
      </c>
      <c r="G7" s="173">
        <f t="shared" si="4"/>
        <v>17</v>
      </c>
      <c r="H7" s="176">
        <f t="shared" si="4"/>
        <v>16</v>
      </c>
      <c r="I7" s="173">
        <f t="shared" si="4"/>
        <v>16</v>
      </c>
      <c r="J7" s="176">
        <f t="shared" si="4"/>
        <v>17</v>
      </c>
      <c r="K7" s="173">
        <f t="shared" si="4"/>
        <v>16</v>
      </c>
      <c r="L7" s="173">
        <f t="shared" si="4"/>
        <v>15</v>
      </c>
      <c r="M7" s="176">
        <f t="shared" si="4"/>
        <v>15</v>
      </c>
      <c r="N7" s="193">
        <f t="shared" si="4"/>
        <v>14.3</v>
      </c>
      <c r="O7" s="192">
        <f t="shared" si="4"/>
        <v>15</v>
      </c>
      <c r="P7" s="176">
        <f t="shared" si="4"/>
        <v>16</v>
      </c>
      <c r="Q7" s="194">
        <f t="shared" si="4"/>
        <v>13.4</v>
      </c>
      <c r="R7" s="173">
        <f t="shared" si="4"/>
        <v>15.3</v>
      </c>
      <c r="S7" s="173">
        <f t="shared" si="4"/>
        <v>17.5</v>
      </c>
      <c r="T7" s="194">
        <f t="shared" si="4"/>
        <v>18.8</v>
      </c>
      <c r="U7" s="173">
        <f t="shared" si="4"/>
        <v>15.8</v>
      </c>
      <c r="V7" s="173">
        <f t="shared" si="4"/>
        <v>19.7</v>
      </c>
      <c r="W7" s="194">
        <f t="shared" si="4"/>
        <v>14.3</v>
      </c>
      <c r="X7" s="173">
        <f t="shared" si="4"/>
        <v>15.1</v>
      </c>
      <c r="Y7" s="173">
        <f t="shared" si="4"/>
        <v>16.5</v>
      </c>
      <c r="Z7" s="194">
        <f t="shared" si="4"/>
        <v>14.7</v>
      </c>
      <c r="AA7" s="173">
        <f t="shared" si="4"/>
        <v>15.4</v>
      </c>
      <c r="AB7" s="173">
        <f t="shared" si="4"/>
        <v>16.5</v>
      </c>
      <c r="AC7" s="194">
        <f t="shared" si="4"/>
        <v>14.4</v>
      </c>
      <c r="AD7" s="173">
        <f t="shared" si="4"/>
        <v>15.9</v>
      </c>
      <c r="AE7" s="173">
        <f t="shared" si="4"/>
        <v>17.2</v>
      </c>
      <c r="AF7" s="194">
        <f t="shared" si="4"/>
        <v>14.1</v>
      </c>
      <c r="AG7" s="173">
        <f t="shared" si="4"/>
        <v>15.1</v>
      </c>
      <c r="AH7" s="173">
        <f t="shared" si="4"/>
        <v>16.399999999999999</v>
      </c>
      <c r="AI7" s="194">
        <f t="shared" si="4"/>
        <v>16.700000000000003</v>
      </c>
      <c r="AJ7" s="173">
        <f t="shared" si="4"/>
        <v>17.600000000000001</v>
      </c>
      <c r="AK7" s="173">
        <f t="shared" si="4"/>
        <v>18.5</v>
      </c>
      <c r="AL7" s="194">
        <f t="shared" si="4"/>
        <v>17.7</v>
      </c>
      <c r="AM7" s="173">
        <f t="shared" si="4"/>
        <v>19</v>
      </c>
      <c r="AN7" s="173">
        <f t="shared" si="4"/>
        <v>20.3</v>
      </c>
      <c r="AO7" s="194">
        <f t="shared" ref="AO7:AT7" si="5">MEDIAN(AO29:AO41)</f>
        <v>17.899999999999999</v>
      </c>
      <c r="AP7" s="173">
        <f t="shared" si="5"/>
        <v>19.7</v>
      </c>
      <c r="AQ7" s="173">
        <f t="shared" si="5"/>
        <v>21.5</v>
      </c>
      <c r="AR7" s="192">
        <f t="shared" si="5"/>
        <v>18.400000000000002</v>
      </c>
      <c r="AS7" s="173">
        <f t="shared" si="5"/>
        <v>20.3</v>
      </c>
      <c r="AT7" s="173">
        <f t="shared" si="5"/>
        <v>22.2</v>
      </c>
      <c r="AU7" s="192">
        <f t="shared" ref="AU7:AW7" si="6">MEDIAN(AU29:AU41)</f>
        <v>17.700000000000003</v>
      </c>
      <c r="AV7" s="173">
        <f t="shared" si="6"/>
        <v>19.100000000000001</v>
      </c>
      <c r="AW7" s="173">
        <f t="shared" si="6"/>
        <v>20.5</v>
      </c>
      <c r="AX7" s="108">
        <f>+AV7/100</f>
        <v>0.191</v>
      </c>
      <c r="AY7" s="211">
        <f>+'[1]Under 5'!AM23+'[1]5 through 17'!AM23</f>
        <v>17833597</v>
      </c>
      <c r="AZ7" s="165">
        <f>'Children in Poverty'!AY7*AX7</f>
        <v>3406217.0270000002</v>
      </c>
      <c r="BA7" s="108">
        <f>+AG7/100</f>
        <v>0.151</v>
      </c>
      <c r="BB7" s="211">
        <f>+'[1]Under 5'!AF23+'[1]5 through 17'!AF23</f>
        <v>17672096</v>
      </c>
      <c r="BC7" s="262">
        <f>'Children in Poverty'!BB7*BA7</f>
        <v>2668486.4959999998</v>
      </c>
    </row>
    <row r="8" spans="1:55" x14ac:dyDescent="0.2">
      <c r="A8" s="101" t="s">
        <v>157</v>
      </c>
      <c r="B8" s="175"/>
      <c r="C8" s="195"/>
      <c r="D8" s="175"/>
      <c r="E8" s="175"/>
      <c r="F8" s="175"/>
      <c r="G8" s="175"/>
      <c r="H8" s="175"/>
      <c r="I8" s="175"/>
      <c r="J8" s="175"/>
      <c r="K8" s="175"/>
      <c r="L8" s="175"/>
      <c r="M8" s="175"/>
      <c r="N8" s="196"/>
      <c r="O8" s="195"/>
      <c r="P8" s="175"/>
      <c r="Q8" s="195"/>
      <c r="R8" s="175"/>
      <c r="S8" s="175"/>
      <c r="T8" s="195"/>
      <c r="U8" s="175"/>
      <c r="V8" s="175"/>
      <c r="W8" s="195"/>
      <c r="X8" s="175"/>
      <c r="Y8" s="175"/>
      <c r="Z8" s="195"/>
      <c r="AA8" s="175"/>
      <c r="AB8" s="175"/>
      <c r="AC8" s="195"/>
      <c r="AD8" s="175"/>
      <c r="AE8" s="175"/>
      <c r="AF8" s="195"/>
      <c r="AG8" s="175"/>
      <c r="AH8" s="175"/>
      <c r="AI8" s="195"/>
      <c r="AJ8" s="175"/>
      <c r="AK8" s="175"/>
      <c r="AL8" s="195"/>
      <c r="AM8" s="175"/>
      <c r="AN8" s="175"/>
      <c r="AO8" s="195"/>
      <c r="AP8" s="175"/>
      <c r="AQ8" s="175"/>
      <c r="AR8" s="232"/>
      <c r="AS8" s="233"/>
      <c r="AT8" s="233"/>
      <c r="AU8" s="232"/>
      <c r="AV8" s="233"/>
      <c r="AW8" s="233"/>
      <c r="AX8" s="108"/>
      <c r="AY8" s="213"/>
      <c r="AZ8" s="167"/>
      <c r="BA8" s="108"/>
      <c r="BB8" s="213"/>
      <c r="BC8" s="264"/>
    </row>
    <row r="9" spans="1:55" x14ac:dyDescent="0.2">
      <c r="A9" s="101" t="s">
        <v>159</v>
      </c>
      <c r="B9" s="176">
        <f t="shared" ref="B9:AN9" si="7">MEDIAN(B42:B53)</f>
        <v>15.95</v>
      </c>
      <c r="C9" s="194">
        <f t="shared" si="7"/>
        <v>17</v>
      </c>
      <c r="D9" s="176">
        <f t="shared" si="7"/>
        <v>16.875</v>
      </c>
      <c r="E9" s="176">
        <f t="shared" si="7"/>
        <v>16.75</v>
      </c>
      <c r="F9" s="176">
        <f t="shared" si="7"/>
        <v>16.625</v>
      </c>
      <c r="G9" s="176">
        <f t="shared" si="7"/>
        <v>17</v>
      </c>
      <c r="H9" s="176">
        <f t="shared" si="7"/>
        <v>16</v>
      </c>
      <c r="I9" s="176">
        <f t="shared" si="7"/>
        <v>15.5</v>
      </c>
      <c r="J9" s="176">
        <f t="shared" si="7"/>
        <v>14.5</v>
      </c>
      <c r="K9" s="176">
        <f t="shared" si="7"/>
        <v>15.5</v>
      </c>
      <c r="L9" s="176">
        <f t="shared" si="7"/>
        <v>14.5</v>
      </c>
      <c r="M9" s="176">
        <f t="shared" si="7"/>
        <v>14</v>
      </c>
      <c r="N9" s="193">
        <f t="shared" si="7"/>
        <v>13.100000000000001</v>
      </c>
      <c r="O9" s="194">
        <f t="shared" si="7"/>
        <v>14</v>
      </c>
      <c r="P9" s="176">
        <f t="shared" si="7"/>
        <v>14.5</v>
      </c>
      <c r="Q9" s="194">
        <f t="shared" si="7"/>
        <v>12.100000000000001</v>
      </c>
      <c r="R9" s="176">
        <f t="shared" si="7"/>
        <v>14</v>
      </c>
      <c r="S9" s="176">
        <f t="shared" si="7"/>
        <v>16.100000000000001</v>
      </c>
      <c r="T9" s="194">
        <f t="shared" si="7"/>
        <v>14.8</v>
      </c>
      <c r="U9" s="176">
        <f t="shared" si="7"/>
        <v>12.45</v>
      </c>
      <c r="V9" s="176">
        <f t="shared" si="7"/>
        <v>17.100000000000001</v>
      </c>
      <c r="W9" s="194">
        <f t="shared" si="7"/>
        <v>14.8</v>
      </c>
      <c r="X9" s="176">
        <f t="shared" si="7"/>
        <v>15.75</v>
      </c>
      <c r="Y9" s="176">
        <f t="shared" si="7"/>
        <v>16.700000000000003</v>
      </c>
      <c r="Z9" s="194">
        <f t="shared" si="7"/>
        <v>14.7</v>
      </c>
      <c r="AA9" s="176">
        <f t="shared" si="7"/>
        <v>16.2</v>
      </c>
      <c r="AB9" s="176">
        <f t="shared" si="7"/>
        <v>17.2</v>
      </c>
      <c r="AC9" s="194">
        <f t="shared" si="7"/>
        <v>14.55</v>
      </c>
      <c r="AD9" s="176">
        <f t="shared" si="7"/>
        <v>15.75</v>
      </c>
      <c r="AE9" s="176">
        <f t="shared" si="7"/>
        <v>16.55</v>
      </c>
      <c r="AF9" s="194">
        <f t="shared" si="7"/>
        <v>14.5</v>
      </c>
      <c r="AG9" s="176">
        <f t="shared" si="7"/>
        <v>16.149999999999999</v>
      </c>
      <c r="AH9" s="176">
        <f t="shared" si="7"/>
        <v>17.399999999999999</v>
      </c>
      <c r="AI9" s="194">
        <f t="shared" si="7"/>
        <v>17.150000000000002</v>
      </c>
      <c r="AJ9" s="176">
        <f t="shared" si="7"/>
        <v>18.05</v>
      </c>
      <c r="AK9" s="176">
        <f t="shared" si="7"/>
        <v>18.95</v>
      </c>
      <c r="AL9" s="194">
        <f t="shared" si="7"/>
        <v>17.7</v>
      </c>
      <c r="AM9" s="176">
        <f t="shared" si="7"/>
        <v>18.75</v>
      </c>
      <c r="AN9" s="176">
        <f t="shared" si="7"/>
        <v>19.899999999999999</v>
      </c>
      <c r="AO9" s="194">
        <f t="shared" ref="AO9:AT9" si="8">MEDIAN(AO42:AO53)</f>
        <v>17.549999999999997</v>
      </c>
      <c r="AP9" s="176">
        <f t="shared" si="8"/>
        <v>18.5</v>
      </c>
      <c r="AQ9" s="176">
        <f t="shared" si="8"/>
        <v>19.950000000000003</v>
      </c>
      <c r="AR9" s="194">
        <f t="shared" si="8"/>
        <v>17.75</v>
      </c>
      <c r="AS9" s="173">
        <f>MEDIAN(AS42:AS53)</f>
        <v>18.600000000000001</v>
      </c>
      <c r="AT9" s="176">
        <f t="shared" si="8"/>
        <v>19.549999999999997</v>
      </c>
      <c r="AU9" s="194">
        <f t="shared" ref="AU9" si="9">MEDIAN(AU42:AU53)</f>
        <v>18.049999999999997</v>
      </c>
      <c r="AV9" s="173">
        <f>MEDIAN(AV42:AV53)</f>
        <v>18.649999999999999</v>
      </c>
      <c r="AW9" s="176">
        <f t="shared" ref="AW9" si="10">MEDIAN(AW42:AW53)</f>
        <v>18.049999999999997</v>
      </c>
      <c r="AX9" s="108">
        <f>+AV9/100</f>
        <v>0.1865</v>
      </c>
      <c r="AY9" s="213">
        <f>+'[1]Under 5'!AM38+'[1]5 through 17'!AM38</f>
        <v>15772056</v>
      </c>
      <c r="AZ9" s="167">
        <f>'Children in Poverty'!AY9*AX9</f>
        <v>2941488.4440000001</v>
      </c>
      <c r="BA9" s="108">
        <f>+AG9/100</f>
        <v>0.16149999999999998</v>
      </c>
      <c r="BB9" s="213">
        <f>+'[1]Under 5'!AH38+'[1]5 through 17'!AH38</f>
        <v>16242779</v>
      </c>
      <c r="BC9" s="264">
        <f>'Children in Poverty'!BB9*BA9</f>
        <v>2623208.8084999998</v>
      </c>
    </row>
    <row r="10" spans="1:55" x14ac:dyDescent="0.2">
      <c r="A10" s="101" t="s">
        <v>157</v>
      </c>
      <c r="B10" s="175"/>
      <c r="C10" s="195"/>
      <c r="D10" s="175"/>
      <c r="E10" s="175"/>
      <c r="F10" s="175"/>
      <c r="G10" s="175"/>
      <c r="H10" s="175"/>
      <c r="I10" s="175"/>
      <c r="J10" s="175"/>
      <c r="K10" s="175"/>
      <c r="L10" s="175"/>
      <c r="M10" s="175"/>
      <c r="N10" s="196"/>
      <c r="O10" s="195"/>
      <c r="P10" s="175"/>
      <c r="Q10" s="195"/>
      <c r="R10" s="175"/>
      <c r="S10" s="175"/>
      <c r="T10" s="195"/>
      <c r="U10" s="175"/>
      <c r="V10" s="175"/>
      <c r="W10" s="195"/>
      <c r="X10" s="175"/>
      <c r="Y10" s="175"/>
      <c r="Z10" s="195"/>
      <c r="AA10" s="175"/>
      <c r="AB10" s="175"/>
      <c r="AC10" s="195"/>
      <c r="AD10" s="175"/>
      <c r="AE10" s="175"/>
      <c r="AF10" s="195"/>
      <c r="AG10" s="175"/>
      <c r="AH10" s="175"/>
      <c r="AI10" s="195"/>
      <c r="AJ10" s="175"/>
      <c r="AK10" s="175"/>
      <c r="AL10" s="195"/>
      <c r="AM10" s="175"/>
      <c r="AN10" s="175"/>
      <c r="AO10" s="195"/>
      <c r="AP10" s="175"/>
      <c r="AQ10" s="175"/>
      <c r="AR10" s="232"/>
      <c r="AS10" s="233"/>
      <c r="AT10" s="233"/>
      <c r="AU10" s="232"/>
      <c r="AV10" s="233"/>
      <c r="AW10" s="233"/>
      <c r="AX10" s="108"/>
      <c r="AY10" s="213"/>
      <c r="AZ10" s="167"/>
      <c r="BA10" s="108"/>
      <c r="BB10" s="213"/>
      <c r="BC10" s="264"/>
    </row>
    <row r="11" spans="1:55" x14ac:dyDescent="0.2">
      <c r="A11" s="101" t="s">
        <v>160</v>
      </c>
      <c r="B11" s="176">
        <f t="shared" ref="B11:AN11" si="11">MEDIAN(B54:B62)</f>
        <v>13.2</v>
      </c>
      <c r="C11" s="194">
        <f t="shared" si="11"/>
        <v>15</v>
      </c>
      <c r="D11" s="176">
        <f t="shared" si="11"/>
        <v>15.5</v>
      </c>
      <c r="E11" s="176">
        <f t="shared" si="11"/>
        <v>16.5</v>
      </c>
      <c r="F11" s="176">
        <f t="shared" si="11"/>
        <v>17.75</v>
      </c>
      <c r="G11" s="176">
        <f t="shared" si="11"/>
        <v>19</v>
      </c>
      <c r="H11" s="176">
        <f t="shared" si="11"/>
        <v>17</v>
      </c>
      <c r="I11" s="176">
        <f t="shared" si="11"/>
        <v>15</v>
      </c>
      <c r="J11" s="176">
        <f t="shared" si="11"/>
        <v>15</v>
      </c>
      <c r="K11" s="176">
        <f t="shared" si="11"/>
        <v>15</v>
      </c>
      <c r="L11" s="176">
        <f t="shared" si="11"/>
        <v>14</v>
      </c>
      <c r="M11" s="176">
        <f t="shared" si="11"/>
        <v>13</v>
      </c>
      <c r="N11" s="193">
        <f t="shared" si="11"/>
        <v>12</v>
      </c>
      <c r="O11" s="194">
        <f t="shared" si="11"/>
        <v>12</v>
      </c>
      <c r="P11" s="176">
        <f t="shared" si="11"/>
        <v>12</v>
      </c>
      <c r="Q11" s="194">
        <f t="shared" si="11"/>
        <v>11.1</v>
      </c>
      <c r="R11" s="176">
        <f t="shared" si="11"/>
        <v>12.3</v>
      </c>
      <c r="S11" s="176">
        <f t="shared" si="11"/>
        <v>13.8</v>
      </c>
      <c r="T11" s="194">
        <f t="shared" si="11"/>
        <v>12.5</v>
      </c>
      <c r="U11" s="176">
        <f t="shared" si="11"/>
        <v>11.3</v>
      </c>
      <c r="V11" s="176">
        <f t="shared" si="11"/>
        <v>13.7</v>
      </c>
      <c r="W11" s="194">
        <f t="shared" si="11"/>
        <v>12.9</v>
      </c>
      <c r="X11" s="176">
        <f t="shared" si="11"/>
        <v>15.4</v>
      </c>
      <c r="Y11" s="176">
        <f t="shared" si="11"/>
        <v>17.2</v>
      </c>
      <c r="Z11" s="194">
        <f t="shared" si="11"/>
        <v>11.8</v>
      </c>
      <c r="AA11" s="176">
        <f t="shared" si="11"/>
        <v>13.2</v>
      </c>
      <c r="AB11" s="176">
        <f t="shared" si="11"/>
        <v>15</v>
      </c>
      <c r="AC11" s="194">
        <f t="shared" si="11"/>
        <v>12.2</v>
      </c>
      <c r="AD11" s="176">
        <f t="shared" si="11"/>
        <v>12.9</v>
      </c>
      <c r="AE11" s="176">
        <f t="shared" si="11"/>
        <v>14.2</v>
      </c>
      <c r="AF11" s="194">
        <f t="shared" si="11"/>
        <v>11.9</v>
      </c>
      <c r="AG11" s="176">
        <f t="shared" si="11"/>
        <v>13.2</v>
      </c>
      <c r="AH11" s="176">
        <f t="shared" si="11"/>
        <v>15.399999999999999</v>
      </c>
      <c r="AI11" s="194">
        <f t="shared" si="11"/>
        <v>12.6</v>
      </c>
      <c r="AJ11" s="176">
        <f t="shared" si="11"/>
        <v>13.5</v>
      </c>
      <c r="AK11" s="176">
        <f t="shared" si="11"/>
        <v>14.4</v>
      </c>
      <c r="AL11" s="194">
        <f t="shared" si="11"/>
        <v>14.6</v>
      </c>
      <c r="AM11" s="176">
        <f t="shared" si="11"/>
        <v>16.7</v>
      </c>
      <c r="AN11" s="176">
        <f t="shared" si="11"/>
        <v>18.8</v>
      </c>
      <c r="AO11" s="194">
        <f t="shared" ref="AO11:AT11" si="12">MEDIAN(AO54:AO62)</f>
        <v>14.399999999999999</v>
      </c>
      <c r="AP11" s="176">
        <f t="shared" si="12"/>
        <v>15.2</v>
      </c>
      <c r="AQ11" s="176">
        <f t="shared" si="12"/>
        <v>16.8</v>
      </c>
      <c r="AR11" s="194">
        <f t="shared" si="12"/>
        <v>14.8</v>
      </c>
      <c r="AS11" s="176">
        <f t="shared" si="12"/>
        <v>15.6</v>
      </c>
      <c r="AT11" s="176">
        <f t="shared" si="12"/>
        <v>17.7</v>
      </c>
      <c r="AU11" s="194">
        <f t="shared" ref="AU11:AW11" si="13">MEDIAN(AU54:AU62)</f>
        <v>15.799999999999999</v>
      </c>
      <c r="AV11" s="176">
        <f t="shared" si="13"/>
        <v>16.7</v>
      </c>
      <c r="AW11" s="176">
        <f t="shared" si="13"/>
        <v>17.599999999999998</v>
      </c>
      <c r="AX11" s="108">
        <f>+AV11/100</f>
        <v>0.16699999999999998</v>
      </c>
      <c r="AY11" s="213">
        <f>+'[1]Under 5'!AM52+'[1]5 through 17'!AM52</f>
        <v>12026336</v>
      </c>
      <c r="AZ11" s="167">
        <f>'Children in Poverty'!AY11*AX11</f>
        <v>2008398.1119999997</v>
      </c>
      <c r="BA11" s="108">
        <f>+AG11/100</f>
        <v>0.13200000000000001</v>
      </c>
      <c r="BB11" s="213">
        <f>+'[1]Under 5'!AH52+'[1]5 through 17'!AH52</f>
        <v>12473914</v>
      </c>
      <c r="BC11" s="264">
        <f>'Children in Poverty'!BB11*BA11</f>
        <v>1646556.648</v>
      </c>
    </row>
    <row r="12" spans="1:55" x14ac:dyDescent="0.2">
      <c r="A12" s="146" t="s">
        <v>157</v>
      </c>
      <c r="B12" s="177"/>
      <c r="C12" s="197"/>
      <c r="D12" s="177"/>
      <c r="E12" s="177"/>
      <c r="F12" s="177"/>
      <c r="G12" s="177"/>
      <c r="H12" s="177"/>
      <c r="I12" s="177"/>
      <c r="J12" s="177"/>
      <c r="K12" s="177"/>
      <c r="L12" s="177"/>
      <c r="M12" s="177"/>
      <c r="N12" s="198"/>
      <c r="O12" s="197"/>
      <c r="P12" s="177"/>
      <c r="Q12" s="197"/>
      <c r="R12" s="177"/>
      <c r="S12" s="177"/>
      <c r="T12" s="197"/>
      <c r="U12" s="177"/>
      <c r="V12" s="177"/>
      <c r="W12" s="197"/>
      <c r="X12" s="177"/>
      <c r="Y12" s="177"/>
      <c r="Z12" s="197"/>
      <c r="AA12" s="177"/>
      <c r="AB12" s="177"/>
      <c r="AC12" s="197"/>
      <c r="AD12" s="177"/>
      <c r="AE12" s="177"/>
      <c r="AF12" s="197"/>
      <c r="AG12" s="177"/>
      <c r="AH12" s="177"/>
      <c r="AI12" s="197"/>
      <c r="AJ12" s="177"/>
      <c r="AK12" s="177"/>
      <c r="AL12" s="197"/>
      <c r="AM12" s="177"/>
      <c r="AN12" s="177"/>
      <c r="AO12" s="197"/>
      <c r="AP12" s="177"/>
      <c r="AQ12" s="177"/>
      <c r="AR12" s="234"/>
      <c r="AS12" s="235"/>
      <c r="AT12" s="235"/>
      <c r="AU12" s="234"/>
      <c r="AV12" s="235"/>
      <c r="AW12" s="235"/>
      <c r="AX12" s="147"/>
      <c r="AY12" s="214"/>
      <c r="AZ12" s="168"/>
      <c r="BA12" s="147"/>
      <c r="BB12" s="214"/>
      <c r="BC12" s="265"/>
    </row>
    <row r="13" spans="1:55" x14ac:dyDescent="0.2">
      <c r="A13" s="95" t="s">
        <v>3</v>
      </c>
      <c r="B13" s="178">
        <v>24.2</v>
      </c>
      <c r="C13" s="191">
        <v>24</v>
      </c>
      <c r="D13" s="178">
        <v>24.5</v>
      </c>
      <c r="E13" s="178">
        <v>25</v>
      </c>
      <c r="F13" s="178">
        <v>25.5</v>
      </c>
      <c r="G13" s="178">
        <v>26</v>
      </c>
      <c r="H13" s="178">
        <v>26</v>
      </c>
      <c r="I13" s="178">
        <v>26</v>
      </c>
      <c r="J13" s="178">
        <v>25</v>
      </c>
      <c r="K13" s="178">
        <v>24</v>
      </c>
      <c r="L13" s="178">
        <v>23</v>
      </c>
      <c r="M13" s="178">
        <v>21</v>
      </c>
      <c r="N13" s="190">
        <v>21.5</v>
      </c>
      <c r="O13" s="191">
        <v>23</v>
      </c>
      <c r="P13" s="178">
        <v>24</v>
      </c>
      <c r="Q13" s="191">
        <v>21.9</v>
      </c>
      <c r="R13" s="178">
        <v>23.5</v>
      </c>
      <c r="S13" s="178">
        <v>25.1</v>
      </c>
      <c r="T13" s="191">
        <v>23.3</v>
      </c>
      <c r="U13" s="178">
        <v>21.7</v>
      </c>
      <c r="V13" s="178">
        <v>24.9</v>
      </c>
      <c r="W13" s="191">
        <v>23.8</v>
      </c>
      <c r="X13" s="178">
        <v>24.8</v>
      </c>
      <c r="Y13" s="178">
        <v>25.8</v>
      </c>
      <c r="Z13" s="191">
        <v>22</v>
      </c>
      <c r="AA13" s="178">
        <v>23</v>
      </c>
      <c r="AB13" s="178">
        <v>24</v>
      </c>
      <c r="AC13" s="191">
        <v>23.3</v>
      </c>
      <c r="AD13" s="178">
        <v>24.3</v>
      </c>
      <c r="AE13" s="178">
        <v>25.3</v>
      </c>
      <c r="AF13" s="191">
        <v>20.599999999999998</v>
      </c>
      <c r="AG13" s="178">
        <v>21.7</v>
      </c>
      <c r="AH13" s="178">
        <v>22.8</v>
      </c>
      <c r="AI13" s="191">
        <v>23.8</v>
      </c>
      <c r="AJ13" s="178">
        <v>24.7</v>
      </c>
      <c r="AK13" s="178">
        <v>25.599999999999998</v>
      </c>
      <c r="AL13" s="191">
        <v>26.599999999999998</v>
      </c>
      <c r="AM13" s="178">
        <v>27.7</v>
      </c>
      <c r="AN13" s="178">
        <v>28.8</v>
      </c>
      <c r="AO13" s="191">
        <v>26.6</v>
      </c>
      <c r="AP13" s="178">
        <v>27.6</v>
      </c>
      <c r="AQ13" s="178">
        <v>28.6</v>
      </c>
      <c r="AR13" s="236">
        <v>26.7</v>
      </c>
      <c r="AS13" s="246">
        <v>27.5</v>
      </c>
      <c r="AT13" s="237">
        <v>28.3</v>
      </c>
      <c r="AU13" s="293">
        <f>+AV13-1</f>
        <v>26.2</v>
      </c>
      <c r="AV13" s="246">
        <v>27.2</v>
      </c>
      <c r="AW13" s="297">
        <f>+AV13+1</f>
        <v>28.2</v>
      </c>
      <c r="AX13" s="106">
        <f t="shared" ref="AX13:AX44" si="14">+AV13/100</f>
        <v>0.27200000000000002</v>
      </c>
      <c r="AY13" s="211">
        <f>+'[1]Under 5'!AM7+'[1]5 through 17'!AM7</f>
        <v>1111481</v>
      </c>
      <c r="AZ13" s="165">
        <f>'Children in Poverty'!AY13*AX13</f>
        <v>302322.83199999999</v>
      </c>
      <c r="BA13" s="106">
        <f t="shared" ref="BA13:BA44" si="15">+AG13/100</f>
        <v>0.217</v>
      </c>
      <c r="BB13" s="211">
        <f>+'[1]Under 5'!AH7+'[1]5 through 17'!AH7</f>
        <v>1136093</v>
      </c>
      <c r="BC13" s="262">
        <f>'Children in Poverty'!BB13*BA13</f>
        <v>246532.18100000001</v>
      </c>
    </row>
    <row r="14" spans="1:55" x14ac:dyDescent="0.2">
      <c r="A14" s="95" t="s">
        <v>6</v>
      </c>
      <c r="B14" s="178">
        <v>25.3</v>
      </c>
      <c r="C14" s="191">
        <v>24</v>
      </c>
      <c r="D14" s="178">
        <v>24.5</v>
      </c>
      <c r="E14" s="178">
        <v>25</v>
      </c>
      <c r="F14" s="178">
        <v>25.5</v>
      </c>
      <c r="G14" s="178">
        <v>26</v>
      </c>
      <c r="H14" s="178">
        <v>26.5</v>
      </c>
      <c r="I14" s="178">
        <v>27</v>
      </c>
      <c r="J14" s="178">
        <v>26</v>
      </c>
      <c r="K14" s="178">
        <v>25</v>
      </c>
      <c r="L14" s="178">
        <v>24</v>
      </c>
      <c r="M14" s="178">
        <v>25</v>
      </c>
      <c r="N14" s="190">
        <v>21.8</v>
      </c>
      <c r="O14" s="191">
        <v>21</v>
      </c>
      <c r="P14" s="178">
        <v>22</v>
      </c>
      <c r="Q14" s="191">
        <v>21.8</v>
      </c>
      <c r="R14" s="178">
        <v>23.9</v>
      </c>
      <c r="S14" s="178">
        <v>26</v>
      </c>
      <c r="T14" s="191">
        <v>25.9</v>
      </c>
      <c r="U14" s="178">
        <v>23.2</v>
      </c>
      <c r="V14" s="178">
        <v>28.6</v>
      </c>
      <c r="W14" s="191">
        <v>23.7</v>
      </c>
      <c r="X14" s="178">
        <v>24.9</v>
      </c>
      <c r="Y14" s="178">
        <v>26.1</v>
      </c>
      <c r="Z14" s="191">
        <v>23</v>
      </c>
      <c r="AA14" s="178">
        <v>24.3</v>
      </c>
      <c r="AB14" s="178">
        <v>25.6</v>
      </c>
      <c r="AC14" s="191">
        <v>24.6</v>
      </c>
      <c r="AD14" s="178">
        <v>25.8</v>
      </c>
      <c r="AE14" s="178">
        <v>27</v>
      </c>
      <c r="AF14" s="191">
        <v>23.599999999999998</v>
      </c>
      <c r="AG14" s="178">
        <v>24.9</v>
      </c>
      <c r="AH14" s="178">
        <v>26.2</v>
      </c>
      <c r="AI14" s="191">
        <v>26.3</v>
      </c>
      <c r="AJ14" s="178">
        <v>27.2</v>
      </c>
      <c r="AK14" s="178">
        <v>28.099999999999998</v>
      </c>
      <c r="AL14" s="191">
        <v>26.3</v>
      </c>
      <c r="AM14" s="178">
        <v>27.6</v>
      </c>
      <c r="AN14" s="178">
        <v>28.900000000000002</v>
      </c>
      <c r="AO14" s="191">
        <v>26.8</v>
      </c>
      <c r="AP14" s="178">
        <v>28.1</v>
      </c>
      <c r="AQ14" s="178">
        <v>29.400000000000002</v>
      </c>
      <c r="AR14" s="236">
        <v>27.3</v>
      </c>
      <c r="AS14" s="246">
        <v>28.5</v>
      </c>
      <c r="AT14" s="237">
        <v>29.7</v>
      </c>
      <c r="AU14" s="293">
        <f t="shared" ref="AU14:AU28" si="16">+AV14-1</f>
        <v>28</v>
      </c>
      <c r="AV14" s="246">
        <v>29</v>
      </c>
      <c r="AW14" s="297">
        <f t="shared" ref="AW14:AW28" si="17">+AV14+1</f>
        <v>30</v>
      </c>
      <c r="AX14" s="106">
        <f t="shared" si="14"/>
        <v>0.28999999999999998</v>
      </c>
      <c r="AY14" s="211">
        <f>+'[1]Under 5'!AM8+'[1]5 through 17'!AM8</f>
        <v>709866</v>
      </c>
      <c r="AZ14" s="165">
        <f>'Children in Poverty'!AY14*AX14</f>
        <v>205861.13999999998</v>
      </c>
      <c r="BA14" s="106">
        <f t="shared" si="15"/>
        <v>0.249</v>
      </c>
      <c r="BB14" s="211">
        <f>+'[1]Under 5'!AH8+'[1]5 through 17'!AH8</f>
        <v>706506</v>
      </c>
      <c r="BC14" s="262">
        <f>'Children in Poverty'!BB14*BA14</f>
        <v>175919.99400000001</v>
      </c>
    </row>
    <row r="15" spans="1:55" x14ac:dyDescent="0.2">
      <c r="A15" s="95" t="s">
        <v>10</v>
      </c>
      <c r="B15" s="178">
        <v>12</v>
      </c>
      <c r="C15" s="191">
        <v>14</v>
      </c>
      <c r="D15" s="178">
        <v>14.75</v>
      </c>
      <c r="E15" s="178">
        <v>15.5</v>
      </c>
      <c r="F15" s="178">
        <v>16.25</v>
      </c>
      <c r="G15" s="178">
        <v>17</v>
      </c>
      <c r="H15" s="178">
        <v>16</v>
      </c>
      <c r="I15" s="178">
        <v>15</v>
      </c>
      <c r="J15" s="178">
        <v>15</v>
      </c>
      <c r="K15" s="178">
        <v>15</v>
      </c>
      <c r="L15" s="178">
        <v>15</v>
      </c>
      <c r="M15" s="178">
        <v>12</v>
      </c>
      <c r="N15" s="190">
        <v>12.3</v>
      </c>
      <c r="O15" s="191">
        <v>14</v>
      </c>
      <c r="P15" s="178">
        <v>11</v>
      </c>
      <c r="Q15" s="191">
        <v>10</v>
      </c>
      <c r="R15" s="178">
        <v>12.5</v>
      </c>
      <c r="S15" s="178">
        <v>14.9</v>
      </c>
      <c r="T15" s="191">
        <v>13.8</v>
      </c>
      <c r="U15" s="178">
        <v>11.5</v>
      </c>
      <c r="V15" s="178">
        <v>16.100000000000001</v>
      </c>
      <c r="W15" s="191">
        <v>12.8</v>
      </c>
      <c r="X15" s="178">
        <v>14.5</v>
      </c>
      <c r="Y15" s="178">
        <v>16.2</v>
      </c>
      <c r="Z15" s="191">
        <v>13.3</v>
      </c>
      <c r="AA15" s="178">
        <v>15.8</v>
      </c>
      <c r="AB15" s="178">
        <v>18.3</v>
      </c>
      <c r="AC15" s="191">
        <v>12.7</v>
      </c>
      <c r="AD15" s="178">
        <v>14.7</v>
      </c>
      <c r="AE15" s="178">
        <v>16.7</v>
      </c>
      <c r="AF15" s="191">
        <v>11.799999999999999</v>
      </c>
      <c r="AG15" s="178">
        <v>13.6</v>
      </c>
      <c r="AH15" s="178">
        <v>15.4</v>
      </c>
      <c r="AI15" s="191">
        <v>15.6</v>
      </c>
      <c r="AJ15" s="178">
        <v>16.5</v>
      </c>
      <c r="AK15" s="178">
        <v>17.399999999999999</v>
      </c>
      <c r="AL15" s="191">
        <v>16</v>
      </c>
      <c r="AM15" s="178">
        <v>18.100000000000001</v>
      </c>
      <c r="AN15" s="178">
        <v>20.200000000000003</v>
      </c>
      <c r="AO15" s="191">
        <v>15.3</v>
      </c>
      <c r="AP15" s="178">
        <v>17.5</v>
      </c>
      <c r="AQ15" s="178">
        <v>19.7</v>
      </c>
      <c r="AR15" s="236">
        <v>15.299999999999999</v>
      </c>
      <c r="AS15" s="246">
        <v>17.399999999999999</v>
      </c>
      <c r="AT15" s="237">
        <v>19.5</v>
      </c>
      <c r="AU15" s="293">
        <f t="shared" si="16"/>
        <v>17</v>
      </c>
      <c r="AV15" s="246">
        <v>18</v>
      </c>
      <c r="AW15" s="297">
        <f t="shared" si="17"/>
        <v>19</v>
      </c>
      <c r="AX15" s="106">
        <f t="shared" si="14"/>
        <v>0.18</v>
      </c>
      <c r="AY15" s="211">
        <f>+'[1]Under 5'!AM9+'[1]5 through 17'!AM9</f>
        <v>203558</v>
      </c>
      <c r="AZ15" s="165">
        <f>'Children in Poverty'!AY15*AX15</f>
        <v>36640.439999999995</v>
      </c>
      <c r="BA15" s="106">
        <f t="shared" si="15"/>
        <v>0.13600000000000001</v>
      </c>
      <c r="BB15" s="211">
        <f>+'[1]Under 5'!AH9+'[1]5 through 17'!AH9</f>
        <v>205946</v>
      </c>
      <c r="BC15" s="262">
        <f>'Children in Poverty'!BB15*BA15</f>
        <v>28008.656000000003</v>
      </c>
    </row>
    <row r="16" spans="1:55" x14ac:dyDescent="0.2">
      <c r="A16" s="95" t="s">
        <v>11</v>
      </c>
      <c r="B16" s="178">
        <v>18.7</v>
      </c>
      <c r="C16" s="191">
        <v>21</v>
      </c>
      <c r="D16" s="178">
        <v>22</v>
      </c>
      <c r="E16" s="178">
        <v>23</v>
      </c>
      <c r="F16" s="178">
        <v>24</v>
      </c>
      <c r="G16" s="178">
        <v>25</v>
      </c>
      <c r="H16" s="178">
        <v>24.5</v>
      </c>
      <c r="I16" s="178">
        <v>24</v>
      </c>
      <c r="J16" s="178">
        <v>22</v>
      </c>
      <c r="K16" s="178">
        <v>22</v>
      </c>
      <c r="L16" s="178">
        <v>22</v>
      </c>
      <c r="M16" s="178">
        <v>19</v>
      </c>
      <c r="N16" s="190">
        <v>17.600000000000001</v>
      </c>
      <c r="O16" s="191">
        <v>17</v>
      </c>
      <c r="P16" s="178">
        <v>19</v>
      </c>
      <c r="Q16" s="191">
        <v>18</v>
      </c>
      <c r="R16" s="178">
        <v>19</v>
      </c>
      <c r="S16" s="178">
        <v>20</v>
      </c>
      <c r="T16" s="191">
        <v>17.7</v>
      </c>
      <c r="U16" s="178">
        <v>16.600000000000001</v>
      </c>
      <c r="V16" s="178">
        <v>18.8</v>
      </c>
      <c r="W16" s="191">
        <v>17.3</v>
      </c>
      <c r="X16" s="178">
        <v>17.899999999999999</v>
      </c>
      <c r="Y16" s="178">
        <v>18.5</v>
      </c>
      <c r="Z16" s="191">
        <v>17</v>
      </c>
      <c r="AA16" s="178">
        <v>17.5</v>
      </c>
      <c r="AB16" s="178">
        <v>18</v>
      </c>
      <c r="AC16" s="191">
        <v>16.600000000000001</v>
      </c>
      <c r="AD16" s="178">
        <v>17.100000000000001</v>
      </c>
      <c r="AE16" s="178">
        <v>17.600000000000001</v>
      </c>
      <c r="AF16" s="191">
        <v>17.8</v>
      </c>
      <c r="AG16" s="178">
        <v>18.3</v>
      </c>
      <c r="AH16" s="178">
        <v>18.8</v>
      </c>
      <c r="AI16" s="191">
        <v>20.400000000000002</v>
      </c>
      <c r="AJ16" s="178">
        <v>21.3</v>
      </c>
      <c r="AK16" s="178">
        <v>22.2</v>
      </c>
      <c r="AL16" s="191">
        <v>22.9</v>
      </c>
      <c r="AM16" s="178">
        <v>23.5</v>
      </c>
      <c r="AN16" s="178">
        <v>24.1</v>
      </c>
      <c r="AO16" s="191">
        <v>24.2</v>
      </c>
      <c r="AP16" s="178">
        <v>24.9</v>
      </c>
      <c r="AQ16" s="178">
        <v>25.599999999999998</v>
      </c>
      <c r="AR16" s="236">
        <v>24.799999999999997</v>
      </c>
      <c r="AS16" s="246">
        <v>25.4</v>
      </c>
      <c r="AT16" s="237">
        <v>26</v>
      </c>
      <c r="AU16" s="293">
        <f t="shared" si="16"/>
        <v>23.5</v>
      </c>
      <c r="AV16" s="246">
        <v>24.5</v>
      </c>
      <c r="AW16" s="297">
        <f t="shared" si="17"/>
        <v>25.5</v>
      </c>
      <c r="AX16" s="106">
        <f t="shared" si="14"/>
        <v>0.245</v>
      </c>
      <c r="AY16" s="211">
        <f>+'[1]Under 5'!AM10+'[1]5 through 17'!AM10</f>
        <v>4026674</v>
      </c>
      <c r="AZ16" s="165">
        <f>'Children in Poverty'!AY16*AX16</f>
        <v>986535.13</v>
      </c>
      <c r="BA16" s="106">
        <f t="shared" si="15"/>
        <v>0.183</v>
      </c>
      <c r="BB16" s="211">
        <f>+'[1]Under 5'!AH10+'[1]5 through 17'!AH10</f>
        <v>4017192</v>
      </c>
      <c r="BC16" s="262">
        <f>'Children in Poverty'!BB16*BA16</f>
        <v>735146.13599999994</v>
      </c>
    </row>
    <row r="17" spans="1:55" x14ac:dyDescent="0.2">
      <c r="A17" s="95" t="s">
        <v>12</v>
      </c>
      <c r="B17" s="178">
        <v>20.100000000000001</v>
      </c>
      <c r="C17" s="191">
        <v>21</v>
      </c>
      <c r="D17" s="178">
        <v>22</v>
      </c>
      <c r="E17" s="178">
        <v>23</v>
      </c>
      <c r="F17" s="178">
        <v>24</v>
      </c>
      <c r="G17" s="178">
        <v>25</v>
      </c>
      <c r="H17" s="178">
        <v>24.5</v>
      </c>
      <c r="I17" s="178">
        <v>24</v>
      </c>
      <c r="J17" s="178">
        <v>23</v>
      </c>
      <c r="K17" s="178">
        <v>23</v>
      </c>
      <c r="L17" s="178">
        <v>22</v>
      </c>
      <c r="M17" s="178">
        <v>18</v>
      </c>
      <c r="N17" s="190">
        <v>17.100000000000001</v>
      </c>
      <c r="O17" s="191">
        <v>16</v>
      </c>
      <c r="P17" s="178">
        <v>18</v>
      </c>
      <c r="Q17" s="191">
        <v>17</v>
      </c>
      <c r="R17" s="178">
        <v>18.7</v>
      </c>
      <c r="S17" s="178">
        <v>20.399999999999999</v>
      </c>
      <c r="T17" s="191">
        <v>21.3</v>
      </c>
      <c r="U17" s="178">
        <v>20</v>
      </c>
      <c r="V17" s="178">
        <v>22.6</v>
      </c>
      <c r="W17" s="191">
        <v>19.399999999999999</v>
      </c>
      <c r="X17" s="178">
        <v>20.2</v>
      </c>
      <c r="Y17" s="178">
        <v>21</v>
      </c>
      <c r="Z17" s="191">
        <v>19.600000000000001</v>
      </c>
      <c r="AA17" s="178">
        <v>20.2</v>
      </c>
      <c r="AB17" s="178">
        <v>20.8</v>
      </c>
      <c r="AC17" s="191">
        <v>19</v>
      </c>
      <c r="AD17" s="178">
        <v>19.7</v>
      </c>
      <c r="AE17" s="178">
        <v>20.399999999999999</v>
      </c>
      <c r="AF17" s="191">
        <v>19.400000000000002</v>
      </c>
      <c r="AG17" s="178">
        <v>20.100000000000001</v>
      </c>
      <c r="AH17" s="178">
        <v>20.8</v>
      </c>
      <c r="AI17" s="191">
        <v>21.400000000000002</v>
      </c>
      <c r="AJ17" s="178">
        <v>22.3</v>
      </c>
      <c r="AK17" s="178">
        <v>23.2</v>
      </c>
      <c r="AL17" s="191">
        <v>24.1</v>
      </c>
      <c r="AM17" s="178">
        <v>24.8</v>
      </c>
      <c r="AN17" s="178">
        <v>25.5</v>
      </c>
      <c r="AO17" s="191">
        <v>25.5</v>
      </c>
      <c r="AP17" s="178">
        <v>26.3</v>
      </c>
      <c r="AQ17" s="178">
        <v>27.1</v>
      </c>
      <c r="AR17" s="236">
        <v>26.3</v>
      </c>
      <c r="AS17" s="246">
        <v>27.2</v>
      </c>
      <c r="AT17" s="237">
        <v>28.099999999999998</v>
      </c>
      <c r="AU17" s="293">
        <f t="shared" si="16"/>
        <v>25.5</v>
      </c>
      <c r="AV17" s="246">
        <v>26.5</v>
      </c>
      <c r="AW17" s="297">
        <f t="shared" si="17"/>
        <v>27.5</v>
      </c>
      <c r="AX17" s="106">
        <f t="shared" si="14"/>
        <v>0.26500000000000001</v>
      </c>
      <c r="AY17" s="211">
        <f>+'[1]Under 5'!AM11+'[1]5 through 17'!AM11</f>
        <v>2489709</v>
      </c>
      <c r="AZ17" s="165">
        <f>'Children in Poverty'!AY17*AX17</f>
        <v>659772.88500000001</v>
      </c>
      <c r="BA17" s="106">
        <f t="shared" si="15"/>
        <v>0.20100000000000001</v>
      </c>
      <c r="BB17" s="211">
        <f>+'[1]Under 5'!AH11+'[1]5 through 17'!AH11</f>
        <v>2476961</v>
      </c>
      <c r="BC17" s="262">
        <f>'Children in Poverty'!BB17*BA17</f>
        <v>497869.16100000002</v>
      </c>
    </row>
    <row r="18" spans="1:55" x14ac:dyDescent="0.2">
      <c r="A18" s="95" t="s">
        <v>19</v>
      </c>
      <c r="B18" s="178">
        <v>24.8</v>
      </c>
      <c r="C18" s="191">
        <v>25</v>
      </c>
      <c r="D18" s="178">
        <v>25.75</v>
      </c>
      <c r="E18" s="178">
        <v>26.5</v>
      </c>
      <c r="F18" s="178">
        <v>27.25</v>
      </c>
      <c r="G18" s="178">
        <v>28</v>
      </c>
      <c r="H18" s="178">
        <v>27</v>
      </c>
      <c r="I18" s="178">
        <v>26</v>
      </c>
      <c r="J18" s="178">
        <v>26</v>
      </c>
      <c r="K18" s="178">
        <v>23</v>
      </c>
      <c r="L18" s="178">
        <v>21</v>
      </c>
      <c r="M18" s="178">
        <v>22</v>
      </c>
      <c r="N18" s="190">
        <v>20.8</v>
      </c>
      <c r="O18" s="191">
        <v>19</v>
      </c>
      <c r="P18" s="178">
        <v>21</v>
      </c>
      <c r="Q18" s="191">
        <v>21.7</v>
      </c>
      <c r="R18" s="178">
        <v>23.9</v>
      </c>
      <c r="S18" s="178">
        <v>26.2</v>
      </c>
      <c r="T18" s="191">
        <v>25</v>
      </c>
      <c r="U18" s="178">
        <v>22.4</v>
      </c>
      <c r="V18" s="178">
        <v>27.6</v>
      </c>
      <c r="W18" s="191">
        <v>21.4</v>
      </c>
      <c r="X18" s="178">
        <v>22.5</v>
      </c>
      <c r="Y18" s="178">
        <v>23.6</v>
      </c>
      <c r="Z18" s="191">
        <v>21.8</v>
      </c>
      <c r="AA18" s="178">
        <v>22.8</v>
      </c>
      <c r="AB18" s="178">
        <v>23.8</v>
      </c>
      <c r="AC18" s="191">
        <v>22.8</v>
      </c>
      <c r="AD18" s="178">
        <v>23.9</v>
      </c>
      <c r="AE18" s="178">
        <v>25</v>
      </c>
      <c r="AF18" s="191">
        <v>22.5</v>
      </c>
      <c r="AG18" s="178">
        <v>23.5</v>
      </c>
      <c r="AH18" s="178">
        <v>24.5</v>
      </c>
      <c r="AI18" s="191">
        <v>24.700000000000003</v>
      </c>
      <c r="AJ18" s="178">
        <v>25.6</v>
      </c>
      <c r="AK18" s="178">
        <v>26.5</v>
      </c>
      <c r="AL18" s="191">
        <v>25.2</v>
      </c>
      <c r="AM18" s="178">
        <v>26.3</v>
      </c>
      <c r="AN18" s="178">
        <v>27.400000000000002</v>
      </c>
      <c r="AO18" s="191">
        <v>26.2</v>
      </c>
      <c r="AP18" s="178">
        <v>27.4</v>
      </c>
      <c r="AQ18" s="178">
        <v>28.599999999999998</v>
      </c>
      <c r="AR18" s="236">
        <v>25.4</v>
      </c>
      <c r="AS18" s="246">
        <v>26.5</v>
      </c>
      <c r="AT18" s="237">
        <v>27.6</v>
      </c>
      <c r="AU18" s="293">
        <f t="shared" si="16"/>
        <v>24.3</v>
      </c>
      <c r="AV18" s="246">
        <v>25.3</v>
      </c>
      <c r="AW18" s="297">
        <f t="shared" si="17"/>
        <v>26.3</v>
      </c>
      <c r="AX18" s="106">
        <f t="shared" si="14"/>
        <v>0.253</v>
      </c>
      <c r="AY18" s="211">
        <f>+'[1]Under 5'!AM12+'[1]5 through 17'!AM12</f>
        <v>1014004</v>
      </c>
      <c r="AZ18" s="165">
        <f>'Children in Poverty'!AY18*AX18</f>
        <v>256543.01200000002</v>
      </c>
      <c r="BA18" s="106">
        <f t="shared" si="15"/>
        <v>0.23499999999999999</v>
      </c>
      <c r="BB18" s="211">
        <f>+'[1]Under 5'!AH12+'[1]5 through 17'!AH12</f>
        <v>1020960</v>
      </c>
      <c r="BC18" s="262">
        <f>'Children in Poverty'!BB18*BA18</f>
        <v>239925.59999999998</v>
      </c>
    </row>
    <row r="19" spans="1:55" x14ac:dyDescent="0.2">
      <c r="A19" s="95" t="s">
        <v>20</v>
      </c>
      <c r="B19" s="178">
        <v>31.4</v>
      </c>
      <c r="C19" s="191">
        <v>32</v>
      </c>
      <c r="D19" s="178">
        <v>32.25</v>
      </c>
      <c r="E19" s="178">
        <v>32.5</v>
      </c>
      <c r="F19" s="178">
        <v>32.75</v>
      </c>
      <c r="G19" s="178">
        <v>33</v>
      </c>
      <c r="H19" s="178">
        <v>32</v>
      </c>
      <c r="I19" s="178">
        <v>31</v>
      </c>
      <c r="J19" s="178">
        <v>30</v>
      </c>
      <c r="K19" s="178">
        <v>26</v>
      </c>
      <c r="L19" s="178">
        <v>26</v>
      </c>
      <c r="M19" s="178">
        <v>27</v>
      </c>
      <c r="N19" s="190">
        <v>26.6</v>
      </c>
      <c r="O19" s="191">
        <v>27</v>
      </c>
      <c r="P19" s="178">
        <v>27</v>
      </c>
      <c r="Q19" s="191">
        <v>27.8</v>
      </c>
      <c r="R19" s="178">
        <v>29.8</v>
      </c>
      <c r="S19" s="178">
        <v>31.9</v>
      </c>
      <c r="T19" s="191">
        <v>30</v>
      </c>
      <c r="U19" s="178">
        <v>27.8</v>
      </c>
      <c r="V19" s="178">
        <v>32.200000000000003</v>
      </c>
      <c r="W19" s="191">
        <v>27.1</v>
      </c>
      <c r="X19" s="178">
        <v>28.4</v>
      </c>
      <c r="Y19" s="178">
        <v>29.7</v>
      </c>
      <c r="Z19" s="191">
        <v>26.5</v>
      </c>
      <c r="AA19" s="178">
        <v>27.8</v>
      </c>
      <c r="AB19" s="178">
        <v>29.1</v>
      </c>
      <c r="AC19" s="191">
        <v>25.8</v>
      </c>
      <c r="AD19" s="178">
        <v>26.8</v>
      </c>
      <c r="AE19" s="178">
        <v>27.8</v>
      </c>
      <c r="AF19" s="191">
        <v>23.7</v>
      </c>
      <c r="AG19" s="178">
        <v>24.7</v>
      </c>
      <c r="AH19" s="178">
        <v>25.7</v>
      </c>
      <c r="AI19" s="191">
        <v>23.3</v>
      </c>
      <c r="AJ19" s="178">
        <v>24.2</v>
      </c>
      <c r="AK19" s="178">
        <v>25.099999999999998</v>
      </c>
      <c r="AL19" s="191">
        <v>26.3</v>
      </c>
      <c r="AM19" s="178">
        <v>27.3</v>
      </c>
      <c r="AN19" s="178">
        <v>28.3</v>
      </c>
      <c r="AO19" s="191">
        <v>27.900000000000002</v>
      </c>
      <c r="AP19" s="178">
        <v>28.8</v>
      </c>
      <c r="AQ19" s="178">
        <v>29.7</v>
      </c>
      <c r="AR19" s="236">
        <v>26.900000000000002</v>
      </c>
      <c r="AS19" s="246">
        <v>28.1</v>
      </c>
      <c r="AT19" s="237">
        <v>29.3</v>
      </c>
      <c r="AU19" s="293">
        <f t="shared" si="16"/>
        <v>26.7</v>
      </c>
      <c r="AV19" s="246">
        <v>27.7</v>
      </c>
      <c r="AW19" s="297">
        <f t="shared" si="17"/>
        <v>28.7</v>
      </c>
      <c r="AX19" s="106">
        <f t="shared" si="14"/>
        <v>0.27699999999999997</v>
      </c>
      <c r="AY19" s="211">
        <f>+'[1]Under 5'!AM13+'[1]5 through 17'!AM13</f>
        <v>1112957</v>
      </c>
      <c r="AZ19" s="165">
        <f>'Children in Poverty'!AY19*AX19</f>
        <v>308289.08899999998</v>
      </c>
      <c r="BA19" s="106">
        <f t="shared" si="15"/>
        <v>0.247</v>
      </c>
      <c r="BB19" s="211">
        <f>+'[1]Under 5'!AH13+'[1]5 through 17'!AH13</f>
        <v>1109963</v>
      </c>
      <c r="BC19" s="262">
        <f>'Children in Poverty'!BB19*BA19</f>
        <v>274160.86099999998</v>
      </c>
    </row>
    <row r="20" spans="1:55" x14ac:dyDescent="0.2">
      <c r="A20" s="95" t="s">
        <v>22</v>
      </c>
      <c r="B20" s="178">
        <v>11.3</v>
      </c>
      <c r="C20" s="191">
        <v>14</v>
      </c>
      <c r="D20" s="178">
        <v>14.25</v>
      </c>
      <c r="E20" s="178">
        <v>14.5</v>
      </c>
      <c r="F20" s="178">
        <v>14.75</v>
      </c>
      <c r="G20" s="178">
        <v>15</v>
      </c>
      <c r="H20" s="178">
        <v>14</v>
      </c>
      <c r="I20" s="178">
        <v>13</v>
      </c>
      <c r="J20" s="178">
        <v>14</v>
      </c>
      <c r="K20" s="178">
        <v>15</v>
      </c>
      <c r="L20" s="178">
        <v>13</v>
      </c>
      <c r="M20" s="178">
        <v>13</v>
      </c>
      <c r="N20" s="190">
        <v>10.7</v>
      </c>
      <c r="O20" s="191">
        <v>11</v>
      </c>
      <c r="P20" s="178">
        <v>11</v>
      </c>
      <c r="Q20" s="191">
        <v>8.8000000000000007</v>
      </c>
      <c r="R20" s="178">
        <v>10.4</v>
      </c>
      <c r="S20" s="178">
        <v>11.9</v>
      </c>
      <c r="T20" s="191">
        <v>11.4</v>
      </c>
      <c r="U20" s="178">
        <v>10.1</v>
      </c>
      <c r="V20" s="178">
        <v>12.7</v>
      </c>
      <c r="W20" s="191">
        <v>9.9</v>
      </c>
      <c r="X20" s="178">
        <v>10.8</v>
      </c>
      <c r="Y20" s="178">
        <v>11.7</v>
      </c>
      <c r="Z20" s="191">
        <v>9</v>
      </c>
      <c r="AA20" s="178">
        <v>9.6999999999999993</v>
      </c>
      <c r="AB20" s="178">
        <v>10.4</v>
      </c>
      <c r="AC20" s="191">
        <v>9.6999999999999993</v>
      </c>
      <c r="AD20" s="178">
        <v>10.5</v>
      </c>
      <c r="AE20" s="178">
        <v>11.3</v>
      </c>
      <c r="AF20" s="191">
        <v>9.5</v>
      </c>
      <c r="AG20" s="178">
        <v>10.199999999999999</v>
      </c>
      <c r="AH20" s="178">
        <v>10.899999999999999</v>
      </c>
      <c r="AI20" s="191">
        <v>10.7</v>
      </c>
      <c r="AJ20" s="178">
        <v>11.6</v>
      </c>
      <c r="AK20" s="178">
        <v>12.5</v>
      </c>
      <c r="AL20" s="191">
        <v>12.2</v>
      </c>
      <c r="AM20" s="178">
        <v>13</v>
      </c>
      <c r="AN20" s="178">
        <v>13.8</v>
      </c>
      <c r="AO20" s="191">
        <v>12.7</v>
      </c>
      <c r="AP20" s="178">
        <v>13.5</v>
      </c>
      <c r="AQ20" s="178">
        <v>14.3</v>
      </c>
      <c r="AR20" s="236">
        <v>13.100000000000001</v>
      </c>
      <c r="AS20" s="246">
        <v>13.8</v>
      </c>
      <c r="AT20" s="237">
        <v>14.5</v>
      </c>
      <c r="AU20" s="293">
        <f t="shared" si="16"/>
        <v>12.6</v>
      </c>
      <c r="AV20" s="246">
        <v>13.6</v>
      </c>
      <c r="AW20" s="297">
        <f t="shared" si="17"/>
        <v>14.6</v>
      </c>
      <c r="AX20" s="106">
        <f t="shared" si="14"/>
        <v>0.13600000000000001</v>
      </c>
      <c r="AY20" s="211">
        <f>+'[1]Under 5'!AM14+'[1]5 through 17'!AM14</f>
        <v>1344522</v>
      </c>
      <c r="AZ20" s="165">
        <f>'Children in Poverty'!AY20*AX20</f>
        <v>182854.99200000003</v>
      </c>
      <c r="BA20" s="106">
        <f t="shared" si="15"/>
        <v>0.10199999999999999</v>
      </c>
      <c r="BB20" s="211">
        <f>+'[1]Under 5'!AH14+'[1]5 through 17'!AH14</f>
        <v>1359000</v>
      </c>
      <c r="BC20" s="262">
        <f>'Children in Poverty'!BB20*BA20</f>
        <v>138618</v>
      </c>
    </row>
    <row r="21" spans="1:55" x14ac:dyDescent="0.2">
      <c r="A21" s="95" t="s">
        <v>26</v>
      </c>
      <c r="B21" s="178">
        <v>33.6</v>
      </c>
      <c r="C21" s="191">
        <v>34</v>
      </c>
      <c r="D21" s="178">
        <v>34</v>
      </c>
      <c r="E21" s="178">
        <v>34</v>
      </c>
      <c r="F21" s="178">
        <v>34</v>
      </c>
      <c r="G21" s="178">
        <v>34</v>
      </c>
      <c r="H21" s="178">
        <v>32.5</v>
      </c>
      <c r="I21" s="178">
        <v>31</v>
      </c>
      <c r="J21" s="178">
        <v>30</v>
      </c>
      <c r="K21" s="178">
        <v>25</v>
      </c>
      <c r="L21" s="178">
        <v>24</v>
      </c>
      <c r="M21" s="178">
        <v>26</v>
      </c>
      <c r="N21" s="190">
        <v>27</v>
      </c>
      <c r="O21" s="191">
        <v>26</v>
      </c>
      <c r="P21" s="178">
        <v>29</v>
      </c>
      <c r="Q21" s="191">
        <v>26.9</v>
      </c>
      <c r="R21" s="178">
        <v>28.6</v>
      </c>
      <c r="S21" s="178">
        <v>30.4</v>
      </c>
      <c r="T21" s="191">
        <v>31</v>
      </c>
      <c r="U21" s="178">
        <v>28.9</v>
      </c>
      <c r="V21" s="178">
        <v>33.1</v>
      </c>
      <c r="W21" s="191">
        <v>29.6</v>
      </c>
      <c r="X21" s="178">
        <v>30.9</v>
      </c>
      <c r="Y21" s="178">
        <v>32.200000000000003</v>
      </c>
      <c r="Z21" s="191">
        <v>27.9</v>
      </c>
      <c r="AA21" s="178">
        <v>29.5</v>
      </c>
      <c r="AB21" s="178">
        <v>31.1</v>
      </c>
      <c r="AC21" s="191">
        <v>28.1</v>
      </c>
      <c r="AD21" s="178">
        <v>29.3</v>
      </c>
      <c r="AE21" s="178">
        <v>30.5</v>
      </c>
      <c r="AF21" s="191">
        <v>28.799999999999997</v>
      </c>
      <c r="AG21" s="178">
        <v>30.4</v>
      </c>
      <c r="AH21" s="178">
        <v>32</v>
      </c>
      <c r="AI21" s="191">
        <v>30.1</v>
      </c>
      <c r="AJ21" s="178">
        <v>31</v>
      </c>
      <c r="AK21" s="178">
        <v>31.9</v>
      </c>
      <c r="AL21" s="191">
        <v>31</v>
      </c>
      <c r="AM21" s="178">
        <v>32.5</v>
      </c>
      <c r="AN21" s="178">
        <v>34</v>
      </c>
      <c r="AO21" s="191">
        <v>30.6</v>
      </c>
      <c r="AP21" s="178">
        <v>31.8</v>
      </c>
      <c r="AQ21" s="178">
        <v>33</v>
      </c>
      <c r="AR21" s="236">
        <v>33</v>
      </c>
      <c r="AS21" s="246">
        <v>34.700000000000003</v>
      </c>
      <c r="AT21" s="237">
        <v>36.400000000000006</v>
      </c>
      <c r="AU21" s="293">
        <f t="shared" si="16"/>
        <v>33</v>
      </c>
      <c r="AV21" s="246">
        <v>34</v>
      </c>
      <c r="AW21" s="297">
        <f t="shared" si="17"/>
        <v>35</v>
      </c>
      <c r="AX21" s="106">
        <f t="shared" si="14"/>
        <v>0.34</v>
      </c>
      <c r="AY21" s="211">
        <f>+'[1]Under 5'!AM15+'[1]5 through 17'!AM15</f>
        <v>737432</v>
      </c>
      <c r="AZ21" s="165">
        <f>'Children in Poverty'!AY21*AX21</f>
        <v>250726.88</v>
      </c>
      <c r="BA21" s="106">
        <f t="shared" si="15"/>
        <v>0.30399999999999999</v>
      </c>
      <c r="BB21" s="211">
        <f>+'[1]Under 5'!AH15+'[1]5 through 17'!AH15</f>
        <v>761312</v>
      </c>
      <c r="BC21" s="262">
        <f>'Children in Poverty'!BB21*BA21</f>
        <v>231438.848</v>
      </c>
    </row>
    <row r="22" spans="1:55" x14ac:dyDescent="0.2">
      <c r="A22" s="95" t="s">
        <v>35</v>
      </c>
      <c r="B22" s="178">
        <v>17.2</v>
      </c>
      <c r="C22" s="191">
        <v>18</v>
      </c>
      <c r="D22" s="178">
        <v>18.5</v>
      </c>
      <c r="E22" s="178">
        <v>19</v>
      </c>
      <c r="F22" s="178">
        <v>19.5</v>
      </c>
      <c r="G22" s="178">
        <v>20</v>
      </c>
      <c r="H22" s="178">
        <v>20</v>
      </c>
      <c r="I22" s="178">
        <v>20</v>
      </c>
      <c r="J22" s="178">
        <v>19</v>
      </c>
      <c r="K22" s="178">
        <v>19</v>
      </c>
      <c r="L22" s="178">
        <v>19</v>
      </c>
      <c r="M22" s="178">
        <v>19</v>
      </c>
      <c r="N22" s="190">
        <v>16.100000000000001</v>
      </c>
      <c r="O22" s="191">
        <v>20</v>
      </c>
      <c r="P22" s="178">
        <v>21</v>
      </c>
      <c r="Q22" s="191">
        <v>17.7</v>
      </c>
      <c r="R22" s="178">
        <v>18.8</v>
      </c>
      <c r="S22" s="178">
        <v>19.899999999999999</v>
      </c>
      <c r="T22" s="191">
        <v>21.9</v>
      </c>
      <c r="U22" s="178">
        <v>19.8</v>
      </c>
      <c r="V22" s="178">
        <v>24</v>
      </c>
      <c r="W22" s="191">
        <v>20.399999999999999</v>
      </c>
      <c r="X22" s="178">
        <v>21.3</v>
      </c>
      <c r="Y22" s="178">
        <v>22.2</v>
      </c>
      <c r="Z22" s="191">
        <v>19.399999999999999</v>
      </c>
      <c r="AA22" s="178">
        <v>20.2</v>
      </c>
      <c r="AB22" s="178">
        <v>21</v>
      </c>
      <c r="AC22" s="191">
        <v>18.8</v>
      </c>
      <c r="AD22" s="178">
        <v>19.5</v>
      </c>
      <c r="AE22" s="178">
        <v>20.2</v>
      </c>
      <c r="AF22" s="191">
        <v>19.099999999999998</v>
      </c>
      <c r="AG22" s="178">
        <v>19.899999999999999</v>
      </c>
      <c r="AH22" s="178">
        <v>20.7</v>
      </c>
      <c r="AI22" s="191">
        <v>21.6</v>
      </c>
      <c r="AJ22" s="178">
        <v>22.5</v>
      </c>
      <c r="AK22" s="178">
        <v>23.4</v>
      </c>
      <c r="AL22" s="191">
        <v>24.2</v>
      </c>
      <c r="AM22" s="178">
        <v>24.9</v>
      </c>
      <c r="AN22" s="178">
        <v>25.599999999999998</v>
      </c>
      <c r="AO22" s="191">
        <v>24.8</v>
      </c>
      <c r="AP22" s="178">
        <v>25.6</v>
      </c>
      <c r="AQ22" s="178">
        <v>26.400000000000002</v>
      </c>
      <c r="AR22" s="236">
        <v>25.4</v>
      </c>
      <c r="AS22" s="246">
        <v>26</v>
      </c>
      <c r="AT22" s="237">
        <v>26.6</v>
      </c>
      <c r="AU22" s="293">
        <f t="shared" si="16"/>
        <v>24.2</v>
      </c>
      <c r="AV22" s="246">
        <v>25.2</v>
      </c>
      <c r="AW22" s="297">
        <f t="shared" si="17"/>
        <v>26.2</v>
      </c>
      <c r="AX22" s="106">
        <f t="shared" si="14"/>
        <v>0.252</v>
      </c>
      <c r="AY22" s="211">
        <f>+'[1]Under 5'!AM16+'[1]5 through 17'!AM16</f>
        <v>2285605</v>
      </c>
      <c r="AZ22" s="165">
        <f>'Children in Poverty'!AY22*AX22</f>
        <v>575972.46</v>
      </c>
      <c r="BA22" s="106">
        <f t="shared" si="15"/>
        <v>0.19899999999999998</v>
      </c>
      <c r="BB22" s="211">
        <f>+'[1]Under 5'!AH16+'[1]5 through 17'!AH16</f>
        <v>2252837</v>
      </c>
      <c r="BC22" s="262">
        <f>'Children in Poverty'!BB22*BA22</f>
        <v>448314.56299999997</v>
      </c>
    </row>
    <row r="23" spans="1:55" x14ac:dyDescent="0.2">
      <c r="A23" s="95" t="s">
        <v>38</v>
      </c>
      <c r="B23" s="178">
        <v>21.7</v>
      </c>
      <c r="C23" s="191">
        <v>23</v>
      </c>
      <c r="D23" s="178">
        <v>23.5</v>
      </c>
      <c r="E23" s="178">
        <v>24</v>
      </c>
      <c r="F23" s="178">
        <v>24.5</v>
      </c>
      <c r="G23" s="178">
        <v>25</v>
      </c>
      <c r="H23" s="178">
        <v>25.5</v>
      </c>
      <c r="I23" s="178">
        <v>26</v>
      </c>
      <c r="J23" s="178">
        <v>25</v>
      </c>
      <c r="K23" s="178">
        <v>24</v>
      </c>
      <c r="L23" s="178">
        <v>23</v>
      </c>
      <c r="M23" s="178">
        <v>19</v>
      </c>
      <c r="N23" s="190">
        <v>19.600000000000001</v>
      </c>
      <c r="O23" s="191">
        <v>20</v>
      </c>
      <c r="P23" s="178">
        <v>22</v>
      </c>
      <c r="Q23" s="191">
        <v>19.899999999999999</v>
      </c>
      <c r="R23" s="178">
        <v>22.3</v>
      </c>
      <c r="S23" s="178">
        <v>24.7</v>
      </c>
      <c r="T23" s="191">
        <v>20.7</v>
      </c>
      <c r="U23" s="178">
        <v>18.2</v>
      </c>
      <c r="V23" s="178">
        <v>23.2</v>
      </c>
      <c r="W23" s="191">
        <v>21.8</v>
      </c>
      <c r="X23" s="178">
        <v>23</v>
      </c>
      <c r="Y23" s="178">
        <v>24.2</v>
      </c>
      <c r="Z23" s="191">
        <v>23.2</v>
      </c>
      <c r="AA23" s="178">
        <v>24.3</v>
      </c>
      <c r="AB23" s="178">
        <v>25.4</v>
      </c>
      <c r="AC23" s="191">
        <v>21.5</v>
      </c>
      <c r="AD23" s="178">
        <v>22.5</v>
      </c>
      <c r="AE23" s="178">
        <v>23.5</v>
      </c>
      <c r="AF23" s="191">
        <v>21.400000000000002</v>
      </c>
      <c r="AG23" s="178">
        <v>22.6</v>
      </c>
      <c r="AH23" s="178">
        <v>23.8</v>
      </c>
      <c r="AI23" s="191">
        <v>21.3</v>
      </c>
      <c r="AJ23" s="178">
        <v>22.2</v>
      </c>
      <c r="AK23" s="178">
        <v>23.099999999999998</v>
      </c>
      <c r="AL23" s="191">
        <v>23.599999999999998</v>
      </c>
      <c r="AM23" s="178">
        <v>24.7</v>
      </c>
      <c r="AN23" s="178">
        <v>25.8</v>
      </c>
      <c r="AO23" s="191">
        <v>22.4</v>
      </c>
      <c r="AP23" s="178">
        <v>23.4</v>
      </c>
      <c r="AQ23" s="178">
        <v>24.4</v>
      </c>
      <c r="AR23" s="236">
        <v>23.3</v>
      </c>
      <c r="AS23" s="246">
        <v>24.1</v>
      </c>
      <c r="AT23" s="237">
        <v>24.900000000000002</v>
      </c>
      <c r="AU23" s="293">
        <f t="shared" si="16"/>
        <v>23</v>
      </c>
      <c r="AV23" s="246">
        <v>24</v>
      </c>
      <c r="AW23" s="297">
        <f t="shared" si="17"/>
        <v>25</v>
      </c>
      <c r="AX23" s="106">
        <f t="shared" si="14"/>
        <v>0.24</v>
      </c>
      <c r="AY23" s="211">
        <f>+'[1]Under 5'!AM17+'[1]5 through 17'!AM17</f>
        <v>947027</v>
      </c>
      <c r="AZ23" s="165">
        <f>'Children in Poverty'!AY23*AX23</f>
        <v>227286.47999999998</v>
      </c>
      <c r="BA23" s="106">
        <f t="shared" si="15"/>
        <v>0.22600000000000001</v>
      </c>
      <c r="BB23" s="211">
        <f>+'[1]Under 5'!AH17+'[1]5 through 17'!AH17</f>
        <v>911099</v>
      </c>
      <c r="BC23" s="262">
        <f>'Children in Poverty'!BB23*BA23</f>
        <v>205908.37400000001</v>
      </c>
    </row>
    <row r="24" spans="1:55" x14ac:dyDescent="0.2">
      <c r="A24" s="95" t="s">
        <v>42</v>
      </c>
      <c r="B24" s="178">
        <v>21</v>
      </c>
      <c r="C24" s="191">
        <v>21</v>
      </c>
      <c r="D24" s="178">
        <v>21.75</v>
      </c>
      <c r="E24" s="178">
        <v>22.5</v>
      </c>
      <c r="F24" s="178">
        <v>23.25</v>
      </c>
      <c r="G24" s="178">
        <v>24</v>
      </c>
      <c r="H24" s="178">
        <v>24.5</v>
      </c>
      <c r="I24" s="178">
        <v>25</v>
      </c>
      <c r="J24" s="178">
        <v>23</v>
      </c>
      <c r="K24" s="178">
        <v>23</v>
      </c>
      <c r="L24" s="178">
        <v>22</v>
      </c>
      <c r="M24" s="178">
        <v>19</v>
      </c>
      <c r="N24" s="190">
        <v>18.8</v>
      </c>
      <c r="O24" s="191">
        <v>20</v>
      </c>
      <c r="P24" s="178">
        <v>20</v>
      </c>
      <c r="Q24" s="191">
        <v>17.2</v>
      </c>
      <c r="R24" s="178">
        <v>18.7</v>
      </c>
      <c r="S24" s="178">
        <v>20.3</v>
      </c>
      <c r="T24" s="191">
        <v>22.8</v>
      </c>
      <c r="U24" s="178">
        <v>20.6</v>
      </c>
      <c r="V24" s="178">
        <v>25</v>
      </c>
      <c r="W24" s="191">
        <v>21.7</v>
      </c>
      <c r="X24" s="178">
        <v>22.7</v>
      </c>
      <c r="Y24" s="178">
        <v>23.7</v>
      </c>
      <c r="Z24" s="191">
        <v>21.2</v>
      </c>
      <c r="AA24" s="178">
        <v>22.1</v>
      </c>
      <c r="AB24" s="178">
        <v>23</v>
      </c>
      <c r="AC24" s="191">
        <v>20</v>
      </c>
      <c r="AD24" s="178">
        <v>20.9</v>
      </c>
      <c r="AE24" s="178">
        <v>21.8</v>
      </c>
      <c r="AF24" s="191">
        <v>20.7</v>
      </c>
      <c r="AG24" s="178">
        <v>21.7</v>
      </c>
      <c r="AH24" s="178">
        <v>22.7</v>
      </c>
      <c r="AI24" s="191">
        <v>23.5</v>
      </c>
      <c r="AJ24" s="178">
        <v>24.4</v>
      </c>
      <c r="AK24" s="178">
        <v>25.299999999999997</v>
      </c>
      <c r="AL24" s="191">
        <v>24.900000000000002</v>
      </c>
      <c r="AM24" s="178">
        <v>26.1</v>
      </c>
      <c r="AN24" s="178">
        <v>27.3</v>
      </c>
      <c r="AO24" s="191">
        <v>26.6</v>
      </c>
      <c r="AP24" s="178">
        <v>27.8</v>
      </c>
      <c r="AQ24" s="178">
        <v>29</v>
      </c>
      <c r="AR24" s="236">
        <v>25.799999999999997</v>
      </c>
      <c r="AS24" s="246">
        <v>26.9</v>
      </c>
      <c r="AT24" s="237">
        <v>28</v>
      </c>
      <c r="AU24" s="293">
        <f t="shared" si="16"/>
        <v>26.5</v>
      </c>
      <c r="AV24" s="246">
        <v>27.5</v>
      </c>
      <c r="AW24" s="297">
        <f t="shared" si="17"/>
        <v>28.5</v>
      </c>
      <c r="AX24" s="106">
        <f t="shared" si="14"/>
        <v>0.27500000000000002</v>
      </c>
      <c r="AY24" s="211">
        <f>+'[1]Under 5'!AM18+'[1]5 through 17'!AM18</f>
        <v>1079798</v>
      </c>
      <c r="AZ24" s="165">
        <f>'Children in Poverty'!AY24*AX24</f>
        <v>296944.45</v>
      </c>
      <c r="BA24" s="106">
        <f t="shared" si="15"/>
        <v>0.217</v>
      </c>
      <c r="BB24" s="211">
        <f>+'[1]Under 5'!AH18+'[1]5 through 17'!AH18</f>
        <v>1073977</v>
      </c>
      <c r="BC24" s="262">
        <f>'Children in Poverty'!BB24*BA24</f>
        <v>233053.00899999999</v>
      </c>
    </row>
    <row r="25" spans="1:55" x14ac:dyDescent="0.2">
      <c r="A25" s="95" t="s">
        <v>44</v>
      </c>
      <c r="B25" s="178">
        <v>21</v>
      </c>
      <c r="C25" s="191">
        <v>22</v>
      </c>
      <c r="D25" s="178">
        <v>23</v>
      </c>
      <c r="E25" s="178">
        <v>24</v>
      </c>
      <c r="F25" s="178">
        <v>25</v>
      </c>
      <c r="G25" s="178">
        <v>26</v>
      </c>
      <c r="H25" s="178">
        <v>24</v>
      </c>
      <c r="I25" s="178">
        <v>22</v>
      </c>
      <c r="J25" s="178">
        <v>21</v>
      </c>
      <c r="K25" s="178">
        <v>19</v>
      </c>
      <c r="L25" s="178">
        <v>19</v>
      </c>
      <c r="M25" s="178">
        <v>20</v>
      </c>
      <c r="N25" s="190">
        <v>18</v>
      </c>
      <c r="O25" s="191">
        <v>21</v>
      </c>
      <c r="P25" s="178">
        <v>20</v>
      </c>
      <c r="Q25" s="191">
        <v>18.3</v>
      </c>
      <c r="R25" s="178">
        <v>19.899999999999999</v>
      </c>
      <c r="S25" s="178">
        <v>21.4</v>
      </c>
      <c r="T25" s="191">
        <v>21.1</v>
      </c>
      <c r="U25" s="178">
        <v>18.7</v>
      </c>
      <c r="V25" s="178">
        <v>23.5</v>
      </c>
      <c r="W25" s="191">
        <v>20.399999999999999</v>
      </c>
      <c r="X25" s="178">
        <v>21.4</v>
      </c>
      <c r="Y25" s="178">
        <v>22.4</v>
      </c>
      <c r="Z25" s="191">
        <v>21.8</v>
      </c>
      <c r="AA25" s="178">
        <v>22.7</v>
      </c>
      <c r="AB25" s="178">
        <v>23.6</v>
      </c>
      <c r="AC25" s="191">
        <v>21.9</v>
      </c>
      <c r="AD25" s="178">
        <v>23</v>
      </c>
      <c r="AE25" s="178">
        <v>24.1</v>
      </c>
      <c r="AF25" s="191">
        <v>20.8</v>
      </c>
      <c r="AG25" s="178">
        <v>21.8</v>
      </c>
      <c r="AH25" s="178">
        <v>22.8</v>
      </c>
      <c r="AI25" s="191">
        <v>23</v>
      </c>
      <c r="AJ25" s="178">
        <v>23.9</v>
      </c>
      <c r="AK25" s="178">
        <v>24.799999999999997</v>
      </c>
      <c r="AL25" s="191">
        <v>24.7</v>
      </c>
      <c r="AM25" s="178">
        <v>25.7</v>
      </c>
      <c r="AN25" s="178">
        <v>26.7</v>
      </c>
      <c r="AO25" s="191">
        <v>25.3</v>
      </c>
      <c r="AP25" s="178">
        <v>26.3</v>
      </c>
      <c r="AQ25" s="178">
        <v>27.3</v>
      </c>
      <c r="AR25" s="236">
        <v>24.900000000000002</v>
      </c>
      <c r="AS25" s="246">
        <v>25.8</v>
      </c>
      <c r="AT25" s="237">
        <v>26.7</v>
      </c>
      <c r="AU25" s="293">
        <f t="shared" si="16"/>
        <v>25.5</v>
      </c>
      <c r="AV25" s="246">
        <v>26.5</v>
      </c>
      <c r="AW25" s="297">
        <f t="shared" si="17"/>
        <v>27.5</v>
      </c>
      <c r="AX25" s="106">
        <f t="shared" si="14"/>
        <v>0.26500000000000001</v>
      </c>
      <c r="AY25" s="211">
        <f>+'[1]Under 5'!AM19+'[1]5 through 17'!AM19</f>
        <v>1491577</v>
      </c>
      <c r="AZ25" s="165">
        <f>'Children in Poverty'!AY25*AX25</f>
        <v>395267.90500000003</v>
      </c>
      <c r="BA25" s="106">
        <f t="shared" si="15"/>
        <v>0.218</v>
      </c>
      <c r="BB25" s="211">
        <f>+'[1]Under 5'!AH19+'[1]5 through 17'!AH19</f>
        <v>1495165</v>
      </c>
      <c r="BC25" s="262">
        <f>'Children in Poverty'!BB25*BA25</f>
        <v>325945.96999999997</v>
      </c>
    </row>
    <row r="26" spans="1:55" x14ac:dyDescent="0.2">
      <c r="A26" s="95" t="s">
        <v>45</v>
      </c>
      <c r="B26" s="178">
        <v>24.3</v>
      </c>
      <c r="C26" s="191">
        <v>26</v>
      </c>
      <c r="D26" s="178">
        <v>26.75</v>
      </c>
      <c r="E26" s="178">
        <v>27.5</v>
      </c>
      <c r="F26" s="178">
        <v>28.25</v>
      </c>
      <c r="G26" s="178">
        <v>29</v>
      </c>
      <c r="H26" s="178">
        <v>28</v>
      </c>
      <c r="I26" s="178">
        <v>27</v>
      </c>
      <c r="J26" s="178">
        <v>26</v>
      </c>
      <c r="K26" s="178">
        <v>24</v>
      </c>
      <c r="L26" s="178">
        <v>22</v>
      </c>
      <c r="M26" s="178">
        <v>22</v>
      </c>
      <c r="N26" s="190">
        <v>20.5</v>
      </c>
      <c r="O26" s="191">
        <v>21</v>
      </c>
      <c r="P26" s="178">
        <v>22</v>
      </c>
      <c r="Q26" s="191">
        <v>21.9</v>
      </c>
      <c r="R26" s="178">
        <v>22.8</v>
      </c>
      <c r="S26" s="178">
        <v>23.8</v>
      </c>
      <c r="T26" s="191">
        <v>22.9</v>
      </c>
      <c r="U26" s="178">
        <v>21.9</v>
      </c>
      <c r="V26" s="178">
        <v>23.9</v>
      </c>
      <c r="W26" s="191">
        <v>24.4</v>
      </c>
      <c r="X26" s="178">
        <v>24.9</v>
      </c>
      <c r="Y26" s="178">
        <v>25.4</v>
      </c>
      <c r="Z26" s="191">
        <v>23.4</v>
      </c>
      <c r="AA26" s="178">
        <v>23.9</v>
      </c>
      <c r="AB26" s="178">
        <v>24.4</v>
      </c>
      <c r="AC26" s="191">
        <v>22.8</v>
      </c>
      <c r="AD26" s="178">
        <v>23.2</v>
      </c>
      <c r="AE26" s="178">
        <v>23.6</v>
      </c>
      <c r="AF26" s="191">
        <v>22</v>
      </c>
      <c r="AG26" s="178">
        <v>22.5</v>
      </c>
      <c r="AH26" s="178">
        <v>23</v>
      </c>
      <c r="AI26" s="191">
        <v>23.5</v>
      </c>
      <c r="AJ26" s="178">
        <v>24.4</v>
      </c>
      <c r="AK26" s="178">
        <v>25.299999999999997</v>
      </c>
      <c r="AL26" s="191">
        <v>25.3</v>
      </c>
      <c r="AM26" s="178">
        <v>25.7</v>
      </c>
      <c r="AN26" s="178">
        <v>26.099999999999998</v>
      </c>
      <c r="AO26" s="191">
        <v>26.1</v>
      </c>
      <c r="AP26" s="178">
        <v>26.6</v>
      </c>
      <c r="AQ26" s="178">
        <v>27.1</v>
      </c>
      <c r="AR26" s="236">
        <v>25.400000000000002</v>
      </c>
      <c r="AS26" s="246">
        <v>25.8</v>
      </c>
      <c r="AT26" s="237">
        <v>26.2</v>
      </c>
      <c r="AU26" s="293">
        <f t="shared" si="16"/>
        <v>24</v>
      </c>
      <c r="AV26" s="246">
        <v>25</v>
      </c>
      <c r="AW26" s="297">
        <f t="shared" si="17"/>
        <v>26</v>
      </c>
      <c r="AX26" s="106">
        <f t="shared" si="14"/>
        <v>0.25</v>
      </c>
      <c r="AY26" s="211">
        <f>+'[1]Under 5'!AM20+'[1]5 through 17'!AM20</f>
        <v>7041986</v>
      </c>
      <c r="AZ26" s="165">
        <f>'Children in Poverty'!AY26*AX26</f>
        <v>1760496.5</v>
      </c>
      <c r="BA26" s="106">
        <f t="shared" si="15"/>
        <v>0.22500000000000001</v>
      </c>
      <c r="BB26" s="211">
        <f>+'[1]Under 5'!AH20+'[1]5 through 17'!AH20</f>
        <v>6678677</v>
      </c>
      <c r="BC26" s="262">
        <f>'Children in Poverty'!BB26*BA26</f>
        <v>1502702.325</v>
      </c>
    </row>
    <row r="27" spans="1:55" x14ac:dyDescent="0.2">
      <c r="A27" s="95" t="s">
        <v>48</v>
      </c>
      <c r="B27" s="178">
        <v>13.3</v>
      </c>
      <c r="C27" s="191">
        <v>16</v>
      </c>
      <c r="D27" s="178">
        <v>16.5</v>
      </c>
      <c r="E27" s="178">
        <v>17</v>
      </c>
      <c r="F27" s="178">
        <v>17.5</v>
      </c>
      <c r="G27" s="178">
        <v>18</v>
      </c>
      <c r="H27" s="178">
        <v>17</v>
      </c>
      <c r="I27" s="178">
        <v>16</v>
      </c>
      <c r="J27" s="178">
        <v>17</v>
      </c>
      <c r="K27" s="178">
        <v>17</v>
      </c>
      <c r="L27" s="178">
        <v>14</v>
      </c>
      <c r="M27" s="178">
        <v>13</v>
      </c>
      <c r="N27" s="190">
        <v>12.3</v>
      </c>
      <c r="O27" s="191">
        <v>12</v>
      </c>
      <c r="P27" s="178">
        <v>14</v>
      </c>
      <c r="Q27" s="191">
        <v>10</v>
      </c>
      <c r="R27" s="178">
        <v>11.6</v>
      </c>
      <c r="S27" s="178">
        <v>13.2</v>
      </c>
      <c r="T27" s="191">
        <v>12.9</v>
      </c>
      <c r="U27" s="178">
        <v>11.4</v>
      </c>
      <c r="V27" s="178">
        <v>14.4</v>
      </c>
      <c r="W27" s="191">
        <v>12.6</v>
      </c>
      <c r="X27" s="178">
        <v>13.3</v>
      </c>
      <c r="Y27" s="178">
        <v>14</v>
      </c>
      <c r="Z27" s="191">
        <v>11.5</v>
      </c>
      <c r="AA27" s="178">
        <v>12.2</v>
      </c>
      <c r="AB27" s="178">
        <v>12.9</v>
      </c>
      <c r="AC27" s="191">
        <v>12.3</v>
      </c>
      <c r="AD27" s="178">
        <v>13</v>
      </c>
      <c r="AE27" s="178">
        <v>13.7</v>
      </c>
      <c r="AF27" s="191">
        <v>13.100000000000001</v>
      </c>
      <c r="AG27" s="178">
        <v>13.8</v>
      </c>
      <c r="AH27" s="178">
        <v>14.5</v>
      </c>
      <c r="AI27" s="191">
        <v>13</v>
      </c>
      <c r="AJ27" s="178">
        <v>13.9</v>
      </c>
      <c r="AK27" s="178">
        <v>14.8</v>
      </c>
      <c r="AL27" s="191">
        <v>13.9</v>
      </c>
      <c r="AM27" s="178">
        <v>14.5</v>
      </c>
      <c r="AN27" s="178">
        <v>15.1</v>
      </c>
      <c r="AO27" s="191">
        <v>14.600000000000001</v>
      </c>
      <c r="AP27" s="178">
        <v>15.3</v>
      </c>
      <c r="AQ27" s="178">
        <v>16</v>
      </c>
      <c r="AR27" s="236">
        <v>14.700000000000001</v>
      </c>
      <c r="AS27" s="246">
        <v>15.3</v>
      </c>
      <c r="AT27" s="237">
        <v>15.9</v>
      </c>
      <c r="AU27" s="293">
        <f t="shared" si="16"/>
        <v>14.7</v>
      </c>
      <c r="AV27" s="246">
        <v>15.7</v>
      </c>
      <c r="AW27" s="297">
        <f t="shared" si="17"/>
        <v>16.7</v>
      </c>
      <c r="AX27" s="106">
        <f t="shared" si="14"/>
        <v>0.157</v>
      </c>
      <c r="AY27" s="211">
        <f>+'[1]Under 5'!AM21+'[1]5 through 17'!AM21</f>
        <v>1864535</v>
      </c>
      <c r="AZ27" s="165">
        <f>'Children in Poverty'!AY27*AX27</f>
        <v>292731.995</v>
      </c>
      <c r="BA27" s="106">
        <f t="shared" si="15"/>
        <v>0.13800000000000001</v>
      </c>
      <c r="BB27" s="211">
        <f>+'[1]Under 5'!AH21+'[1]5 through 17'!AH21</f>
        <v>1840282</v>
      </c>
      <c r="BC27" s="262">
        <f>'Children in Poverty'!BB27*BA27</f>
        <v>253958.91600000003</v>
      </c>
    </row>
    <row r="28" spans="1:55" x14ac:dyDescent="0.2">
      <c r="A28" s="100" t="s">
        <v>50</v>
      </c>
      <c r="B28" s="179">
        <v>26.2</v>
      </c>
      <c r="C28" s="199">
        <v>26</v>
      </c>
      <c r="D28" s="179">
        <v>27.75</v>
      </c>
      <c r="E28" s="179">
        <v>29.5</v>
      </c>
      <c r="F28" s="179">
        <v>31.25</v>
      </c>
      <c r="G28" s="179">
        <v>33</v>
      </c>
      <c r="H28" s="179">
        <v>31.5</v>
      </c>
      <c r="I28" s="179">
        <v>30</v>
      </c>
      <c r="J28" s="179">
        <v>30</v>
      </c>
      <c r="K28" s="179">
        <v>25</v>
      </c>
      <c r="L28" s="179">
        <v>24</v>
      </c>
      <c r="M28" s="179">
        <v>26</v>
      </c>
      <c r="N28" s="200">
        <v>24.3</v>
      </c>
      <c r="O28" s="199">
        <v>23</v>
      </c>
      <c r="P28" s="179">
        <v>25</v>
      </c>
      <c r="Q28" s="199">
        <v>23.1</v>
      </c>
      <c r="R28" s="179">
        <v>25.5</v>
      </c>
      <c r="S28" s="179">
        <v>27.9</v>
      </c>
      <c r="T28" s="199">
        <v>24.4</v>
      </c>
      <c r="U28" s="179">
        <v>21.1</v>
      </c>
      <c r="V28" s="179">
        <v>27.7</v>
      </c>
      <c r="W28" s="199">
        <v>23.9</v>
      </c>
      <c r="X28" s="179">
        <v>25.6</v>
      </c>
      <c r="Y28" s="179">
        <v>27.3</v>
      </c>
      <c r="Z28" s="199">
        <v>23.6</v>
      </c>
      <c r="AA28" s="179">
        <v>25.2</v>
      </c>
      <c r="AB28" s="179">
        <v>26.8</v>
      </c>
      <c r="AC28" s="199">
        <v>21.4</v>
      </c>
      <c r="AD28" s="179">
        <v>22.8</v>
      </c>
      <c r="AE28" s="179">
        <v>24.2</v>
      </c>
      <c r="AF28" s="199">
        <v>21.3</v>
      </c>
      <c r="AG28" s="179">
        <v>23</v>
      </c>
      <c r="AH28" s="179">
        <v>24.7</v>
      </c>
      <c r="AI28" s="199">
        <v>22.700000000000003</v>
      </c>
      <c r="AJ28" s="179">
        <v>23.6</v>
      </c>
      <c r="AK28" s="179">
        <v>24.5</v>
      </c>
      <c r="AL28" s="199">
        <v>23.7</v>
      </c>
      <c r="AM28" s="179">
        <v>25.5</v>
      </c>
      <c r="AN28" s="179">
        <v>27.3</v>
      </c>
      <c r="AO28" s="199">
        <v>24.1</v>
      </c>
      <c r="AP28" s="179">
        <v>25.8</v>
      </c>
      <c r="AQ28" s="179">
        <v>27.5</v>
      </c>
      <c r="AR28" s="238">
        <v>23</v>
      </c>
      <c r="AS28" s="247">
        <v>24.6</v>
      </c>
      <c r="AT28" s="239">
        <v>26.200000000000003</v>
      </c>
      <c r="AU28" s="295">
        <f t="shared" si="16"/>
        <v>26</v>
      </c>
      <c r="AV28" s="247">
        <v>27</v>
      </c>
      <c r="AW28" s="296">
        <f t="shared" si="17"/>
        <v>28</v>
      </c>
      <c r="AX28" s="107">
        <f t="shared" si="14"/>
        <v>0.27</v>
      </c>
      <c r="AY28" s="215">
        <f>+'[1]Under 5'!AM22+'[1]5 through 17'!AM22</f>
        <v>381678</v>
      </c>
      <c r="AZ28" s="169">
        <f>'Children in Poverty'!AY28*AX28</f>
        <v>103053.06000000001</v>
      </c>
      <c r="BA28" s="107">
        <f t="shared" si="15"/>
        <v>0.23</v>
      </c>
      <c r="BB28" s="215">
        <f>+'[1]Under 5'!AH22+'[1]5 through 17'!AH22</f>
        <v>390130</v>
      </c>
      <c r="BC28" s="266">
        <f>'Children in Poverty'!BB28*BA28</f>
        <v>89729.900000000009</v>
      </c>
    </row>
    <row r="29" spans="1:55" x14ac:dyDescent="0.2">
      <c r="A29" s="102" t="s">
        <v>4</v>
      </c>
      <c r="B29" s="180">
        <v>11.4</v>
      </c>
      <c r="C29" s="201">
        <v>15</v>
      </c>
      <c r="D29" s="180">
        <v>15.25</v>
      </c>
      <c r="E29" s="180">
        <v>15.5</v>
      </c>
      <c r="F29" s="180">
        <v>15.75</v>
      </c>
      <c r="G29" s="180">
        <v>16</v>
      </c>
      <c r="H29" s="180">
        <v>14.5</v>
      </c>
      <c r="I29" s="180">
        <v>13</v>
      </c>
      <c r="J29" s="180">
        <v>15</v>
      </c>
      <c r="K29" s="180">
        <v>16</v>
      </c>
      <c r="L29" s="180">
        <v>15</v>
      </c>
      <c r="M29" s="180">
        <v>13</v>
      </c>
      <c r="N29" s="202">
        <v>11.8</v>
      </c>
      <c r="O29" s="201">
        <v>9</v>
      </c>
      <c r="P29" s="180">
        <v>10</v>
      </c>
      <c r="Q29" s="201">
        <v>11.6</v>
      </c>
      <c r="R29" s="180">
        <v>13.8</v>
      </c>
      <c r="S29" s="180">
        <v>16.100000000000001</v>
      </c>
      <c r="T29" s="201">
        <v>11.2</v>
      </c>
      <c r="U29" s="180">
        <v>8.8000000000000007</v>
      </c>
      <c r="V29" s="180">
        <v>13.6</v>
      </c>
      <c r="W29" s="201">
        <v>12.7</v>
      </c>
      <c r="X29" s="180">
        <v>14.5</v>
      </c>
      <c r="Y29" s="180">
        <v>16.3</v>
      </c>
      <c r="Z29" s="201">
        <v>12.7</v>
      </c>
      <c r="AA29" s="180">
        <v>15.1</v>
      </c>
      <c r="AB29" s="180">
        <v>17.5</v>
      </c>
      <c r="AC29" s="201">
        <v>9.8000000000000007</v>
      </c>
      <c r="AD29" s="180">
        <v>11.5</v>
      </c>
      <c r="AE29" s="180">
        <v>13.2</v>
      </c>
      <c r="AF29" s="201">
        <v>9.3000000000000007</v>
      </c>
      <c r="AG29" s="180">
        <v>11</v>
      </c>
      <c r="AH29" s="180">
        <v>12.7</v>
      </c>
      <c r="AI29" s="201">
        <v>11.9</v>
      </c>
      <c r="AJ29" s="180">
        <v>12.8</v>
      </c>
      <c r="AK29" s="180">
        <v>13.700000000000001</v>
      </c>
      <c r="AL29" s="201">
        <v>11.3</v>
      </c>
      <c r="AM29" s="180">
        <v>12.9</v>
      </c>
      <c r="AN29" s="180">
        <v>14.5</v>
      </c>
      <c r="AO29" s="201">
        <v>12.4</v>
      </c>
      <c r="AP29" s="180">
        <v>14.5</v>
      </c>
      <c r="AQ29" s="180">
        <v>16.600000000000001</v>
      </c>
      <c r="AR29" s="240">
        <v>12.4</v>
      </c>
      <c r="AS29" s="248">
        <v>13.9</v>
      </c>
      <c r="AT29" s="241">
        <v>15.4</v>
      </c>
      <c r="AU29" s="298">
        <f>+AV29-1.4</f>
        <v>10.7</v>
      </c>
      <c r="AV29" s="248">
        <v>12.1</v>
      </c>
      <c r="AW29" s="300">
        <f>+AV29+1.4</f>
        <v>13.5</v>
      </c>
      <c r="AX29" s="109">
        <f t="shared" si="14"/>
        <v>0.121</v>
      </c>
      <c r="AY29" s="211">
        <f>+'[1]Under 5'!AM25+'[1]5 through 17'!AM25</f>
        <v>188132</v>
      </c>
      <c r="AZ29" s="170">
        <f>'Children in Poverty'!AY29*AX29</f>
        <v>22763.971999999998</v>
      </c>
      <c r="BA29" s="109">
        <f t="shared" si="15"/>
        <v>0.11</v>
      </c>
      <c r="BB29" s="211">
        <f>+'[1]Under 5'!AH25+'[1]5 through 17'!AH25</f>
        <v>182591</v>
      </c>
      <c r="BC29" s="267">
        <f>'Children in Poverty'!BB29*BA29</f>
        <v>20085.009999999998</v>
      </c>
    </row>
    <row r="30" spans="1:55" x14ac:dyDescent="0.2">
      <c r="A30" s="95" t="s">
        <v>5</v>
      </c>
      <c r="B30" s="178">
        <v>22</v>
      </c>
      <c r="C30" s="191">
        <v>23</v>
      </c>
      <c r="D30" s="178">
        <v>24.25</v>
      </c>
      <c r="E30" s="178">
        <v>25.5</v>
      </c>
      <c r="F30" s="178">
        <v>26.75</v>
      </c>
      <c r="G30" s="178">
        <v>28</v>
      </c>
      <c r="H30" s="178">
        <v>26.5</v>
      </c>
      <c r="I30" s="178">
        <v>25</v>
      </c>
      <c r="J30" s="178">
        <v>24</v>
      </c>
      <c r="K30" s="178">
        <v>23</v>
      </c>
      <c r="L30" s="178">
        <v>23</v>
      </c>
      <c r="M30" s="178">
        <v>23</v>
      </c>
      <c r="N30" s="190">
        <v>19.3</v>
      </c>
      <c r="O30" s="191">
        <v>19</v>
      </c>
      <c r="P30" s="178">
        <v>20</v>
      </c>
      <c r="Q30" s="191">
        <v>19.2</v>
      </c>
      <c r="R30" s="178">
        <v>21.2</v>
      </c>
      <c r="S30" s="178">
        <v>23.2</v>
      </c>
      <c r="T30" s="191">
        <v>20.3</v>
      </c>
      <c r="U30" s="178">
        <v>18.3</v>
      </c>
      <c r="V30" s="178">
        <v>22.3</v>
      </c>
      <c r="W30" s="191">
        <v>19.3</v>
      </c>
      <c r="X30" s="178">
        <v>20.3</v>
      </c>
      <c r="Y30" s="178">
        <v>21.3</v>
      </c>
      <c r="Z30" s="191">
        <v>18.600000000000001</v>
      </c>
      <c r="AA30" s="178">
        <v>19.5</v>
      </c>
      <c r="AB30" s="178">
        <v>20.399999999999999</v>
      </c>
      <c r="AC30" s="191">
        <v>19.2</v>
      </c>
      <c r="AD30" s="178">
        <v>20.2</v>
      </c>
      <c r="AE30" s="178">
        <v>21.2</v>
      </c>
      <c r="AF30" s="191">
        <v>19.900000000000002</v>
      </c>
      <c r="AG30" s="178">
        <v>20.8</v>
      </c>
      <c r="AH30" s="178">
        <v>21.7</v>
      </c>
      <c r="AI30" s="191">
        <v>22.5</v>
      </c>
      <c r="AJ30" s="178">
        <v>23.4</v>
      </c>
      <c r="AK30" s="178">
        <v>24.299999999999997</v>
      </c>
      <c r="AL30" s="191">
        <v>23.299999999999997</v>
      </c>
      <c r="AM30" s="178">
        <v>24.4</v>
      </c>
      <c r="AN30" s="178">
        <v>25.5</v>
      </c>
      <c r="AO30" s="191">
        <v>25.9</v>
      </c>
      <c r="AP30" s="178">
        <v>27.2</v>
      </c>
      <c r="AQ30" s="178">
        <v>28.5</v>
      </c>
      <c r="AR30" s="236">
        <v>26.1</v>
      </c>
      <c r="AS30" s="246">
        <v>27</v>
      </c>
      <c r="AT30" s="237">
        <v>27.9</v>
      </c>
      <c r="AU30" s="293">
        <f t="shared" ref="AU30:AU41" si="18">+AV30-1.4</f>
        <v>25.1</v>
      </c>
      <c r="AV30" s="246">
        <v>26.5</v>
      </c>
      <c r="AW30" s="297">
        <f t="shared" ref="AW30:AW41" si="19">+AV30+1.4</f>
        <v>27.9</v>
      </c>
      <c r="AX30" s="109">
        <f t="shared" si="14"/>
        <v>0.26500000000000001</v>
      </c>
      <c r="AY30" s="211">
        <f>+'[1]Under 5'!AM26+'[1]5 through 17'!AM26</f>
        <v>1616814</v>
      </c>
      <c r="AZ30" s="165">
        <f>'Children in Poverty'!AY30*AX30</f>
        <v>428455.71</v>
      </c>
      <c r="BA30" s="109">
        <f t="shared" si="15"/>
        <v>0.20800000000000002</v>
      </c>
      <c r="BB30" s="211">
        <f>+'[1]Under 5'!AH26+'[1]5 through 17'!AH26</f>
        <v>1628092</v>
      </c>
      <c r="BC30" s="262">
        <f>'Children in Poverty'!BB30*BA30</f>
        <v>338643.13600000006</v>
      </c>
    </row>
    <row r="31" spans="1:55" x14ac:dyDescent="0.2">
      <c r="A31" s="95" t="s">
        <v>7</v>
      </c>
      <c r="B31" s="178">
        <v>18.2</v>
      </c>
      <c r="C31" s="191">
        <v>21</v>
      </c>
      <c r="D31" s="178">
        <v>22.25</v>
      </c>
      <c r="E31" s="178">
        <v>23.5</v>
      </c>
      <c r="F31" s="178">
        <v>24.75</v>
      </c>
      <c r="G31" s="178">
        <v>26</v>
      </c>
      <c r="H31" s="178">
        <v>25</v>
      </c>
      <c r="I31" s="178">
        <v>24</v>
      </c>
      <c r="J31" s="178">
        <v>25</v>
      </c>
      <c r="K31" s="178">
        <v>25</v>
      </c>
      <c r="L31" s="178">
        <v>23</v>
      </c>
      <c r="M31" s="178">
        <v>20</v>
      </c>
      <c r="N31" s="190">
        <v>19.5</v>
      </c>
      <c r="O31" s="191">
        <v>18</v>
      </c>
      <c r="P31" s="178">
        <v>19</v>
      </c>
      <c r="Q31" s="191">
        <v>18.399999999999999</v>
      </c>
      <c r="R31" s="178">
        <v>19</v>
      </c>
      <c r="S31" s="178">
        <v>19.7</v>
      </c>
      <c r="T31" s="191">
        <v>18.899999999999999</v>
      </c>
      <c r="U31" s="178">
        <v>18.100000000000001</v>
      </c>
      <c r="V31" s="178">
        <v>19.7</v>
      </c>
      <c r="W31" s="191">
        <v>18.100000000000001</v>
      </c>
      <c r="X31" s="178">
        <v>18.600000000000001</v>
      </c>
      <c r="Y31" s="178">
        <v>19.100000000000001</v>
      </c>
      <c r="Z31" s="191">
        <v>17.7</v>
      </c>
      <c r="AA31" s="178">
        <v>18.100000000000001</v>
      </c>
      <c r="AB31" s="178">
        <v>18.5</v>
      </c>
      <c r="AC31" s="191">
        <v>16.899999999999999</v>
      </c>
      <c r="AD31" s="178">
        <v>17.3</v>
      </c>
      <c r="AE31" s="178">
        <v>17.7</v>
      </c>
      <c r="AF31" s="191">
        <v>18.100000000000001</v>
      </c>
      <c r="AG31" s="178">
        <v>18.5</v>
      </c>
      <c r="AH31" s="178">
        <v>18.899999999999999</v>
      </c>
      <c r="AI31" s="191">
        <v>19</v>
      </c>
      <c r="AJ31" s="178">
        <v>19.899999999999999</v>
      </c>
      <c r="AK31" s="178">
        <v>20.799999999999997</v>
      </c>
      <c r="AL31" s="191">
        <v>21.6</v>
      </c>
      <c r="AM31" s="178">
        <v>22</v>
      </c>
      <c r="AN31" s="178">
        <v>22.4</v>
      </c>
      <c r="AO31" s="191">
        <v>22.400000000000002</v>
      </c>
      <c r="AP31" s="178">
        <v>22.8</v>
      </c>
      <c r="AQ31" s="178">
        <v>23.2</v>
      </c>
      <c r="AR31" s="236">
        <v>23.400000000000002</v>
      </c>
      <c r="AS31" s="246">
        <v>23.8</v>
      </c>
      <c r="AT31" s="237">
        <v>24.2</v>
      </c>
      <c r="AU31" s="293">
        <f t="shared" si="18"/>
        <v>22.1</v>
      </c>
      <c r="AV31" s="246">
        <v>23.5</v>
      </c>
      <c r="AW31" s="297">
        <f t="shared" si="19"/>
        <v>24.9</v>
      </c>
      <c r="AX31" s="109">
        <f t="shared" si="14"/>
        <v>0.23499999999999999</v>
      </c>
      <c r="AY31" s="211">
        <f>+'[1]Under 5'!AM27+'[1]5 through 17'!AM27</f>
        <v>9174877</v>
      </c>
      <c r="AZ31" s="165">
        <f>'Children in Poverty'!AY31*AX31</f>
        <v>2156096.0949999997</v>
      </c>
      <c r="BA31" s="109">
        <f t="shared" si="15"/>
        <v>0.185</v>
      </c>
      <c r="BB31" s="211">
        <f>+'[1]Under 5'!AH27+'[1]5 through 17'!AH27</f>
        <v>9321509</v>
      </c>
      <c r="BC31" s="262">
        <f>'Children in Poverty'!BB31*BA31</f>
        <v>1724479.165</v>
      </c>
    </row>
    <row r="32" spans="1:55" x14ac:dyDescent="0.2">
      <c r="A32" s="95" t="s">
        <v>8</v>
      </c>
      <c r="B32" s="178">
        <v>15.3</v>
      </c>
      <c r="C32" s="191">
        <v>18</v>
      </c>
      <c r="D32" s="178">
        <v>17.75</v>
      </c>
      <c r="E32" s="178">
        <v>17.5</v>
      </c>
      <c r="F32" s="178">
        <v>17.25</v>
      </c>
      <c r="G32" s="178">
        <v>17</v>
      </c>
      <c r="H32" s="178">
        <v>15.5</v>
      </c>
      <c r="I32" s="178">
        <v>14</v>
      </c>
      <c r="J32" s="178">
        <v>15</v>
      </c>
      <c r="K32" s="178">
        <v>15</v>
      </c>
      <c r="L32" s="178">
        <v>14</v>
      </c>
      <c r="M32" s="178">
        <v>10</v>
      </c>
      <c r="N32" s="190">
        <v>11.3</v>
      </c>
      <c r="O32" s="191">
        <v>13</v>
      </c>
      <c r="P32" s="178">
        <v>12</v>
      </c>
      <c r="Q32" s="191">
        <v>11</v>
      </c>
      <c r="R32" s="178">
        <v>13.2</v>
      </c>
      <c r="S32" s="178">
        <v>15.3</v>
      </c>
      <c r="T32" s="191">
        <v>14.5</v>
      </c>
      <c r="U32" s="178">
        <v>11.9</v>
      </c>
      <c r="V32" s="178">
        <v>17.100000000000001</v>
      </c>
      <c r="W32" s="191">
        <v>13.4</v>
      </c>
      <c r="X32" s="178">
        <v>14.2</v>
      </c>
      <c r="Y32" s="178">
        <v>15</v>
      </c>
      <c r="Z32" s="191">
        <v>14.9</v>
      </c>
      <c r="AA32" s="178">
        <v>15.7</v>
      </c>
      <c r="AB32" s="178">
        <v>16.5</v>
      </c>
      <c r="AC32" s="191">
        <v>15.4</v>
      </c>
      <c r="AD32" s="178">
        <v>16.3</v>
      </c>
      <c r="AE32" s="178">
        <v>17.2</v>
      </c>
      <c r="AF32" s="191">
        <v>14.1</v>
      </c>
      <c r="AG32" s="178">
        <v>15.1</v>
      </c>
      <c r="AH32" s="178">
        <v>16.100000000000001</v>
      </c>
      <c r="AI32" s="191">
        <v>16.5</v>
      </c>
      <c r="AJ32" s="178">
        <v>17.399999999999999</v>
      </c>
      <c r="AK32" s="178">
        <v>18.299999999999997</v>
      </c>
      <c r="AL32" s="191">
        <v>16.399999999999999</v>
      </c>
      <c r="AM32" s="178">
        <v>17.399999999999999</v>
      </c>
      <c r="AN32" s="178">
        <v>18.399999999999999</v>
      </c>
      <c r="AO32" s="191">
        <v>16.899999999999999</v>
      </c>
      <c r="AP32" s="178">
        <v>17.899999999999999</v>
      </c>
      <c r="AQ32" s="178">
        <v>18.899999999999999</v>
      </c>
      <c r="AR32" s="236">
        <v>17.5</v>
      </c>
      <c r="AS32" s="246">
        <v>18.5</v>
      </c>
      <c r="AT32" s="237">
        <v>19.5</v>
      </c>
      <c r="AU32" s="293">
        <f t="shared" si="18"/>
        <v>15.499999999999998</v>
      </c>
      <c r="AV32" s="246">
        <v>16.899999999999999</v>
      </c>
      <c r="AW32" s="297">
        <f t="shared" si="19"/>
        <v>18.299999999999997</v>
      </c>
      <c r="AX32" s="109">
        <f t="shared" si="14"/>
        <v>0.16899999999999998</v>
      </c>
      <c r="AY32" s="211">
        <f>+'[1]Under 5'!AM28+'[1]5 through 17'!AM28</f>
        <v>1237932</v>
      </c>
      <c r="AZ32" s="165">
        <f>'Children in Poverty'!AY32*AX32</f>
        <v>209210.50799999997</v>
      </c>
      <c r="BA32" s="109">
        <f t="shared" si="15"/>
        <v>0.151</v>
      </c>
      <c r="BB32" s="211">
        <f>+'[1]Under 5'!AH28+'[1]5 through 17'!AH28</f>
        <v>1203697</v>
      </c>
      <c r="BC32" s="262">
        <f>'Children in Poverty'!BB32*BA32</f>
        <v>181758.247</v>
      </c>
    </row>
    <row r="33" spans="1:55" x14ac:dyDescent="0.2">
      <c r="A33" s="95" t="s">
        <v>13</v>
      </c>
      <c r="B33" s="178">
        <v>11.6</v>
      </c>
      <c r="C33" s="191">
        <v>15</v>
      </c>
      <c r="D33" s="178">
        <v>15</v>
      </c>
      <c r="E33" s="178">
        <v>15</v>
      </c>
      <c r="F33" s="178">
        <v>15</v>
      </c>
      <c r="G33" s="178">
        <v>15</v>
      </c>
      <c r="H33" s="178">
        <v>14.5</v>
      </c>
      <c r="I33" s="178">
        <v>14</v>
      </c>
      <c r="J33" s="178">
        <v>18</v>
      </c>
      <c r="K33" s="178">
        <v>16</v>
      </c>
      <c r="L33" s="178">
        <v>15</v>
      </c>
      <c r="M33" s="178">
        <v>13</v>
      </c>
      <c r="N33" s="190">
        <v>14.1</v>
      </c>
      <c r="O33" s="191">
        <v>14</v>
      </c>
      <c r="P33" s="178">
        <v>14</v>
      </c>
      <c r="Q33" s="191">
        <v>13.4</v>
      </c>
      <c r="R33" s="178">
        <v>15.3</v>
      </c>
      <c r="S33" s="178">
        <v>17.100000000000001</v>
      </c>
      <c r="T33" s="191">
        <v>14.4</v>
      </c>
      <c r="U33" s="178">
        <v>11.2</v>
      </c>
      <c r="V33" s="178">
        <v>17.600000000000001</v>
      </c>
      <c r="W33" s="191">
        <v>10.8</v>
      </c>
      <c r="X33" s="178">
        <v>12.7</v>
      </c>
      <c r="Y33" s="178">
        <v>14.6</v>
      </c>
      <c r="Z33" s="191">
        <v>9.8000000000000007</v>
      </c>
      <c r="AA33" s="178">
        <v>11.4</v>
      </c>
      <c r="AB33" s="178">
        <v>13</v>
      </c>
      <c r="AC33" s="191">
        <v>8.3000000000000007</v>
      </c>
      <c r="AD33" s="178">
        <v>9.8000000000000007</v>
      </c>
      <c r="AE33" s="178">
        <v>11.3</v>
      </c>
      <c r="AF33" s="191">
        <v>8.5</v>
      </c>
      <c r="AG33" s="178">
        <v>10</v>
      </c>
      <c r="AH33" s="178">
        <v>11.5</v>
      </c>
      <c r="AI33" s="191">
        <v>12.9</v>
      </c>
      <c r="AJ33" s="178">
        <v>13.8</v>
      </c>
      <c r="AK33" s="178">
        <v>14.700000000000001</v>
      </c>
      <c r="AL33" s="191">
        <v>12.200000000000001</v>
      </c>
      <c r="AM33" s="178">
        <v>13.9</v>
      </c>
      <c r="AN33" s="178">
        <v>15.6</v>
      </c>
      <c r="AO33" s="191">
        <v>15</v>
      </c>
      <c r="AP33" s="178">
        <v>17</v>
      </c>
      <c r="AQ33" s="178">
        <v>19</v>
      </c>
      <c r="AR33" s="236">
        <v>15.400000000000002</v>
      </c>
      <c r="AS33" s="246">
        <v>17.100000000000001</v>
      </c>
      <c r="AT33" s="237">
        <v>18.8</v>
      </c>
      <c r="AU33" s="293">
        <f t="shared" si="18"/>
        <v>11.9</v>
      </c>
      <c r="AV33" s="246">
        <v>13.3</v>
      </c>
      <c r="AW33" s="297">
        <f t="shared" si="19"/>
        <v>14.700000000000001</v>
      </c>
      <c r="AX33" s="109">
        <f t="shared" si="14"/>
        <v>0.13300000000000001</v>
      </c>
      <c r="AY33" s="211">
        <f>+'[1]Under 5'!AM29+'[1]5 through 17'!AM29</f>
        <v>307266</v>
      </c>
      <c r="AZ33" s="165">
        <f>'Children in Poverty'!AY33*AX33</f>
        <v>40866.378000000004</v>
      </c>
      <c r="BA33" s="109">
        <f t="shared" si="15"/>
        <v>0.1</v>
      </c>
      <c r="BB33" s="211">
        <f>+'[1]Under 5'!AH29+'[1]5 through 17'!AH29</f>
        <v>300320</v>
      </c>
      <c r="BC33" s="262">
        <f>'Children in Poverty'!BB33*BA33</f>
        <v>30032</v>
      </c>
    </row>
    <row r="34" spans="1:55" x14ac:dyDescent="0.2">
      <c r="A34" s="95" t="s">
        <v>14</v>
      </c>
      <c r="B34" s="178">
        <v>16.2</v>
      </c>
      <c r="C34" s="191">
        <v>19</v>
      </c>
      <c r="D34" s="178">
        <v>18.25</v>
      </c>
      <c r="E34" s="178">
        <v>17.5</v>
      </c>
      <c r="F34" s="178">
        <v>16.75</v>
      </c>
      <c r="G34" s="178">
        <v>16</v>
      </c>
      <c r="H34" s="178">
        <v>16.5</v>
      </c>
      <c r="I34" s="178">
        <v>17</v>
      </c>
      <c r="J34" s="178">
        <v>16</v>
      </c>
      <c r="K34" s="178">
        <v>17</v>
      </c>
      <c r="L34" s="178">
        <v>17</v>
      </c>
      <c r="M34" s="178">
        <v>14</v>
      </c>
      <c r="N34" s="190">
        <v>14.3</v>
      </c>
      <c r="O34" s="191">
        <v>15</v>
      </c>
      <c r="P34" s="178">
        <v>16</v>
      </c>
      <c r="Q34" s="191">
        <v>15</v>
      </c>
      <c r="R34" s="178">
        <v>17.600000000000001</v>
      </c>
      <c r="S34" s="178">
        <v>20.2</v>
      </c>
      <c r="T34" s="191">
        <v>19.600000000000001</v>
      </c>
      <c r="U34" s="178">
        <v>17.100000000000001</v>
      </c>
      <c r="V34" s="178">
        <v>22.1</v>
      </c>
      <c r="W34" s="191">
        <v>16.2</v>
      </c>
      <c r="X34" s="178">
        <v>17.7</v>
      </c>
      <c r="Y34" s="178">
        <v>19.2</v>
      </c>
      <c r="Z34" s="191">
        <v>13.8</v>
      </c>
      <c r="AA34" s="178">
        <v>15.1</v>
      </c>
      <c r="AB34" s="178">
        <v>16.399999999999999</v>
      </c>
      <c r="AC34" s="191">
        <v>14.4</v>
      </c>
      <c r="AD34" s="178">
        <v>15.9</v>
      </c>
      <c r="AE34" s="178">
        <v>17.399999999999999</v>
      </c>
      <c r="AF34" s="191">
        <v>14.3</v>
      </c>
      <c r="AG34" s="178">
        <v>15.8</v>
      </c>
      <c r="AH34" s="178">
        <v>17.3</v>
      </c>
      <c r="AI34" s="191">
        <v>17.200000000000003</v>
      </c>
      <c r="AJ34" s="178">
        <v>18.100000000000001</v>
      </c>
      <c r="AK34" s="178">
        <v>19</v>
      </c>
      <c r="AL34" s="191">
        <v>17.7</v>
      </c>
      <c r="AM34" s="178">
        <v>19</v>
      </c>
      <c r="AN34" s="178">
        <v>20.3</v>
      </c>
      <c r="AO34" s="191">
        <v>18.7</v>
      </c>
      <c r="AP34" s="178">
        <v>20.399999999999999</v>
      </c>
      <c r="AQ34" s="178">
        <v>22.099999999999998</v>
      </c>
      <c r="AR34" s="236">
        <v>18.899999999999999</v>
      </c>
      <c r="AS34" s="246">
        <v>20.7</v>
      </c>
      <c r="AT34" s="237">
        <v>22.5</v>
      </c>
      <c r="AU34" s="293">
        <f t="shared" si="18"/>
        <v>17.700000000000003</v>
      </c>
      <c r="AV34" s="246">
        <v>19.100000000000001</v>
      </c>
      <c r="AW34" s="297">
        <f t="shared" si="19"/>
        <v>20.5</v>
      </c>
      <c r="AX34" s="109">
        <f t="shared" si="14"/>
        <v>0.191</v>
      </c>
      <c r="AY34" s="211">
        <f>+'[1]Under 5'!AM30+'[1]5 through 17'!AM30</f>
        <v>427781</v>
      </c>
      <c r="AZ34" s="165">
        <f>'Children in Poverty'!AY34*AX34</f>
        <v>81706.171000000002</v>
      </c>
      <c r="BA34" s="109">
        <f t="shared" si="15"/>
        <v>0.158</v>
      </c>
      <c r="BB34" s="211">
        <f>+'[1]Under 5'!AH30+'[1]5 through 17'!AH30</f>
        <v>421648</v>
      </c>
      <c r="BC34" s="262">
        <f>'Children in Poverty'!BB34*BA34</f>
        <v>66620.384000000005</v>
      </c>
    </row>
    <row r="35" spans="1:55" x14ac:dyDescent="0.2">
      <c r="A35" s="95" t="s">
        <v>28</v>
      </c>
      <c r="B35" s="178">
        <v>20.5</v>
      </c>
      <c r="C35" s="191">
        <v>22</v>
      </c>
      <c r="D35" s="178">
        <v>21.5</v>
      </c>
      <c r="E35" s="178">
        <v>21</v>
      </c>
      <c r="F35" s="178">
        <v>20.5</v>
      </c>
      <c r="G35" s="178">
        <v>20</v>
      </c>
      <c r="H35" s="178">
        <v>21</v>
      </c>
      <c r="I35" s="178">
        <v>22</v>
      </c>
      <c r="J35" s="178">
        <v>21</v>
      </c>
      <c r="K35" s="178">
        <v>21</v>
      </c>
      <c r="L35" s="178">
        <v>22</v>
      </c>
      <c r="M35" s="178">
        <v>17</v>
      </c>
      <c r="N35" s="190">
        <v>19</v>
      </c>
      <c r="O35" s="191">
        <v>20</v>
      </c>
      <c r="P35" s="178">
        <v>20</v>
      </c>
      <c r="Q35" s="191">
        <v>15.3</v>
      </c>
      <c r="R35" s="178">
        <v>18</v>
      </c>
      <c r="S35" s="178">
        <v>20.8</v>
      </c>
      <c r="T35" s="191">
        <v>19.2</v>
      </c>
      <c r="U35" s="178">
        <v>17.3</v>
      </c>
      <c r="V35" s="178">
        <v>21.1</v>
      </c>
      <c r="W35" s="191">
        <v>17.8</v>
      </c>
      <c r="X35" s="178">
        <v>20.100000000000001</v>
      </c>
      <c r="Y35" s="178">
        <v>22.4</v>
      </c>
      <c r="Z35" s="191">
        <v>15.5</v>
      </c>
      <c r="AA35" s="178">
        <v>17.3</v>
      </c>
      <c r="AB35" s="178">
        <v>19.100000000000001</v>
      </c>
      <c r="AC35" s="191">
        <v>16.7</v>
      </c>
      <c r="AD35" s="178">
        <v>18.3</v>
      </c>
      <c r="AE35" s="178">
        <v>19.899999999999999</v>
      </c>
      <c r="AF35" s="191">
        <v>18.400000000000002</v>
      </c>
      <c r="AG35" s="178">
        <v>20.6</v>
      </c>
      <c r="AH35" s="178">
        <v>22.8</v>
      </c>
      <c r="AI35" s="191">
        <v>20.5</v>
      </c>
      <c r="AJ35" s="178">
        <v>21.4</v>
      </c>
      <c r="AK35" s="178">
        <v>22.299999999999997</v>
      </c>
      <c r="AL35" s="191">
        <v>18</v>
      </c>
      <c r="AM35" s="178">
        <v>20.100000000000001</v>
      </c>
      <c r="AN35" s="178">
        <v>22.200000000000003</v>
      </c>
      <c r="AO35" s="191">
        <v>17.899999999999999</v>
      </c>
      <c r="AP35" s="178">
        <v>19.7</v>
      </c>
      <c r="AQ35" s="178">
        <v>21.5</v>
      </c>
      <c r="AR35" s="236">
        <v>18.400000000000002</v>
      </c>
      <c r="AS35" s="246">
        <v>20.3</v>
      </c>
      <c r="AT35" s="237">
        <v>22.2</v>
      </c>
      <c r="AU35" s="293">
        <f t="shared" si="18"/>
        <v>19.900000000000002</v>
      </c>
      <c r="AV35" s="246">
        <v>21.3</v>
      </c>
      <c r="AW35" s="297">
        <f t="shared" si="19"/>
        <v>22.7</v>
      </c>
      <c r="AX35" s="109">
        <f t="shared" si="14"/>
        <v>0.21299999999999999</v>
      </c>
      <c r="AY35" s="211">
        <f>+'[1]Under 5'!AM31+'[1]5 through 17'!AM31</f>
        <v>223981</v>
      </c>
      <c r="AZ35" s="165">
        <f>'Children in Poverty'!AY35*AX35</f>
        <v>47707.953000000001</v>
      </c>
      <c r="BA35" s="109">
        <f t="shared" si="15"/>
        <v>0.20600000000000002</v>
      </c>
      <c r="BB35" s="211">
        <f>+'[1]Under 5'!AH31+'[1]5 through 17'!AH31</f>
        <v>223639</v>
      </c>
      <c r="BC35" s="262">
        <f>'Children in Poverty'!BB35*BA35</f>
        <v>46069.634000000005</v>
      </c>
    </row>
    <row r="36" spans="1:55" x14ac:dyDescent="0.2">
      <c r="A36" s="95" t="s">
        <v>30</v>
      </c>
      <c r="B36" s="178">
        <v>13.3</v>
      </c>
      <c r="C36" s="191">
        <v>16</v>
      </c>
      <c r="D36" s="178">
        <v>16.25</v>
      </c>
      <c r="E36" s="178">
        <v>16.5</v>
      </c>
      <c r="F36" s="178">
        <v>16.75</v>
      </c>
      <c r="G36" s="178">
        <v>17</v>
      </c>
      <c r="H36" s="178">
        <v>16</v>
      </c>
      <c r="I36" s="178">
        <v>15</v>
      </c>
      <c r="J36" s="178">
        <v>14</v>
      </c>
      <c r="K36" s="178">
        <v>15</v>
      </c>
      <c r="L36" s="178">
        <v>15</v>
      </c>
      <c r="M36" s="178">
        <v>13</v>
      </c>
      <c r="N36" s="190">
        <v>14</v>
      </c>
      <c r="O36" s="191">
        <v>15</v>
      </c>
      <c r="P36" s="178">
        <v>17</v>
      </c>
      <c r="Q36" s="191">
        <v>12.8</v>
      </c>
      <c r="R36" s="178">
        <v>15.2</v>
      </c>
      <c r="S36" s="178">
        <v>17.5</v>
      </c>
      <c r="T36" s="191">
        <v>18.8</v>
      </c>
      <c r="U36" s="178">
        <v>15.4</v>
      </c>
      <c r="V36" s="178">
        <v>22.2</v>
      </c>
      <c r="W36" s="191">
        <v>13.3</v>
      </c>
      <c r="X36" s="178">
        <v>14.9</v>
      </c>
      <c r="Y36" s="178">
        <v>16.5</v>
      </c>
      <c r="Z36" s="191">
        <v>12.8</v>
      </c>
      <c r="AA36" s="178">
        <v>13.9</v>
      </c>
      <c r="AB36" s="178">
        <v>15</v>
      </c>
      <c r="AC36" s="191">
        <v>13.9</v>
      </c>
      <c r="AD36" s="178">
        <v>15.3</v>
      </c>
      <c r="AE36" s="178">
        <v>16.7</v>
      </c>
      <c r="AF36" s="191">
        <v>13.6</v>
      </c>
      <c r="AG36" s="178">
        <v>15</v>
      </c>
      <c r="AH36" s="178">
        <v>16.399999999999999</v>
      </c>
      <c r="AI36" s="191">
        <v>16.700000000000003</v>
      </c>
      <c r="AJ36" s="178">
        <v>17.600000000000001</v>
      </c>
      <c r="AK36" s="178">
        <v>18.5</v>
      </c>
      <c r="AL36" s="191">
        <v>20.399999999999999</v>
      </c>
      <c r="AM36" s="178">
        <v>22</v>
      </c>
      <c r="AN36" s="178">
        <v>23.6</v>
      </c>
      <c r="AO36" s="191">
        <v>20.5</v>
      </c>
      <c r="AP36" s="178">
        <v>22.1</v>
      </c>
      <c r="AQ36" s="178">
        <v>23.700000000000003</v>
      </c>
      <c r="AR36" s="236">
        <v>22.5</v>
      </c>
      <c r="AS36" s="246">
        <v>24</v>
      </c>
      <c r="AT36" s="237">
        <v>25.5</v>
      </c>
      <c r="AU36" s="293">
        <f t="shared" si="18"/>
        <v>21.3</v>
      </c>
      <c r="AV36" s="246">
        <v>22.7</v>
      </c>
      <c r="AW36" s="297">
        <f t="shared" si="19"/>
        <v>24.099999999999998</v>
      </c>
      <c r="AX36" s="109">
        <f t="shared" si="14"/>
        <v>0.22699999999999998</v>
      </c>
      <c r="AY36" s="211">
        <f>+'[1]Under 5'!AM32+'[1]5 through 17'!AM32</f>
        <v>661605</v>
      </c>
      <c r="AZ36" s="165">
        <f>'Children in Poverty'!AY36*AX36</f>
        <v>150184.33499999999</v>
      </c>
      <c r="BA36" s="109">
        <f t="shared" si="15"/>
        <v>0.15</v>
      </c>
      <c r="BB36" s="211">
        <f>+'[1]Under 5'!AH32+'[1]5 through 17'!AH32</f>
        <v>662595</v>
      </c>
      <c r="BC36" s="262">
        <f>'Children in Poverty'!BB36*BA36</f>
        <v>99389.25</v>
      </c>
    </row>
    <row r="37" spans="1:55" x14ac:dyDescent="0.2">
      <c r="A37" s="95" t="s">
        <v>33</v>
      </c>
      <c r="B37" s="178">
        <v>27.8</v>
      </c>
      <c r="C37" s="191">
        <v>27</v>
      </c>
      <c r="D37" s="178">
        <v>28</v>
      </c>
      <c r="E37" s="178">
        <v>29</v>
      </c>
      <c r="F37" s="178">
        <v>30</v>
      </c>
      <c r="G37" s="178">
        <v>31</v>
      </c>
      <c r="H37" s="178">
        <v>31.5</v>
      </c>
      <c r="I37" s="178">
        <v>32</v>
      </c>
      <c r="J37" s="178">
        <v>29</v>
      </c>
      <c r="K37" s="178">
        <v>28</v>
      </c>
      <c r="L37" s="178">
        <v>27</v>
      </c>
      <c r="M37" s="178">
        <v>26</v>
      </c>
      <c r="N37" s="190">
        <v>25</v>
      </c>
      <c r="O37" s="191">
        <v>24</v>
      </c>
      <c r="P37" s="178">
        <v>27</v>
      </c>
      <c r="Q37" s="191">
        <v>22.5</v>
      </c>
      <c r="R37" s="178">
        <v>25.6</v>
      </c>
      <c r="S37" s="178">
        <v>28.8</v>
      </c>
      <c r="T37" s="191">
        <v>27.7</v>
      </c>
      <c r="U37" s="178">
        <v>24.8</v>
      </c>
      <c r="V37" s="178">
        <v>30.6</v>
      </c>
      <c r="W37" s="191">
        <v>24.4</v>
      </c>
      <c r="X37" s="178">
        <v>26</v>
      </c>
      <c r="Y37" s="178">
        <v>27.6</v>
      </c>
      <c r="Z37" s="191">
        <v>24.1</v>
      </c>
      <c r="AA37" s="178">
        <v>25.6</v>
      </c>
      <c r="AB37" s="178">
        <v>27.1</v>
      </c>
      <c r="AC37" s="191">
        <v>23.9</v>
      </c>
      <c r="AD37" s="178">
        <v>25.5</v>
      </c>
      <c r="AE37" s="178">
        <v>27.1</v>
      </c>
      <c r="AF37" s="191">
        <v>22.5</v>
      </c>
      <c r="AG37" s="178">
        <v>24.2</v>
      </c>
      <c r="AH37" s="178">
        <v>25.9</v>
      </c>
      <c r="AI37" s="191">
        <v>24.400000000000002</v>
      </c>
      <c r="AJ37" s="178">
        <v>25.3</v>
      </c>
      <c r="AK37" s="178">
        <v>26.2</v>
      </c>
      <c r="AL37" s="191">
        <v>28.1</v>
      </c>
      <c r="AM37" s="178">
        <v>30</v>
      </c>
      <c r="AN37" s="178">
        <v>31.9</v>
      </c>
      <c r="AO37" s="191">
        <v>28.8</v>
      </c>
      <c r="AP37" s="178">
        <v>30.7</v>
      </c>
      <c r="AQ37" s="178">
        <v>32.6</v>
      </c>
      <c r="AR37" s="225">
        <v>27.8</v>
      </c>
      <c r="AS37" s="92">
        <v>29.3</v>
      </c>
      <c r="AT37" s="92">
        <v>30.8</v>
      </c>
      <c r="AU37" s="299">
        <f t="shared" si="18"/>
        <v>29.8</v>
      </c>
      <c r="AV37" s="92">
        <v>31.2</v>
      </c>
      <c r="AW37" s="301">
        <f t="shared" si="19"/>
        <v>32.6</v>
      </c>
      <c r="AX37" s="109">
        <f t="shared" si="14"/>
        <v>0.312</v>
      </c>
      <c r="AY37" s="211">
        <f>+'[1]Under 5'!AM33+'[1]5 through 17'!AM33</f>
        <v>507540</v>
      </c>
      <c r="AZ37" s="165">
        <f>'Children in Poverty'!AY37*AX37</f>
        <v>158352.48000000001</v>
      </c>
      <c r="BA37" s="109">
        <f t="shared" si="15"/>
        <v>0.24199999999999999</v>
      </c>
      <c r="BB37" s="211">
        <f>+'[1]Under 5'!AH33+'[1]5 through 17'!AH33</f>
        <v>512286</v>
      </c>
      <c r="BC37" s="262">
        <f>'Children in Poverty'!BB37*BA37</f>
        <v>123973.212</v>
      </c>
    </row>
    <row r="38" spans="1:55" x14ac:dyDescent="0.2">
      <c r="A38" s="95" t="s">
        <v>39</v>
      </c>
      <c r="B38" s="178">
        <v>15.8</v>
      </c>
      <c r="C38" s="191">
        <v>19</v>
      </c>
      <c r="D38" s="178">
        <v>18.75</v>
      </c>
      <c r="E38" s="178">
        <v>18.5</v>
      </c>
      <c r="F38" s="178">
        <v>18.25</v>
      </c>
      <c r="G38" s="178">
        <v>18</v>
      </c>
      <c r="H38" s="178">
        <v>17</v>
      </c>
      <c r="I38" s="178">
        <v>16</v>
      </c>
      <c r="J38" s="178">
        <v>17</v>
      </c>
      <c r="K38" s="178">
        <v>16</v>
      </c>
      <c r="L38" s="178">
        <v>17</v>
      </c>
      <c r="M38" s="178">
        <v>18</v>
      </c>
      <c r="N38" s="190">
        <v>14.7</v>
      </c>
      <c r="O38" s="191">
        <v>18</v>
      </c>
      <c r="P38" s="178">
        <v>17</v>
      </c>
      <c r="Q38" s="191">
        <v>15.2</v>
      </c>
      <c r="R38" s="178">
        <v>17.5</v>
      </c>
      <c r="S38" s="178">
        <v>19.899999999999999</v>
      </c>
      <c r="T38" s="191">
        <v>19.100000000000001</v>
      </c>
      <c r="U38" s="178">
        <v>17</v>
      </c>
      <c r="V38" s="178">
        <v>21.2</v>
      </c>
      <c r="W38" s="191">
        <v>17.3</v>
      </c>
      <c r="X38" s="178">
        <v>18.399999999999999</v>
      </c>
      <c r="Y38" s="178">
        <v>19.5</v>
      </c>
      <c r="Z38" s="191">
        <v>15.7</v>
      </c>
      <c r="AA38" s="178">
        <v>16.8</v>
      </c>
      <c r="AB38" s="178">
        <v>17.899999999999999</v>
      </c>
      <c r="AC38" s="191">
        <v>15.9</v>
      </c>
      <c r="AD38" s="178">
        <v>16.899999999999999</v>
      </c>
      <c r="AE38" s="178">
        <v>17.899999999999999</v>
      </c>
      <c r="AF38" s="191">
        <v>16.900000000000002</v>
      </c>
      <c r="AG38" s="178">
        <v>18.100000000000001</v>
      </c>
      <c r="AH38" s="178">
        <v>19.3</v>
      </c>
      <c r="AI38" s="191">
        <v>18.3</v>
      </c>
      <c r="AJ38" s="178">
        <v>19.2</v>
      </c>
      <c r="AK38" s="178">
        <v>20.099999999999998</v>
      </c>
      <c r="AL38" s="191">
        <v>20.700000000000003</v>
      </c>
      <c r="AM38" s="178">
        <v>21.6</v>
      </c>
      <c r="AN38" s="178">
        <v>22.5</v>
      </c>
      <c r="AO38" s="191">
        <v>22.400000000000002</v>
      </c>
      <c r="AP38" s="178">
        <v>23.6</v>
      </c>
      <c r="AQ38" s="178">
        <v>24.8</v>
      </c>
      <c r="AR38" s="236">
        <v>21.8</v>
      </c>
      <c r="AS38" s="246">
        <v>23</v>
      </c>
      <c r="AT38" s="237">
        <v>24.2</v>
      </c>
      <c r="AU38" s="293">
        <f t="shared" si="18"/>
        <v>20.200000000000003</v>
      </c>
      <c r="AV38" s="246">
        <v>21.6</v>
      </c>
      <c r="AW38" s="297">
        <f t="shared" si="19"/>
        <v>23</v>
      </c>
      <c r="AX38" s="109">
        <f t="shared" si="14"/>
        <v>0.21600000000000003</v>
      </c>
      <c r="AY38" s="211">
        <f>+'[1]Under 5'!AM34+'[1]5 through 17'!AM34</f>
        <v>857606</v>
      </c>
      <c r="AZ38" s="165">
        <f>'Children in Poverty'!AY38*AX38</f>
        <v>185242.89600000001</v>
      </c>
      <c r="BA38" s="109">
        <f t="shared" si="15"/>
        <v>0.18100000000000002</v>
      </c>
      <c r="BB38" s="211">
        <f>+'[1]Under 5'!AH34+'[1]5 through 17'!AH34</f>
        <v>865892</v>
      </c>
      <c r="BC38" s="262">
        <f>'Children in Poverty'!BB38*BA38</f>
        <v>156726.45200000002</v>
      </c>
    </row>
    <row r="39" spans="1:55" x14ac:dyDescent="0.2">
      <c r="A39" s="95" t="s">
        <v>46</v>
      </c>
      <c r="B39" s="178">
        <v>12.5</v>
      </c>
      <c r="C39" s="191">
        <v>16</v>
      </c>
      <c r="D39" s="178">
        <v>15.5</v>
      </c>
      <c r="E39" s="178">
        <v>15</v>
      </c>
      <c r="F39" s="178">
        <v>14.5</v>
      </c>
      <c r="G39" s="178">
        <v>14</v>
      </c>
      <c r="H39" s="178">
        <v>12.5</v>
      </c>
      <c r="I39" s="178">
        <v>11</v>
      </c>
      <c r="J39" s="178">
        <v>12</v>
      </c>
      <c r="K39" s="178">
        <v>13</v>
      </c>
      <c r="L39" s="178">
        <v>13</v>
      </c>
      <c r="M39" s="178">
        <v>10</v>
      </c>
      <c r="N39" s="190">
        <v>10.1</v>
      </c>
      <c r="O39" s="191">
        <v>9</v>
      </c>
      <c r="P39" s="178">
        <v>14</v>
      </c>
      <c r="Q39" s="191">
        <v>10.199999999999999</v>
      </c>
      <c r="R39" s="178">
        <v>11.8</v>
      </c>
      <c r="S39" s="178">
        <v>13.4</v>
      </c>
      <c r="T39" s="191">
        <v>13.3</v>
      </c>
      <c r="U39" s="178">
        <v>11.3</v>
      </c>
      <c r="V39" s="178">
        <v>15.3</v>
      </c>
      <c r="W39" s="191">
        <v>9.9</v>
      </c>
      <c r="X39" s="178">
        <v>10.9</v>
      </c>
      <c r="Y39" s="178">
        <v>11.9</v>
      </c>
      <c r="Z39" s="191">
        <v>11</v>
      </c>
      <c r="AA39" s="178">
        <v>11.9</v>
      </c>
      <c r="AB39" s="178">
        <v>12.8</v>
      </c>
      <c r="AC39" s="191">
        <v>10.1</v>
      </c>
      <c r="AD39" s="178">
        <v>11</v>
      </c>
      <c r="AE39" s="178">
        <v>11.9</v>
      </c>
      <c r="AF39" s="191">
        <v>9.6999999999999993</v>
      </c>
      <c r="AG39" s="178">
        <v>10.5</v>
      </c>
      <c r="AH39" s="178">
        <v>11.3</v>
      </c>
      <c r="AI39" s="191">
        <v>11.299999999999999</v>
      </c>
      <c r="AJ39" s="178">
        <v>12.2</v>
      </c>
      <c r="AK39" s="178">
        <v>13.1</v>
      </c>
      <c r="AL39" s="191">
        <v>14.7</v>
      </c>
      <c r="AM39" s="178">
        <v>15.7</v>
      </c>
      <c r="AN39" s="178">
        <v>16.7</v>
      </c>
      <c r="AO39" s="191">
        <v>14.700000000000001</v>
      </c>
      <c r="AP39" s="178">
        <v>15.9</v>
      </c>
      <c r="AQ39" s="178">
        <v>17.100000000000001</v>
      </c>
      <c r="AR39" s="236">
        <v>13.9</v>
      </c>
      <c r="AS39" s="246">
        <v>15.1</v>
      </c>
      <c r="AT39" s="237">
        <v>16.3</v>
      </c>
      <c r="AU39" s="293">
        <f t="shared" si="18"/>
        <v>13.4</v>
      </c>
      <c r="AV39" s="246">
        <v>14.8</v>
      </c>
      <c r="AW39" s="297">
        <f t="shared" si="19"/>
        <v>16.2</v>
      </c>
      <c r="AX39" s="109">
        <f t="shared" si="14"/>
        <v>0.14800000000000002</v>
      </c>
      <c r="AY39" s="211">
        <f>+'[1]Under 5'!AM35+'[1]5 through 17'!AM35</f>
        <v>896589</v>
      </c>
      <c r="AZ39" s="165">
        <f>'Children in Poverty'!AY39*AX39</f>
        <v>132695.17200000002</v>
      </c>
      <c r="BA39" s="109">
        <f t="shared" si="15"/>
        <v>0.105</v>
      </c>
      <c r="BB39" s="211">
        <f>+'[1]Under 5'!AH35+'[1]5 through 17'!AH35</f>
        <v>836299</v>
      </c>
      <c r="BC39" s="262">
        <f>'Children in Poverty'!BB39*BA39</f>
        <v>87811.39499999999</v>
      </c>
    </row>
    <row r="40" spans="1:55" x14ac:dyDescent="0.2">
      <c r="A40" s="95" t="s">
        <v>49</v>
      </c>
      <c r="B40" s="178">
        <v>14.5</v>
      </c>
      <c r="C40" s="191">
        <v>17</v>
      </c>
      <c r="D40" s="178">
        <v>17</v>
      </c>
      <c r="E40" s="178">
        <v>17</v>
      </c>
      <c r="F40" s="178">
        <v>17</v>
      </c>
      <c r="G40" s="178">
        <v>17</v>
      </c>
      <c r="H40" s="178">
        <v>16</v>
      </c>
      <c r="I40" s="178">
        <v>15</v>
      </c>
      <c r="J40" s="178">
        <v>17</v>
      </c>
      <c r="K40" s="178">
        <v>15</v>
      </c>
      <c r="L40" s="178">
        <v>14</v>
      </c>
      <c r="M40" s="178">
        <v>16</v>
      </c>
      <c r="N40" s="190">
        <v>13.7</v>
      </c>
      <c r="O40" s="191">
        <v>14</v>
      </c>
      <c r="P40" s="178">
        <v>15</v>
      </c>
      <c r="Q40" s="191">
        <v>12</v>
      </c>
      <c r="R40" s="178">
        <v>13.9</v>
      </c>
      <c r="S40" s="178">
        <v>15.8</v>
      </c>
      <c r="T40" s="191">
        <v>17.2</v>
      </c>
      <c r="U40" s="178">
        <v>15.8</v>
      </c>
      <c r="V40" s="178">
        <v>18.600000000000001</v>
      </c>
      <c r="W40" s="191">
        <v>14.3</v>
      </c>
      <c r="X40" s="178">
        <v>15.1</v>
      </c>
      <c r="Y40" s="178">
        <v>15.9</v>
      </c>
      <c r="Z40" s="191">
        <v>14.7</v>
      </c>
      <c r="AA40" s="178">
        <v>15.4</v>
      </c>
      <c r="AB40" s="178">
        <v>16.100000000000001</v>
      </c>
      <c r="AC40" s="191">
        <v>14.3</v>
      </c>
      <c r="AD40" s="178">
        <v>15</v>
      </c>
      <c r="AE40" s="178">
        <v>15.7</v>
      </c>
      <c r="AF40" s="191">
        <v>13.5</v>
      </c>
      <c r="AG40" s="178">
        <v>14.3</v>
      </c>
      <c r="AH40" s="178">
        <v>15.100000000000001</v>
      </c>
      <c r="AI40" s="191">
        <v>15.299999999999999</v>
      </c>
      <c r="AJ40" s="178">
        <v>16.2</v>
      </c>
      <c r="AK40" s="178">
        <v>17.099999999999998</v>
      </c>
      <c r="AL40" s="191">
        <v>17.3</v>
      </c>
      <c r="AM40" s="178">
        <v>18.2</v>
      </c>
      <c r="AN40" s="178">
        <v>19.099999999999998</v>
      </c>
      <c r="AO40" s="191">
        <v>17.5</v>
      </c>
      <c r="AP40" s="178">
        <v>18.3</v>
      </c>
      <c r="AQ40" s="178">
        <v>19.100000000000001</v>
      </c>
      <c r="AR40" s="236">
        <v>17.600000000000001</v>
      </c>
      <c r="AS40" s="246">
        <v>18.5</v>
      </c>
      <c r="AT40" s="237">
        <v>19.399999999999999</v>
      </c>
      <c r="AU40" s="293">
        <f t="shared" si="18"/>
        <v>17.400000000000002</v>
      </c>
      <c r="AV40" s="246">
        <v>18.8</v>
      </c>
      <c r="AW40" s="297">
        <f t="shared" si="19"/>
        <v>20.2</v>
      </c>
      <c r="AX40" s="109">
        <f t="shared" si="14"/>
        <v>0.188</v>
      </c>
      <c r="AY40" s="211">
        <f>+'[1]Under 5'!AM36+'[1]5 through 17'!AM36</f>
        <v>1595795</v>
      </c>
      <c r="AZ40" s="165">
        <f>'Children in Poverty'!AY40*AX40</f>
        <v>300009.46000000002</v>
      </c>
      <c r="BA40" s="109">
        <f t="shared" si="15"/>
        <v>0.14300000000000002</v>
      </c>
      <c r="BB40" s="211">
        <f>+'[1]Under 5'!AH36+'[1]5 through 17'!AH36</f>
        <v>1559513</v>
      </c>
      <c r="BC40" s="262">
        <f>'Children in Poverty'!BB40*BA40</f>
        <v>223010.35900000003</v>
      </c>
    </row>
    <row r="41" spans="1:55" x14ac:dyDescent="0.2">
      <c r="A41" s="100" t="s">
        <v>52</v>
      </c>
      <c r="B41" s="179">
        <v>14.4</v>
      </c>
      <c r="C41" s="199">
        <v>16</v>
      </c>
      <c r="D41" s="179">
        <v>15.75</v>
      </c>
      <c r="E41" s="179">
        <v>15.5</v>
      </c>
      <c r="F41" s="179">
        <v>15.25</v>
      </c>
      <c r="G41" s="179">
        <v>15</v>
      </c>
      <c r="H41" s="179">
        <v>15.5</v>
      </c>
      <c r="I41" s="179">
        <v>16</v>
      </c>
      <c r="J41" s="179">
        <v>14</v>
      </c>
      <c r="K41" s="179">
        <v>15</v>
      </c>
      <c r="L41" s="179">
        <v>15</v>
      </c>
      <c r="M41" s="179">
        <v>15</v>
      </c>
      <c r="N41" s="200">
        <v>14.5</v>
      </c>
      <c r="O41" s="199">
        <v>13</v>
      </c>
      <c r="P41" s="179">
        <v>14</v>
      </c>
      <c r="Q41" s="199">
        <v>10.4</v>
      </c>
      <c r="R41" s="179">
        <v>12.3</v>
      </c>
      <c r="S41" s="179">
        <v>14.2</v>
      </c>
      <c r="T41" s="199">
        <v>14</v>
      </c>
      <c r="U41" s="179">
        <v>12.6</v>
      </c>
      <c r="V41" s="179">
        <v>15.4</v>
      </c>
      <c r="W41" s="199">
        <v>9.3000000000000007</v>
      </c>
      <c r="X41" s="179">
        <v>11.1</v>
      </c>
      <c r="Y41" s="179">
        <v>12.9</v>
      </c>
      <c r="Z41" s="199">
        <v>9.6999999999999993</v>
      </c>
      <c r="AA41" s="179">
        <v>12</v>
      </c>
      <c r="AB41" s="179">
        <v>14.3</v>
      </c>
      <c r="AC41" s="199">
        <v>8.8000000000000007</v>
      </c>
      <c r="AD41" s="179">
        <v>11.6</v>
      </c>
      <c r="AE41" s="179">
        <v>14.4</v>
      </c>
      <c r="AF41" s="199">
        <v>9.3999999999999986</v>
      </c>
      <c r="AG41" s="179">
        <v>11.6</v>
      </c>
      <c r="AH41" s="179">
        <v>13.8</v>
      </c>
      <c r="AI41" s="199">
        <v>11.7</v>
      </c>
      <c r="AJ41" s="179">
        <v>12.6</v>
      </c>
      <c r="AK41" s="179">
        <v>13.5</v>
      </c>
      <c r="AL41" s="199">
        <v>11.700000000000001</v>
      </c>
      <c r="AM41" s="179">
        <v>14.3</v>
      </c>
      <c r="AN41" s="179">
        <v>16.900000000000002</v>
      </c>
      <c r="AO41" s="199">
        <v>13.5</v>
      </c>
      <c r="AP41" s="179">
        <v>15.6</v>
      </c>
      <c r="AQ41" s="179">
        <v>17.7</v>
      </c>
      <c r="AR41" s="238">
        <v>14.499999999999998</v>
      </c>
      <c r="AS41" s="247">
        <v>16.899999999999999</v>
      </c>
      <c r="AT41" s="239">
        <v>19.299999999999997</v>
      </c>
      <c r="AU41" s="295">
        <f t="shared" si="18"/>
        <v>11.799999999999999</v>
      </c>
      <c r="AV41" s="247">
        <v>13.2</v>
      </c>
      <c r="AW41" s="296">
        <f t="shared" si="19"/>
        <v>14.6</v>
      </c>
      <c r="AX41" s="257">
        <f t="shared" si="14"/>
        <v>0.13200000000000001</v>
      </c>
      <c r="AY41" s="215">
        <f>+'[1]Under 5'!AM37+'[1]5 through 17'!AM37</f>
        <v>137679</v>
      </c>
      <c r="AZ41" s="169">
        <f>'Children in Poverty'!AY41*AX41</f>
        <v>18173.628000000001</v>
      </c>
      <c r="BA41" s="257">
        <f t="shared" si="15"/>
        <v>0.11599999999999999</v>
      </c>
      <c r="BB41" s="215">
        <f>+'[1]Under 5'!AH37+'[1]5 through 17'!AH37</f>
        <v>131453</v>
      </c>
      <c r="BC41" s="266">
        <f>'Children in Poverty'!BB41*BA41</f>
        <v>15248.547999999999</v>
      </c>
    </row>
    <row r="42" spans="1:55" x14ac:dyDescent="0.2">
      <c r="A42" s="95" t="s">
        <v>15</v>
      </c>
      <c r="B42" s="178">
        <v>17</v>
      </c>
      <c r="C42" s="191">
        <v>18</v>
      </c>
      <c r="D42" s="178">
        <v>18.5</v>
      </c>
      <c r="E42" s="178">
        <v>19</v>
      </c>
      <c r="F42" s="178">
        <v>19.5</v>
      </c>
      <c r="G42" s="178">
        <v>20</v>
      </c>
      <c r="H42" s="178">
        <v>19.5</v>
      </c>
      <c r="I42" s="178">
        <v>19</v>
      </c>
      <c r="J42" s="178">
        <v>18</v>
      </c>
      <c r="K42" s="178">
        <v>18</v>
      </c>
      <c r="L42" s="178">
        <v>15</v>
      </c>
      <c r="M42" s="178">
        <v>15</v>
      </c>
      <c r="N42" s="190">
        <v>14.3</v>
      </c>
      <c r="O42" s="191">
        <v>15</v>
      </c>
      <c r="P42" s="178">
        <v>16</v>
      </c>
      <c r="Q42" s="191">
        <v>14.6</v>
      </c>
      <c r="R42" s="178">
        <v>15.8</v>
      </c>
      <c r="S42" s="178">
        <v>16.899999999999999</v>
      </c>
      <c r="T42" s="191">
        <v>16.8</v>
      </c>
      <c r="U42" s="178">
        <v>15.6</v>
      </c>
      <c r="V42" s="178">
        <v>18</v>
      </c>
      <c r="W42" s="191">
        <v>15.7</v>
      </c>
      <c r="X42" s="178">
        <v>16.399999999999999</v>
      </c>
      <c r="Y42" s="178">
        <v>17.100000000000001</v>
      </c>
      <c r="Z42" s="191">
        <v>16.5</v>
      </c>
      <c r="AA42" s="178">
        <v>17.100000000000001</v>
      </c>
      <c r="AB42" s="178">
        <v>17.7</v>
      </c>
      <c r="AC42" s="191">
        <v>16</v>
      </c>
      <c r="AD42" s="178">
        <v>16.600000000000001</v>
      </c>
      <c r="AE42" s="178">
        <v>17.2</v>
      </c>
      <c r="AF42" s="191">
        <v>16.5</v>
      </c>
      <c r="AG42" s="178">
        <v>17</v>
      </c>
      <c r="AH42" s="178">
        <v>17.5</v>
      </c>
      <c r="AI42" s="191">
        <v>18</v>
      </c>
      <c r="AJ42" s="178">
        <v>18.899999999999999</v>
      </c>
      <c r="AK42" s="178">
        <v>19.799999999999997</v>
      </c>
      <c r="AL42" s="191">
        <v>18.899999999999999</v>
      </c>
      <c r="AM42" s="178">
        <v>19.399999999999999</v>
      </c>
      <c r="AN42" s="178">
        <v>19.899999999999999</v>
      </c>
      <c r="AO42" s="191">
        <v>21</v>
      </c>
      <c r="AP42" s="178">
        <v>21.6</v>
      </c>
      <c r="AQ42" s="178">
        <v>22.200000000000003</v>
      </c>
      <c r="AR42" s="236">
        <v>20.099999999999998</v>
      </c>
      <c r="AS42" s="246">
        <v>20.7</v>
      </c>
      <c r="AT42" s="237">
        <v>21.3</v>
      </c>
      <c r="AU42" s="293">
        <f>+AV42-0.6</f>
        <v>20.099999999999998</v>
      </c>
      <c r="AV42" s="246">
        <v>20.7</v>
      </c>
      <c r="AW42" s="297">
        <f>+AV42-0.6</f>
        <v>20.099999999999998</v>
      </c>
      <c r="AX42" s="109">
        <f t="shared" si="14"/>
        <v>0.20699999999999999</v>
      </c>
      <c r="AY42" s="211">
        <f>+'[1]Under 5'!AM40+'[1]5 through 17'!AM51</f>
        <v>1762464</v>
      </c>
      <c r="AZ42" s="165">
        <f>'Children in Poverty'!AY42*AX42</f>
        <v>364830.04800000001</v>
      </c>
      <c r="BA42" s="109">
        <f t="shared" si="15"/>
        <v>0.17</v>
      </c>
      <c r="BB42" s="211">
        <f>+'[1]Under 5'!AH40+'[1]5 through 17'!AH40</f>
        <v>3152610</v>
      </c>
      <c r="BC42" s="262">
        <f>'Children in Poverty'!BB42*BA42</f>
        <v>535943.70000000007</v>
      </c>
    </row>
    <row r="43" spans="1:55" x14ac:dyDescent="0.2">
      <c r="A43" s="95" t="s">
        <v>16</v>
      </c>
      <c r="B43" s="178">
        <v>14.2</v>
      </c>
      <c r="C43" s="191">
        <v>15</v>
      </c>
      <c r="D43" s="178">
        <v>15.5</v>
      </c>
      <c r="E43" s="178">
        <v>16</v>
      </c>
      <c r="F43" s="178">
        <v>16.5</v>
      </c>
      <c r="G43" s="178">
        <v>17</v>
      </c>
      <c r="H43" s="178">
        <v>16</v>
      </c>
      <c r="I43" s="178">
        <v>15</v>
      </c>
      <c r="J43" s="178">
        <v>14</v>
      </c>
      <c r="K43" s="178">
        <v>15</v>
      </c>
      <c r="L43" s="178">
        <v>14</v>
      </c>
      <c r="M43" s="178">
        <v>14</v>
      </c>
      <c r="N43" s="190">
        <v>12.2</v>
      </c>
      <c r="O43" s="191">
        <v>13</v>
      </c>
      <c r="P43" s="178">
        <v>15</v>
      </c>
      <c r="Q43" s="191">
        <v>12.3</v>
      </c>
      <c r="R43" s="178">
        <v>13.5</v>
      </c>
      <c r="S43" s="178">
        <v>14.8</v>
      </c>
      <c r="T43" s="191">
        <v>14.8</v>
      </c>
      <c r="U43" s="178">
        <v>12.9</v>
      </c>
      <c r="V43" s="178">
        <v>16.7</v>
      </c>
      <c r="W43" s="191">
        <v>15.9</v>
      </c>
      <c r="X43" s="178">
        <v>16.7</v>
      </c>
      <c r="Y43" s="178">
        <v>17.5</v>
      </c>
      <c r="Z43" s="191">
        <v>17</v>
      </c>
      <c r="AA43" s="178">
        <v>17.899999999999999</v>
      </c>
      <c r="AB43" s="178">
        <v>18.8</v>
      </c>
      <c r="AC43" s="191">
        <v>16.5</v>
      </c>
      <c r="AD43" s="178">
        <v>17.3</v>
      </c>
      <c r="AE43" s="178">
        <v>18.100000000000001</v>
      </c>
      <c r="AF43" s="191">
        <v>17.400000000000002</v>
      </c>
      <c r="AG43" s="178">
        <v>18.3</v>
      </c>
      <c r="AH43" s="178">
        <v>19.2</v>
      </c>
      <c r="AI43" s="191">
        <v>19.100000000000001</v>
      </c>
      <c r="AJ43" s="178">
        <v>20</v>
      </c>
      <c r="AK43" s="178">
        <v>20.9</v>
      </c>
      <c r="AL43" s="191">
        <v>20.9</v>
      </c>
      <c r="AM43" s="178">
        <v>21.7</v>
      </c>
      <c r="AN43" s="178">
        <v>22.5</v>
      </c>
      <c r="AO43" s="191">
        <v>22</v>
      </c>
      <c r="AP43" s="178">
        <v>23</v>
      </c>
      <c r="AQ43" s="178">
        <v>24</v>
      </c>
      <c r="AR43" s="236">
        <v>21.599999999999998</v>
      </c>
      <c r="AS43" s="246">
        <v>22.4</v>
      </c>
      <c r="AT43" s="237">
        <v>23.2</v>
      </c>
      <c r="AU43" s="293">
        <f t="shared" ref="AU43:AU53" si="20">+AV43-0.6</f>
        <v>21.599999999999998</v>
      </c>
      <c r="AV43" s="246">
        <v>22.2</v>
      </c>
      <c r="AW43" s="297">
        <f t="shared" ref="AW43:AW53" si="21">+AV43-0.6</f>
        <v>21.599999999999998</v>
      </c>
      <c r="AX43" s="109">
        <f t="shared" si="14"/>
        <v>0.222</v>
      </c>
      <c r="AY43" s="211">
        <f>+'[1]Under 5'!AM41+'[1]5 through 17'!AM52</f>
        <v>9251117</v>
      </c>
      <c r="AZ43" s="165">
        <f>'Children in Poverty'!AY43*AX43</f>
        <v>2053747.9739999999</v>
      </c>
      <c r="BA43" s="109">
        <f t="shared" si="15"/>
        <v>0.183</v>
      </c>
      <c r="BB43" s="211">
        <f>+'[1]Under 5'!AH41+'[1]5 through 17'!AH41</f>
        <v>1610215</v>
      </c>
      <c r="BC43" s="262">
        <f>'Children in Poverty'!BB43*BA43</f>
        <v>294669.34499999997</v>
      </c>
    </row>
    <row r="44" spans="1:55" x14ac:dyDescent="0.2">
      <c r="A44" s="95" t="s">
        <v>17</v>
      </c>
      <c r="B44" s="178">
        <v>14.3</v>
      </c>
      <c r="C44" s="191">
        <v>15</v>
      </c>
      <c r="D44" s="178">
        <v>15</v>
      </c>
      <c r="E44" s="178">
        <v>15</v>
      </c>
      <c r="F44" s="178">
        <v>15</v>
      </c>
      <c r="G44" s="178">
        <v>15</v>
      </c>
      <c r="H44" s="178">
        <v>14.5</v>
      </c>
      <c r="I44" s="178">
        <v>14</v>
      </c>
      <c r="J44" s="178">
        <v>13</v>
      </c>
      <c r="K44" s="178">
        <v>14</v>
      </c>
      <c r="L44" s="178">
        <v>14</v>
      </c>
      <c r="M44" s="178">
        <v>13</v>
      </c>
      <c r="N44" s="190">
        <v>11</v>
      </c>
      <c r="O44" s="191">
        <v>13</v>
      </c>
      <c r="P44" s="178">
        <v>14</v>
      </c>
      <c r="Q44" s="191">
        <v>10.6</v>
      </c>
      <c r="R44" s="178">
        <v>12.1</v>
      </c>
      <c r="S44" s="178">
        <v>13.6</v>
      </c>
      <c r="T44" s="191">
        <v>12.4</v>
      </c>
      <c r="U44" s="178">
        <v>11.1</v>
      </c>
      <c r="V44" s="178">
        <v>13.7</v>
      </c>
      <c r="W44" s="191">
        <v>13</v>
      </c>
      <c r="X44" s="178">
        <v>14</v>
      </c>
      <c r="Y44" s="178">
        <v>15</v>
      </c>
      <c r="Z44" s="191">
        <v>12.8</v>
      </c>
      <c r="AA44" s="178">
        <v>13.7</v>
      </c>
      <c r="AB44" s="178">
        <v>14.6</v>
      </c>
      <c r="AC44" s="191">
        <v>12.6</v>
      </c>
      <c r="AD44" s="178">
        <v>13.6</v>
      </c>
      <c r="AE44" s="178">
        <v>14.6</v>
      </c>
      <c r="AF44" s="191">
        <v>13.4</v>
      </c>
      <c r="AG44" s="178">
        <v>14.4</v>
      </c>
      <c r="AH44" s="178">
        <v>15.4</v>
      </c>
      <c r="AI44" s="191">
        <v>14.799999999999999</v>
      </c>
      <c r="AJ44" s="178">
        <v>15.7</v>
      </c>
      <c r="AK44" s="178">
        <v>16.599999999999998</v>
      </c>
      <c r="AL44" s="191">
        <v>15.3</v>
      </c>
      <c r="AM44" s="178">
        <v>16.3</v>
      </c>
      <c r="AN44" s="178">
        <v>17.3</v>
      </c>
      <c r="AO44" s="191">
        <v>16.3</v>
      </c>
      <c r="AP44" s="178">
        <v>17.3</v>
      </c>
      <c r="AQ44" s="178">
        <v>18.3</v>
      </c>
      <c r="AR44" s="236">
        <v>14.8</v>
      </c>
      <c r="AS44" s="246">
        <v>15.9</v>
      </c>
      <c r="AT44" s="237">
        <v>17</v>
      </c>
      <c r="AU44" s="293">
        <f t="shared" si="20"/>
        <v>15.6</v>
      </c>
      <c r="AV44" s="246">
        <v>16.2</v>
      </c>
      <c r="AW44" s="297">
        <f t="shared" si="21"/>
        <v>15.6</v>
      </c>
      <c r="AX44" s="109">
        <f t="shared" si="14"/>
        <v>0.16200000000000001</v>
      </c>
      <c r="AY44" s="211">
        <f>+'[1]Under 5'!AM42+'[1]5 through 17'!AM53</f>
        <v>194726</v>
      </c>
      <c r="AZ44" s="165">
        <f>'Children in Poverty'!AY44*AX44</f>
        <v>31545.612000000001</v>
      </c>
      <c r="BA44" s="109">
        <f t="shared" si="15"/>
        <v>0.14400000000000002</v>
      </c>
      <c r="BB44" s="211">
        <f>+'[1]Under 5'!AH42+'[1]5 through 17'!AH42</f>
        <v>722614</v>
      </c>
      <c r="BC44" s="262">
        <f>'Children in Poverty'!BB44*BA44</f>
        <v>104056.41600000001</v>
      </c>
    </row>
    <row r="45" spans="1:55" x14ac:dyDescent="0.2">
      <c r="A45" s="95" t="s">
        <v>18</v>
      </c>
      <c r="B45" s="178">
        <v>14.3</v>
      </c>
      <c r="C45" s="191">
        <v>16</v>
      </c>
      <c r="D45" s="178">
        <v>16.25</v>
      </c>
      <c r="E45" s="178">
        <v>16.5</v>
      </c>
      <c r="F45" s="178">
        <v>16.75</v>
      </c>
      <c r="G45" s="178">
        <v>17</v>
      </c>
      <c r="H45" s="178">
        <v>16</v>
      </c>
      <c r="I45" s="178">
        <v>15</v>
      </c>
      <c r="J45" s="178">
        <v>14</v>
      </c>
      <c r="K45" s="178">
        <v>15</v>
      </c>
      <c r="L45" s="178">
        <v>14</v>
      </c>
      <c r="M45" s="178">
        <v>12</v>
      </c>
      <c r="N45" s="190">
        <v>12</v>
      </c>
      <c r="O45" s="191">
        <v>13</v>
      </c>
      <c r="P45" s="178">
        <v>16</v>
      </c>
      <c r="Q45" s="191">
        <v>11.8</v>
      </c>
      <c r="R45" s="178">
        <v>14.2</v>
      </c>
      <c r="S45" s="178">
        <v>16.600000000000001</v>
      </c>
      <c r="T45" s="191">
        <v>12.5</v>
      </c>
      <c r="U45" s="178">
        <v>11.1</v>
      </c>
      <c r="V45" s="178">
        <v>13.9</v>
      </c>
      <c r="W45" s="191">
        <v>13.9</v>
      </c>
      <c r="X45" s="178">
        <v>15.1</v>
      </c>
      <c r="Y45" s="178">
        <v>16.3</v>
      </c>
      <c r="Z45" s="191">
        <v>14.5</v>
      </c>
      <c r="AA45" s="178">
        <v>15.6</v>
      </c>
      <c r="AB45" s="178">
        <v>16.7</v>
      </c>
      <c r="AC45" s="191">
        <v>13.6</v>
      </c>
      <c r="AD45" s="178">
        <v>14.6</v>
      </c>
      <c r="AE45" s="178">
        <v>15.6</v>
      </c>
      <c r="AF45" s="191">
        <v>13.5</v>
      </c>
      <c r="AG45" s="178">
        <v>14.5</v>
      </c>
      <c r="AH45" s="178">
        <v>15.5</v>
      </c>
      <c r="AI45" s="191">
        <v>16.700000000000003</v>
      </c>
      <c r="AJ45" s="178">
        <v>17.600000000000001</v>
      </c>
      <c r="AK45" s="178">
        <v>18.5</v>
      </c>
      <c r="AL45" s="191">
        <v>17.099999999999998</v>
      </c>
      <c r="AM45" s="178">
        <v>18.399999999999999</v>
      </c>
      <c r="AN45" s="178">
        <v>19.7</v>
      </c>
      <c r="AO45" s="191">
        <v>17.7</v>
      </c>
      <c r="AP45" s="178">
        <v>18.8</v>
      </c>
      <c r="AQ45" s="178">
        <v>19.900000000000002</v>
      </c>
      <c r="AR45" s="236">
        <v>18</v>
      </c>
      <c r="AS45" s="246">
        <v>19</v>
      </c>
      <c r="AT45" s="237">
        <v>20</v>
      </c>
      <c r="AU45" s="293">
        <f t="shared" si="20"/>
        <v>18.099999999999998</v>
      </c>
      <c r="AV45" s="246">
        <v>18.7</v>
      </c>
      <c r="AW45" s="297">
        <f t="shared" si="21"/>
        <v>18.099999999999998</v>
      </c>
      <c r="AX45" s="109">
        <f t="shared" ref="AX45:AX63" si="22">+AV45/100</f>
        <v>0.187</v>
      </c>
      <c r="AY45" s="211">
        <f>+'[1]Under 5'!AM43+'[1]5 through 17'!AM54</f>
        <v>794035</v>
      </c>
      <c r="AZ45" s="165">
        <f>'Children in Poverty'!AY45*AX45</f>
        <v>148484.54500000001</v>
      </c>
      <c r="BA45" s="109">
        <f t="shared" ref="BA45:BA63" si="23">+AG45/100</f>
        <v>0.14499999999999999</v>
      </c>
      <c r="BB45" s="211">
        <f>+'[1]Under 5'!AH43+'[1]5 through 17'!AH43</f>
        <v>713589</v>
      </c>
      <c r="BC45" s="262">
        <f>'Children in Poverty'!BB45*BA45</f>
        <v>103470.405</v>
      </c>
    </row>
    <row r="46" spans="1:55" x14ac:dyDescent="0.2">
      <c r="A46" s="95" t="s">
        <v>24</v>
      </c>
      <c r="B46" s="178">
        <v>18.600000000000001</v>
      </c>
      <c r="C46" s="191">
        <v>19</v>
      </c>
      <c r="D46" s="178">
        <v>20.25</v>
      </c>
      <c r="E46" s="178">
        <v>21.5</v>
      </c>
      <c r="F46" s="178">
        <v>22.75</v>
      </c>
      <c r="G46" s="178">
        <v>24</v>
      </c>
      <c r="H46" s="178">
        <v>22</v>
      </c>
      <c r="I46" s="178">
        <v>20</v>
      </c>
      <c r="J46" s="178">
        <v>19</v>
      </c>
      <c r="K46" s="178">
        <v>18</v>
      </c>
      <c r="L46" s="178">
        <v>17</v>
      </c>
      <c r="M46" s="178">
        <v>14</v>
      </c>
      <c r="N46" s="190">
        <v>13.9</v>
      </c>
      <c r="O46" s="191">
        <v>15</v>
      </c>
      <c r="P46" s="178">
        <v>16</v>
      </c>
      <c r="Q46" s="191">
        <v>14.6</v>
      </c>
      <c r="R46" s="178">
        <v>15.7</v>
      </c>
      <c r="S46" s="178">
        <v>16.7</v>
      </c>
      <c r="T46" s="191">
        <v>17.600000000000001</v>
      </c>
      <c r="U46" s="178">
        <v>16.2</v>
      </c>
      <c r="V46" s="178">
        <v>19</v>
      </c>
      <c r="W46" s="191">
        <v>17.899999999999999</v>
      </c>
      <c r="X46" s="178">
        <v>18.5</v>
      </c>
      <c r="Y46" s="178">
        <v>19.100000000000001</v>
      </c>
      <c r="Z46" s="191">
        <v>17.7</v>
      </c>
      <c r="AA46" s="178">
        <v>18.3</v>
      </c>
      <c r="AB46" s="178">
        <v>18.899999999999999</v>
      </c>
      <c r="AC46" s="191">
        <v>18.8</v>
      </c>
      <c r="AD46" s="178">
        <v>19.399999999999999</v>
      </c>
      <c r="AE46" s="178">
        <v>20</v>
      </c>
      <c r="AF46" s="191">
        <v>18.799999999999997</v>
      </c>
      <c r="AG46" s="178">
        <v>19.399999999999999</v>
      </c>
      <c r="AH46" s="178">
        <v>20</v>
      </c>
      <c r="AI46" s="191">
        <v>21.6</v>
      </c>
      <c r="AJ46" s="178">
        <v>22.5</v>
      </c>
      <c r="AK46" s="178">
        <v>23.4</v>
      </c>
      <c r="AL46" s="191">
        <v>22.8</v>
      </c>
      <c r="AM46" s="178">
        <v>23.5</v>
      </c>
      <c r="AN46" s="178">
        <v>24.2</v>
      </c>
      <c r="AO46" s="191">
        <v>24.1</v>
      </c>
      <c r="AP46" s="178">
        <v>24.8</v>
      </c>
      <c r="AQ46" s="178">
        <v>25.5</v>
      </c>
      <c r="AR46" s="236">
        <v>24.2</v>
      </c>
      <c r="AS46" s="246">
        <v>24.9</v>
      </c>
      <c r="AT46" s="237">
        <v>25.599999999999998</v>
      </c>
      <c r="AU46" s="293">
        <f t="shared" si="20"/>
        <v>23.2</v>
      </c>
      <c r="AV46" s="246">
        <v>23.8</v>
      </c>
      <c r="AW46" s="297">
        <f t="shared" si="21"/>
        <v>23.2</v>
      </c>
      <c r="AX46" s="109">
        <f t="shared" si="22"/>
        <v>0.23800000000000002</v>
      </c>
      <c r="AY46" s="211">
        <f>+'[1]Under 5'!AM44+'[1]5 through 17'!AM55</f>
        <v>769030</v>
      </c>
      <c r="AZ46" s="165">
        <f>'Children in Poverty'!AY46*AX46</f>
        <v>183029.14</v>
      </c>
      <c r="BA46" s="109">
        <f t="shared" si="23"/>
        <v>0.19399999999999998</v>
      </c>
      <c r="BB46" s="211">
        <f>+'[1]Under 5'!AH44+'[1]5 through 17'!AH44</f>
        <v>2418742</v>
      </c>
      <c r="BC46" s="262">
        <f>'Children in Poverty'!BB46*BA46</f>
        <v>469235.94799999997</v>
      </c>
    </row>
    <row r="47" spans="1:55" x14ac:dyDescent="0.2">
      <c r="A47" s="95" t="s">
        <v>25</v>
      </c>
      <c r="B47" s="178">
        <v>12.7</v>
      </c>
      <c r="C47" s="191">
        <v>14</v>
      </c>
      <c r="D47" s="178">
        <v>14.25</v>
      </c>
      <c r="E47" s="178">
        <v>14.5</v>
      </c>
      <c r="F47" s="178">
        <v>14.75</v>
      </c>
      <c r="G47" s="178">
        <v>15</v>
      </c>
      <c r="H47" s="178">
        <v>13.5</v>
      </c>
      <c r="I47" s="178">
        <v>12</v>
      </c>
      <c r="J47" s="178">
        <v>11</v>
      </c>
      <c r="K47" s="178">
        <v>13</v>
      </c>
      <c r="L47" s="178">
        <v>13</v>
      </c>
      <c r="M47" s="178">
        <v>9</v>
      </c>
      <c r="N47" s="190">
        <v>9.6</v>
      </c>
      <c r="O47" s="191">
        <v>11</v>
      </c>
      <c r="P47" s="178">
        <v>12</v>
      </c>
      <c r="Q47" s="191">
        <v>8.4</v>
      </c>
      <c r="R47" s="178">
        <v>9.4</v>
      </c>
      <c r="S47" s="178">
        <v>10.4</v>
      </c>
      <c r="T47" s="191">
        <v>10.7</v>
      </c>
      <c r="U47" s="178">
        <v>8.9</v>
      </c>
      <c r="V47" s="178">
        <v>12.5</v>
      </c>
      <c r="W47" s="191">
        <v>10.9</v>
      </c>
      <c r="X47" s="178">
        <v>11.6</v>
      </c>
      <c r="Y47" s="178">
        <v>12.3</v>
      </c>
      <c r="Z47" s="191">
        <v>11.6</v>
      </c>
      <c r="AA47" s="178">
        <v>12.2</v>
      </c>
      <c r="AB47" s="178">
        <v>12.8</v>
      </c>
      <c r="AC47" s="191">
        <v>11.3</v>
      </c>
      <c r="AD47" s="178">
        <v>12</v>
      </c>
      <c r="AE47" s="178">
        <v>12.7</v>
      </c>
      <c r="AF47" s="191">
        <v>10.8</v>
      </c>
      <c r="AG47" s="178">
        <v>11.4</v>
      </c>
      <c r="AH47" s="178">
        <v>12</v>
      </c>
      <c r="AI47" s="191">
        <v>13.2</v>
      </c>
      <c r="AJ47" s="178">
        <v>14.1</v>
      </c>
      <c r="AK47" s="178">
        <v>15</v>
      </c>
      <c r="AL47" s="191">
        <v>14.5</v>
      </c>
      <c r="AM47" s="178">
        <v>15.2</v>
      </c>
      <c r="AN47" s="178">
        <v>15.899999999999999</v>
      </c>
      <c r="AO47" s="191">
        <v>14.700000000000001</v>
      </c>
      <c r="AP47" s="178">
        <v>15.4</v>
      </c>
      <c r="AQ47" s="178">
        <v>16.100000000000001</v>
      </c>
      <c r="AR47" s="236">
        <v>13.9</v>
      </c>
      <c r="AS47" s="246">
        <v>14.6</v>
      </c>
      <c r="AT47" s="237">
        <v>15.299999999999999</v>
      </c>
      <c r="AU47" s="293">
        <f t="shared" si="20"/>
        <v>13.4</v>
      </c>
      <c r="AV47" s="246">
        <v>14</v>
      </c>
      <c r="AW47" s="297">
        <f t="shared" si="21"/>
        <v>13.4</v>
      </c>
      <c r="AX47" s="109">
        <f t="shared" si="22"/>
        <v>0.14000000000000001</v>
      </c>
      <c r="AY47" s="211">
        <f>+'[1]Under 5'!AM45+'[1]5 through 17'!AM56</f>
        <v>1375967</v>
      </c>
      <c r="AZ47" s="165">
        <f>'Children in Poverty'!AY47*AX47</f>
        <v>192635.38</v>
      </c>
      <c r="BA47" s="109">
        <f t="shared" si="23"/>
        <v>0.114</v>
      </c>
      <c r="BB47" s="211">
        <f>+'[1]Under 5'!AH45+'[1]5 through 17'!AH45</f>
        <v>1282500</v>
      </c>
      <c r="BC47" s="262">
        <f>'Children in Poverty'!BB47*BA47</f>
        <v>146205</v>
      </c>
    </row>
    <row r="48" spans="1:55" x14ac:dyDescent="0.2">
      <c r="A48" s="95" t="s">
        <v>27</v>
      </c>
      <c r="B48" s="178">
        <v>17.7</v>
      </c>
      <c r="C48" s="191">
        <v>19</v>
      </c>
      <c r="D48" s="178">
        <v>19.75</v>
      </c>
      <c r="E48" s="178">
        <v>20.5</v>
      </c>
      <c r="F48" s="178">
        <v>21.25</v>
      </c>
      <c r="G48" s="178">
        <v>22</v>
      </c>
      <c r="H48" s="178">
        <v>21</v>
      </c>
      <c r="I48" s="178">
        <v>20</v>
      </c>
      <c r="J48" s="178">
        <v>19</v>
      </c>
      <c r="K48" s="178">
        <v>18</v>
      </c>
      <c r="L48" s="178">
        <v>17</v>
      </c>
      <c r="M48" s="178">
        <v>16</v>
      </c>
      <c r="N48" s="190">
        <v>15.7</v>
      </c>
      <c r="O48" s="191">
        <v>16</v>
      </c>
      <c r="P48" s="178">
        <v>17</v>
      </c>
      <c r="Q48" s="191">
        <v>14.4</v>
      </c>
      <c r="R48" s="178">
        <v>15.7</v>
      </c>
      <c r="S48" s="178">
        <v>17.100000000000001</v>
      </c>
      <c r="T48" s="191">
        <v>16.2</v>
      </c>
      <c r="U48" s="178">
        <v>14.1</v>
      </c>
      <c r="V48" s="178">
        <v>18.3</v>
      </c>
      <c r="W48" s="191">
        <v>18</v>
      </c>
      <c r="X48" s="178">
        <v>19</v>
      </c>
      <c r="Y48" s="178">
        <v>20</v>
      </c>
      <c r="Z48" s="191">
        <v>17.8</v>
      </c>
      <c r="AA48" s="178">
        <v>18.600000000000001</v>
      </c>
      <c r="AB48" s="178">
        <v>19.399999999999999</v>
      </c>
      <c r="AC48" s="191">
        <v>16.899999999999999</v>
      </c>
      <c r="AD48" s="178">
        <v>17.7</v>
      </c>
      <c r="AE48" s="178">
        <v>18.5</v>
      </c>
      <c r="AF48" s="191">
        <v>17.8</v>
      </c>
      <c r="AG48" s="178">
        <v>18.600000000000001</v>
      </c>
      <c r="AH48" s="178">
        <v>19.400000000000002</v>
      </c>
      <c r="AI48" s="191">
        <v>19.8</v>
      </c>
      <c r="AJ48" s="178">
        <v>20.7</v>
      </c>
      <c r="AK48" s="178">
        <v>21.599999999999998</v>
      </c>
      <c r="AL48" s="191">
        <v>20.099999999999998</v>
      </c>
      <c r="AM48" s="178">
        <v>20.9</v>
      </c>
      <c r="AN48" s="178">
        <v>21.7</v>
      </c>
      <c r="AO48" s="191">
        <v>21.200000000000003</v>
      </c>
      <c r="AP48" s="178">
        <v>22.1</v>
      </c>
      <c r="AQ48" s="178">
        <v>23</v>
      </c>
      <c r="AR48" s="236">
        <v>21.8</v>
      </c>
      <c r="AS48" s="246">
        <v>22.6</v>
      </c>
      <c r="AT48" s="237">
        <v>23.400000000000002</v>
      </c>
      <c r="AU48" s="293">
        <f t="shared" si="20"/>
        <v>21.599999999999998</v>
      </c>
      <c r="AV48" s="246">
        <v>22.2</v>
      </c>
      <c r="AW48" s="297">
        <f t="shared" si="21"/>
        <v>21.599999999999998</v>
      </c>
      <c r="AX48" s="109">
        <f t="shared" si="22"/>
        <v>0.222</v>
      </c>
      <c r="AY48" s="211">
        <f>+'[1]Under 5'!AM46+'[1]5 through 17'!AM57</f>
        <v>582298</v>
      </c>
      <c r="AZ48" s="165">
        <f>'Children in Poverty'!AY48*AX48</f>
        <v>129270.156</v>
      </c>
      <c r="BA48" s="109">
        <f t="shared" si="23"/>
        <v>0.18600000000000003</v>
      </c>
      <c r="BB48" s="211">
        <f>+'[1]Under 5'!AH46+'[1]5 through 17'!AH46</f>
        <v>1429413</v>
      </c>
      <c r="BC48" s="262">
        <f>'Children in Poverty'!BB48*BA48</f>
        <v>265870.81800000003</v>
      </c>
    </row>
    <row r="49" spans="1:55" x14ac:dyDescent="0.2">
      <c r="A49" s="95" t="s">
        <v>29</v>
      </c>
      <c r="B49" s="178">
        <v>13.8</v>
      </c>
      <c r="C49" s="191">
        <v>16</v>
      </c>
      <c r="D49" s="178">
        <v>15.5</v>
      </c>
      <c r="E49" s="178">
        <v>15</v>
      </c>
      <c r="F49" s="178">
        <v>14.5</v>
      </c>
      <c r="G49" s="178">
        <v>14</v>
      </c>
      <c r="H49" s="178">
        <v>13.5</v>
      </c>
      <c r="I49" s="178">
        <v>13</v>
      </c>
      <c r="J49" s="178">
        <v>12</v>
      </c>
      <c r="K49" s="178">
        <v>13</v>
      </c>
      <c r="L49" s="178">
        <v>14</v>
      </c>
      <c r="M49" s="178">
        <v>10</v>
      </c>
      <c r="N49" s="190">
        <v>12.3</v>
      </c>
      <c r="O49" s="191">
        <v>14</v>
      </c>
      <c r="P49" s="178">
        <v>14</v>
      </c>
      <c r="Q49" s="191">
        <v>10.9</v>
      </c>
      <c r="R49" s="178">
        <v>12.6</v>
      </c>
      <c r="S49" s="178">
        <v>14.4</v>
      </c>
      <c r="T49" s="191">
        <v>13.1</v>
      </c>
      <c r="U49" s="178">
        <v>11.8</v>
      </c>
      <c r="V49" s="178">
        <v>14.4</v>
      </c>
      <c r="W49" s="191">
        <v>13.8</v>
      </c>
      <c r="X49" s="178">
        <v>14.8</v>
      </c>
      <c r="Y49" s="178">
        <v>15.8</v>
      </c>
      <c r="Z49" s="191">
        <v>13.2</v>
      </c>
      <c r="AA49" s="178">
        <v>14.4</v>
      </c>
      <c r="AB49" s="178">
        <v>15.6</v>
      </c>
      <c r="AC49" s="191">
        <v>13.9</v>
      </c>
      <c r="AD49" s="178">
        <v>14.9</v>
      </c>
      <c r="AE49" s="178">
        <v>15.9</v>
      </c>
      <c r="AF49" s="191">
        <v>12.3</v>
      </c>
      <c r="AG49" s="178">
        <v>13.4</v>
      </c>
      <c r="AH49" s="178">
        <v>14.5</v>
      </c>
      <c r="AI49" s="191">
        <v>14.299999999999999</v>
      </c>
      <c r="AJ49" s="178">
        <v>15.2</v>
      </c>
      <c r="AK49" s="178">
        <v>16.099999999999998</v>
      </c>
      <c r="AL49" s="191">
        <v>16.7</v>
      </c>
      <c r="AM49" s="178">
        <v>18.2</v>
      </c>
      <c r="AN49" s="178">
        <v>19.7</v>
      </c>
      <c r="AO49" s="191">
        <v>16.8</v>
      </c>
      <c r="AP49" s="178">
        <v>18.100000000000001</v>
      </c>
      <c r="AQ49" s="178">
        <v>19.400000000000002</v>
      </c>
      <c r="AR49" s="236">
        <v>16.7</v>
      </c>
      <c r="AS49" s="246">
        <v>17.899999999999999</v>
      </c>
      <c r="AT49" s="237">
        <v>19.099999999999998</v>
      </c>
      <c r="AU49" s="293">
        <f t="shared" si="20"/>
        <v>17.099999999999998</v>
      </c>
      <c r="AV49" s="246">
        <v>17.7</v>
      </c>
      <c r="AW49" s="297">
        <f t="shared" si="21"/>
        <v>17.099999999999998</v>
      </c>
      <c r="AX49" s="109">
        <f t="shared" si="22"/>
        <v>0.17699999999999999</v>
      </c>
      <c r="AY49" s="211">
        <f>+'[1]Under 5'!AM47+'[1]5 through 17'!AM58</f>
        <v>1619042</v>
      </c>
      <c r="AZ49" s="165">
        <f>'Children in Poverty'!AY49*AX49</f>
        <v>286570.43400000001</v>
      </c>
      <c r="BA49" s="109">
        <f t="shared" si="23"/>
        <v>0.13400000000000001</v>
      </c>
      <c r="BB49" s="211">
        <f>+'[1]Under 5'!AH47+'[1]5 through 17'!AH47</f>
        <v>452890</v>
      </c>
      <c r="BC49" s="262">
        <f>'Children in Poverty'!BB49*BA49</f>
        <v>60687.26</v>
      </c>
    </row>
    <row r="50" spans="1:55" x14ac:dyDescent="0.2">
      <c r="A50" s="95" t="s">
        <v>36</v>
      </c>
      <c r="B50" s="178">
        <v>17.100000000000001</v>
      </c>
      <c r="C50" s="191">
        <v>18</v>
      </c>
      <c r="D50" s="178">
        <v>17.5</v>
      </c>
      <c r="E50" s="178">
        <v>17</v>
      </c>
      <c r="F50" s="178">
        <v>16.5</v>
      </c>
      <c r="G50" s="178">
        <v>16</v>
      </c>
      <c r="H50" s="178">
        <v>16</v>
      </c>
      <c r="I50" s="178">
        <v>16</v>
      </c>
      <c r="J50" s="178">
        <v>15</v>
      </c>
      <c r="K50" s="178">
        <v>17</v>
      </c>
      <c r="L50" s="178">
        <v>17</v>
      </c>
      <c r="M50" s="178">
        <v>15</v>
      </c>
      <c r="N50" s="190">
        <v>14</v>
      </c>
      <c r="O50" s="191">
        <v>15</v>
      </c>
      <c r="P50" s="178">
        <v>13</v>
      </c>
      <c r="Q50" s="191">
        <v>11.9</v>
      </c>
      <c r="R50" s="178">
        <v>13.8</v>
      </c>
      <c r="S50" s="178">
        <v>15.6</v>
      </c>
      <c r="T50" s="191">
        <v>15.5</v>
      </c>
      <c r="U50" s="178">
        <v>12.1</v>
      </c>
      <c r="V50" s="178">
        <v>18.899999999999999</v>
      </c>
      <c r="W50" s="191">
        <v>11.5</v>
      </c>
      <c r="X50" s="178">
        <v>13.5</v>
      </c>
      <c r="Y50" s="178">
        <v>15.5</v>
      </c>
      <c r="Z50" s="191">
        <v>11.3</v>
      </c>
      <c r="AA50" s="178">
        <v>13</v>
      </c>
      <c r="AB50" s="178">
        <v>14.7</v>
      </c>
      <c r="AC50" s="191">
        <v>11.7</v>
      </c>
      <c r="AD50" s="178">
        <v>13.4</v>
      </c>
      <c r="AE50" s="178">
        <v>15.1</v>
      </c>
      <c r="AF50" s="191">
        <v>13.3</v>
      </c>
      <c r="AG50" s="178">
        <v>15.3</v>
      </c>
      <c r="AH50" s="178">
        <v>17.3</v>
      </c>
      <c r="AI50" s="191">
        <v>12.1</v>
      </c>
      <c r="AJ50" s="178">
        <v>13</v>
      </c>
      <c r="AK50" s="178">
        <v>13.9</v>
      </c>
      <c r="AL50" s="191">
        <v>14.2</v>
      </c>
      <c r="AM50" s="178">
        <v>16.2</v>
      </c>
      <c r="AN50" s="178">
        <v>18.2</v>
      </c>
      <c r="AO50" s="191">
        <v>12.7</v>
      </c>
      <c r="AP50" s="178">
        <v>14.6</v>
      </c>
      <c r="AQ50" s="178">
        <v>16.5</v>
      </c>
      <c r="AR50" s="236">
        <v>12.1</v>
      </c>
      <c r="AS50" s="246">
        <v>13.2</v>
      </c>
      <c r="AT50" s="237">
        <v>14.299999999999999</v>
      </c>
      <c r="AU50" s="293">
        <f t="shared" si="20"/>
        <v>11.4</v>
      </c>
      <c r="AV50" s="246">
        <v>12</v>
      </c>
      <c r="AW50" s="297">
        <f t="shared" si="21"/>
        <v>11.4</v>
      </c>
      <c r="AX50" s="109">
        <f t="shared" si="22"/>
        <v>0.12</v>
      </c>
      <c r="AY50" s="211">
        <f>+'[1]Under 5'!AM48+'[1]5 through 17'!AM59</f>
        <v>3115116</v>
      </c>
      <c r="AZ50" s="165">
        <f>'Children in Poverty'!AY50*AX50</f>
        <v>373813.92</v>
      </c>
      <c r="BA50" s="109">
        <f t="shared" si="23"/>
        <v>0.153</v>
      </c>
      <c r="BB50" s="211">
        <f>+'[1]Under 5'!AH48+'[1]5 through 17'!AH48</f>
        <v>146950</v>
      </c>
      <c r="BC50" s="262">
        <f>'Children in Poverty'!BB50*BA50</f>
        <v>22483.35</v>
      </c>
    </row>
    <row r="51" spans="1:55" x14ac:dyDescent="0.2">
      <c r="A51" s="95" t="s">
        <v>37</v>
      </c>
      <c r="B51" s="178">
        <v>17.8</v>
      </c>
      <c r="C51" s="191">
        <v>18</v>
      </c>
      <c r="D51" s="178">
        <v>19</v>
      </c>
      <c r="E51" s="178">
        <v>20</v>
      </c>
      <c r="F51" s="178">
        <v>21</v>
      </c>
      <c r="G51" s="178">
        <v>22</v>
      </c>
      <c r="H51" s="178">
        <v>20</v>
      </c>
      <c r="I51" s="178">
        <v>18</v>
      </c>
      <c r="J51" s="178">
        <v>17</v>
      </c>
      <c r="K51" s="178">
        <v>16</v>
      </c>
      <c r="L51" s="178">
        <v>16</v>
      </c>
      <c r="M51" s="178">
        <v>16</v>
      </c>
      <c r="N51" s="190">
        <v>14.4</v>
      </c>
      <c r="O51" s="191">
        <v>16</v>
      </c>
      <c r="P51" s="178">
        <v>17</v>
      </c>
      <c r="Q51" s="191">
        <v>16.899999999999999</v>
      </c>
      <c r="R51" s="178">
        <v>17.899999999999999</v>
      </c>
      <c r="S51" s="178">
        <v>18.8</v>
      </c>
      <c r="T51" s="191">
        <v>18.3</v>
      </c>
      <c r="U51" s="178">
        <v>16.7</v>
      </c>
      <c r="V51" s="178">
        <v>19.899999999999999</v>
      </c>
      <c r="W51" s="191">
        <v>18</v>
      </c>
      <c r="X51" s="178">
        <v>18.600000000000001</v>
      </c>
      <c r="Y51" s="178">
        <v>19.2</v>
      </c>
      <c r="Z51" s="191">
        <v>18</v>
      </c>
      <c r="AA51" s="178">
        <v>18.7</v>
      </c>
      <c r="AB51" s="178">
        <v>19.399999999999999</v>
      </c>
      <c r="AC51" s="191">
        <v>17.899999999999999</v>
      </c>
      <c r="AD51" s="178">
        <v>18.5</v>
      </c>
      <c r="AE51" s="178">
        <v>19.100000000000001</v>
      </c>
      <c r="AF51" s="191">
        <v>17.899999999999999</v>
      </c>
      <c r="AG51" s="178">
        <v>18.5</v>
      </c>
      <c r="AH51" s="178">
        <v>19.100000000000001</v>
      </c>
      <c r="AI51" s="191">
        <v>21</v>
      </c>
      <c r="AJ51" s="178">
        <v>21.9</v>
      </c>
      <c r="AK51" s="178">
        <v>22.799999999999997</v>
      </c>
      <c r="AL51" s="191">
        <v>22.7</v>
      </c>
      <c r="AM51" s="178">
        <v>23.3</v>
      </c>
      <c r="AN51" s="178">
        <v>23.900000000000002</v>
      </c>
      <c r="AO51" s="191">
        <v>23.5</v>
      </c>
      <c r="AP51" s="178">
        <v>24.2</v>
      </c>
      <c r="AQ51" s="178">
        <v>24.9</v>
      </c>
      <c r="AR51" s="236">
        <v>23.2</v>
      </c>
      <c r="AS51" s="246">
        <v>23.8</v>
      </c>
      <c r="AT51" s="237">
        <v>24.400000000000002</v>
      </c>
      <c r="AU51" s="293">
        <f t="shared" si="20"/>
        <v>22.099999999999998</v>
      </c>
      <c r="AV51" s="246">
        <v>22.7</v>
      </c>
      <c r="AW51" s="297">
        <f t="shared" si="21"/>
        <v>22.099999999999998</v>
      </c>
      <c r="AX51" s="109">
        <f t="shared" si="22"/>
        <v>0.22699999999999998</v>
      </c>
      <c r="AY51" s="211">
        <f>+'[1]Under 5'!AM49+'[1]5 through 17'!AM60</f>
        <v>2690562</v>
      </c>
      <c r="AZ51" s="165">
        <f>'Children in Poverty'!AY51*AX51</f>
        <v>610757.57399999991</v>
      </c>
      <c r="BA51" s="109">
        <f t="shared" si="23"/>
        <v>0.185</v>
      </c>
      <c r="BB51" s="211">
        <f>+'[1]Under 5'!AH49+'[1]5 through 17'!AH49</f>
        <v>2769618</v>
      </c>
      <c r="BC51" s="262">
        <f>'Children in Poverty'!BB51*BA51</f>
        <v>512379.33</v>
      </c>
    </row>
    <row r="52" spans="1:55" x14ac:dyDescent="0.2">
      <c r="A52" s="95" t="s">
        <v>43</v>
      </c>
      <c r="B52" s="178">
        <v>20.399999999999999</v>
      </c>
      <c r="C52" s="191">
        <v>20</v>
      </c>
      <c r="D52" s="178">
        <v>19.75</v>
      </c>
      <c r="E52" s="178">
        <v>19.5</v>
      </c>
      <c r="F52" s="178">
        <v>19.25</v>
      </c>
      <c r="G52" s="178">
        <v>19</v>
      </c>
      <c r="H52" s="178">
        <v>19.5</v>
      </c>
      <c r="I52" s="178">
        <v>20</v>
      </c>
      <c r="J52" s="178">
        <v>19</v>
      </c>
      <c r="K52" s="178">
        <v>19</v>
      </c>
      <c r="L52" s="178">
        <v>18</v>
      </c>
      <c r="M52" s="178">
        <v>14</v>
      </c>
      <c r="N52" s="190">
        <v>17.2</v>
      </c>
      <c r="O52" s="191">
        <v>14</v>
      </c>
      <c r="P52" s="178">
        <v>14</v>
      </c>
      <c r="Q52" s="191">
        <v>11.8</v>
      </c>
      <c r="R52" s="178">
        <v>13.7</v>
      </c>
      <c r="S52" s="178">
        <v>15.7</v>
      </c>
      <c r="T52" s="191">
        <v>14.8</v>
      </c>
      <c r="U52" s="178">
        <v>12.1</v>
      </c>
      <c r="V52" s="178">
        <v>17.5</v>
      </c>
      <c r="W52" s="191">
        <v>16.2</v>
      </c>
      <c r="X52" s="178">
        <v>18.2</v>
      </c>
      <c r="Y52" s="178">
        <v>20.2</v>
      </c>
      <c r="Z52" s="191">
        <v>14.9</v>
      </c>
      <c r="AA52" s="178">
        <v>16.8</v>
      </c>
      <c r="AB52" s="178">
        <v>18.7</v>
      </c>
      <c r="AC52" s="191">
        <v>15.2</v>
      </c>
      <c r="AD52" s="178">
        <v>16.8</v>
      </c>
      <c r="AE52" s="178">
        <v>18.399999999999999</v>
      </c>
      <c r="AF52" s="191">
        <v>15.500000000000002</v>
      </c>
      <c r="AG52" s="178">
        <v>17.600000000000001</v>
      </c>
      <c r="AH52" s="178">
        <v>19.700000000000003</v>
      </c>
      <c r="AI52" s="191">
        <v>17.600000000000001</v>
      </c>
      <c r="AJ52" s="178">
        <v>18.5</v>
      </c>
      <c r="AK52" s="178">
        <v>19.399999999999999</v>
      </c>
      <c r="AL52" s="191">
        <v>16.2</v>
      </c>
      <c r="AM52" s="178">
        <v>18.2</v>
      </c>
      <c r="AN52" s="178">
        <v>20.2</v>
      </c>
      <c r="AO52" s="191">
        <v>16.399999999999999</v>
      </c>
      <c r="AP52" s="178">
        <v>18.2</v>
      </c>
      <c r="AQ52" s="178">
        <v>20</v>
      </c>
      <c r="AR52" s="236">
        <v>16.100000000000001</v>
      </c>
      <c r="AS52" s="246">
        <v>17.5</v>
      </c>
      <c r="AT52" s="237">
        <v>18.899999999999999</v>
      </c>
      <c r="AU52" s="293">
        <f t="shared" si="20"/>
        <v>18</v>
      </c>
      <c r="AV52" s="246">
        <v>18.600000000000001</v>
      </c>
      <c r="AW52" s="297">
        <f t="shared" si="21"/>
        <v>18</v>
      </c>
      <c r="AX52" s="109">
        <f t="shared" si="22"/>
        <v>0.18600000000000003</v>
      </c>
      <c r="AY52" s="211">
        <f>+'[1]Under 5'!AM50+'[1]5 through 17'!AM61</f>
        <v>219312</v>
      </c>
      <c r="AZ52" s="165">
        <f>'Children in Poverty'!AY52*AX52</f>
        <v>40792.032000000007</v>
      </c>
      <c r="BA52" s="109">
        <f t="shared" si="23"/>
        <v>0.17600000000000002</v>
      </c>
      <c r="BB52" s="211">
        <f>+'[1]Under 5'!AH50+'[1]5 through 17'!AH50</f>
        <v>198958</v>
      </c>
      <c r="BC52" s="262">
        <f>'Children in Poverty'!BB52*BA52</f>
        <v>35016.608</v>
      </c>
    </row>
    <row r="53" spans="1:55" x14ac:dyDescent="0.2">
      <c r="A53" s="100" t="s">
        <v>51</v>
      </c>
      <c r="B53" s="179">
        <v>14.9</v>
      </c>
      <c r="C53" s="199">
        <v>15</v>
      </c>
      <c r="D53" s="179">
        <v>15.25</v>
      </c>
      <c r="E53" s="179">
        <v>15.5</v>
      </c>
      <c r="F53" s="179">
        <v>15.75</v>
      </c>
      <c r="G53" s="179">
        <v>16</v>
      </c>
      <c r="H53" s="179">
        <v>15</v>
      </c>
      <c r="I53" s="179">
        <v>14</v>
      </c>
      <c r="J53" s="179">
        <v>12</v>
      </c>
      <c r="K53" s="179">
        <v>14</v>
      </c>
      <c r="L53" s="179">
        <v>14</v>
      </c>
      <c r="M53" s="179">
        <v>12</v>
      </c>
      <c r="N53" s="200">
        <v>11.2</v>
      </c>
      <c r="O53" s="199">
        <v>14</v>
      </c>
      <c r="P53" s="179">
        <v>14</v>
      </c>
      <c r="Q53" s="199">
        <v>12.4</v>
      </c>
      <c r="R53" s="179">
        <v>14.4</v>
      </c>
      <c r="S53" s="179">
        <v>16.5</v>
      </c>
      <c r="T53" s="199">
        <v>14</v>
      </c>
      <c r="U53" s="179">
        <v>12.8</v>
      </c>
      <c r="V53" s="179">
        <v>15.2</v>
      </c>
      <c r="W53" s="199">
        <v>13.2</v>
      </c>
      <c r="X53" s="179">
        <v>13.9</v>
      </c>
      <c r="Y53" s="179">
        <v>14.6</v>
      </c>
      <c r="Z53" s="199">
        <v>14.1</v>
      </c>
      <c r="AA53" s="179">
        <v>14.9</v>
      </c>
      <c r="AB53" s="179">
        <v>15.7</v>
      </c>
      <c r="AC53" s="199">
        <v>13.7</v>
      </c>
      <c r="AD53" s="179">
        <v>14.4</v>
      </c>
      <c r="AE53" s="179">
        <v>15.1</v>
      </c>
      <c r="AF53" s="199">
        <v>12.600000000000001</v>
      </c>
      <c r="AG53" s="179">
        <v>13.3</v>
      </c>
      <c r="AH53" s="179">
        <v>14</v>
      </c>
      <c r="AI53" s="199">
        <v>15.799999999999999</v>
      </c>
      <c r="AJ53" s="179">
        <v>16.7</v>
      </c>
      <c r="AK53" s="179">
        <v>17.599999999999998</v>
      </c>
      <c r="AL53" s="199">
        <v>18.3</v>
      </c>
      <c r="AM53" s="179">
        <v>19.100000000000001</v>
      </c>
      <c r="AN53" s="179">
        <v>19.900000000000002</v>
      </c>
      <c r="AO53" s="199">
        <v>17.399999999999999</v>
      </c>
      <c r="AP53" s="179">
        <v>18.2</v>
      </c>
      <c r="AQ53" s="179">
        <v>19</v>
      </c>
      <c r="AR53" s="238">
        <v>17.5</v>
      </c>
      <c r="AS53" s="247">
        <v>18.2</v>
      </c>
      <c r="AT53" s="239">
        <v>18.899999999999999</v>
      </c>
      <c r="AU53" s="295">
        <f t="shared" si="20"/>
        <v>17.799999999999997</v>
      </c>
      <c r="AV53" s="247">
        <v>18.399999999999999</v>
      </c>
      <c r="AW53" s="296">
        <f t="shared" si="21"/>
        <v>17.799999999999997</v>
      </c>
      <c r="AX53" s="257">
        <f t="shared" si="22"/>
        <v>0.184</v>
      </c>
      <c r="AY53" s="215">
        <f>+'[1]Under 5'!AM51+'[1]5 through 17'!AM62</f>
        <v>436554</v>
      </c>
      <c r="AZ53" s="169">
        <f>'Children in Poverty'!AY53*AX53</f>
        <v>80325.936000000002</v>
      </c>
      <c r="BA53" s="257">
        <f t="shared" si="23"/>
        <v>0.13300000000000001</v>
      </c>
      <c r="BB53" s="215">
        <f>+'[1]Under 5'!AH51+'[1]5 through 17'!AH51</f>
        <v>1344680</v>
      </c>
      <c r="BC53" s="266">
        <f>'Children in Poverty'!BB53*BA53</f>
        <v>178842.44</v>
      </c>
    </row>
    <row r="54" spans="1:55" x14ac:dyDescent="0.2">
      <c r="A54" s="95" t="s">
        <v>9</v>
      </c>
      <c r="B54" s="178">
        <v>10.7</v>
      </c>
      <c r="C54" s="191">
        <v>11</v>
      </c>
      <c r="D54" s="178">
        <v>12.5</v>
      </c>
      <c r="E54" s="178">
        <v>14</v>
      </c>
      <c r="F54" s="178">
        <v>15.5</v>
      </c>
      <c r="G54" s="178">
        <v>17</v>
      </c>
      <c r="H54" s="178">
        <v>15.5</v>
      </c>
      <c r="I54" s="178">
        <v>14</v>
      </c>
      <c r="J54" s="178">
        <v>14</v>
      </c>
      <c r="K54" s="178">
        <v>15</v>
      </c>
      <c r="L54" s="178">
        <v>13</v>
      </c>
      <c r="M54" s="178">
        <v>11</v>
      </c>
      <c r="N54" s="190">
        <v>10.4</v>
      </c>
      <c r="O54" s="191">
        <v>10</v>
      </c>
      <c r="P54" s="178">
        <v>10</v>
      </c>
      <c r="Q54" s="191">
        <v>9.4</v>
      </c>
      <c r="R54" s="178">
        <v>11</v>
      </c>
      <c r="S54" s="178">
        <v>12.6</v>
      </c>
      <c r="T54" s="191">
        <v>10.5</v>
      </c>
      <c r="U54" s="178">
        <v>8.9</v>
      </c>
      <c r="V54" s="178">
        <v>12.1</v>
      </c>
      <c r="W54" s="191">
        <v>10.5</v>
      </c>
      <c r="X54" s="178">
        <v>11.6</v>
      </c>
      <c r="Y54" s="178">
        <v>12.7</v>
      </c>
      <c r="Z54" s="191">
        <v>10.1</v>
      </c>
      <c r="AA54" s="178">
        <v>11</v>
      </c>
      <c r="AB54" s="178">
        <v>11.9</v>
      </c>
      <c r="AC54" s="191">
        <v>10.199999999999999</v>
      </c>
      <c r="AD54" s="178">
        <v>11.1</v>
      </c>
      <c r="AE54" s="178">
        <v>12</v>
      </c>
      <c r="AF54" s="191">
        <v>11.5</v>
      </c>
      <c r="AG54" s="178">
        <v>12.5</v>
      </c>
      <c r="AH54" s="178">
        <v>13.5</v>
      </c>
      <c r="AI54" s="191">
        <v>11.2</v>
      </c>
      <c r="AJ54" s="178">
        <v>12.1</v>
      </c>
      <c r="AK54" s="178">
        <v>13</v>
      </c>
      <c r="AL54" s="191">
        <v>11.9</v>
      </c>
      <c r="AM54" s="178">
        <v>12.8</v>
      </c>
      <c r="AN54" s="178">
        <v>13.700000000000001</v>
      </c>
      <c r="AO54" s="191">
        <v>13.8</v>
      </c>
      <c r="AP54" s="178">
        <v>14.9</v>
      </c>
      <c r="AQ54" s="178">
        <v>16</v>
      </c>
      <c r="AR54" s="236">
        <v>13.9</v>
      </c>
      <c r="AS54" s="246">
        <v>14.8</v>
      </c>
      <c r="AT54" s="237">
        <v>15.700000000000001</v>
      </c>
      <c r="AU54" s="293">
        <f>+AV54-0.9</f>
        <v>13.6</v>
      </c>
      <c r="AV54" s="246">
        <v>14.5</v>
      </c>
      <c r="AW54" s="297">
        <f>+AV54+0.9</f>
        <v>15.4</v>
      </c>
      <c r="AX54" s="109">
        <f t="shared" si="22"/>
        <v>0.14499999999999999</v>
      </c>
      <c r="AY54" s="211">
        <f>+'[1]Under 5'!AM54+'[1]5 through 17'!AM54</f>
        <v>785566</v>
      </c>
      <c r="AZ54" s="165">
        <f>'Children in Poverty'!AY54*AX54</f>
        <v>113907.06999999999</v>
      </c>
      <c r="BA54" s="109">
        <f t="shared" si="23"/>
        <v>0.125</v>
      </c>
      <c r="BB54" s="211">
        <f>+'[1]Under 5'!AH54+'[1]5 through 17'!AH54</f>
        <v>827029</v>
      </c>
      <c r="BC54" s="262">
        <f>'Children in Poverty'!BB54*BA54</f>
        <v>103378.625</v>
      </c>
    </row>
    <row r="55" spans="1:55" x14ac:dyDescent="0.2">
      <c r="A55" s="95" t="s">
        <v>21</v>
      </c>
      <c r="B55" s="178">
        <v>13.8</v>
      </c>
      <c r="C55" s="191">
        <v>16</v>
      </c>
      <c r="D55" s="178">
        <v>16.75</v>
      </c>
      <c r="E55" s="178">
        <v>17.5</v>
      </c>
      <c r="F55" s="178">
        <v>18.25</v>
      </c>
      <c r="G55" s="178">
        <v>19</v>
      </c>
      <c r="H55" s="178">
        <v>17.5</v>
      </c>
      <c r="I55" s="178">
        <v>16</v>
      </c>
      <c r="J55" s="178">
        <v>17</v>
      </c>
      <c r="K55" s="178">
        <v>15</v>
      </c>
      <c r="L55" s="178">
        <v>14</v>
      </c>
      <c r="M55" s="178">
        <v>12</v>
      </c>
      <c r="N55" s="190">
        <v>13.7</v>
      </c>
      <c r="O55" s="191">
        <v>11</v>
      </c>
      <c r="P55" s="178">
        <v>16</v>
      </c>
      <c r="Q55" s="191">
        <v>11.5</v>
      </c>
      <c r="R55" s="178">
        <v>13.3</v>
      </c>
      <c r="S55" s="178">
        <v>15.1</v>
      </c>
      <c r="T55" s="191">
        <v>17.100000000000001</v>
      </c>
      <c r="U55" s="178">
        <v>14.5</v>
      </c>
      <c r="V55" s="178">
        <v>19.7</v>
      </c>
      <c r="W55" s="191">
        <v>16</v>
      </c>
      <c r="X55" s="178">
        <v>17.5</v>
      </c>
      <c r="Y55" s="178">
        <v>19</v>
      </c>
      <c r="Z55" s="191">
        <v>16</v>
      </c>
      <c r="AA55" s="178">
        <v>17.600000000000001</v>
      </c>
      <c r="AB55" s="178">
        <v>19.2</v>
      </c>
      <c r="AC55" s="191">
        <v>14</v>
      </c>
      <c r="AD55" s="178">
        <v>15.4</v>
      </c>
      <c r="AE55" s="178">
        <v>16.8</v>
      </c>
      <c r="AF55" s="191">
        <v>14.200000000000001</v>
      </c>
      <c r="AG55" s="178">
        <v>15.8</v>
      </c>
      <c r="AH55" s="178">
        <v>17.400000000000002</v>
      </c>
      <c r="AI55" s="191">
        <v>16.200000000000003</v>
      </c>
      <c r="AJ55" s="178">
        <v>17.100000000000001</v>
      </c>
      <c r="AK55" s="178">
        <v>18</v>
      </c>
      <c r="AL55" s="191">
        <v>16.3</v>
      </c>
      <c r="AM55" s="178">
        <v>17.8</v>
      </c>
      <c r="AN55" s="178">
        <v>19.3</v>
      </c>
      <c r="AO55" s="191">
        <v>17.400000000000002</v>
      </c>
      <c r="AP55" s="178">
        <v>18.8</v>
      </c>
      <c r="AQ55" s="178">
        <v>20.2</v>
      </c>
      <c r="AR55" s="236">
        <v>19.099999999999998</v>
      </c>
      <c r="AS55" s="246">
        <v>20.9</v>
      </c>
      <c r="AT55" s="237">
        <v>22.7</v>
      </c>
      <c r="AU55" s="293">
        <f t="shared" ref="AU55:AU63" si="24">+AV55-0.9</f>
        <v>16.8</v>
      </c>
      <c r="AV55" s="246">
        <v>17.7</v>
      </c>
      <c r="AW55" s="297">
        <f t="shared" ref="AW55:AW63" si="25">+AV55+0.9</f>
        <v>18.599999999999998</v>
      </c>
      <c r="AX55" s="109">
        <f t="shared" si="22"/>
        <v>0.17699999999999999</v>
      </c>
      <c r="AY55" s="211">
        <f>+'[1]Under 5'!AM55+'[1]5 through 17'!AM55</f>
        <v>261276</v>
      </c>
      <c r="AZ55" s="165">
        <f>'Children in Poverty'!AY55*AX55</f>
        <v>46245.851999999999</v>
      </c>
      <c r="BA55" s="109">
        <f t="shared" si="23"/>
        <v>0.158</v>
      </c>
      <c r="BB55" s="211">
        <f>+'[1]Under 5'!AH55+'[1]5 through 17'!AH55</f>
        <v>281714</v>
      </c>
      <c r="BC55" s="262">
        <f>'Children in Poverty'!BB55*BA55</f>
        <v>44510.811999999998</v>
      </c>
    </row>
    <row r="56" spans="1:55" x14ac:dyDescent="0.2">
      <c r="A56" s="95" t="s">
        <v>23</v>
      </c>
      <c r="B56" s="178">
        <v>13.2</v>
      </c>
      <c r="C56" s="191">
        <v>14</v>
      </c>
      <c r="D56" s="178">
        <v>15.25</v>
      </c>
      <c r="E56" s="178">
        <v>16.5</v>
      </c>
      <c r="F56" s="178">
        <v>17.75</v>
      </c>
      <c r="G56" s="178">
        <v>19</v>
      </c>
      <c r="H56" s="178">
        <v>17</v>
      </c>
      <c r="I56" s="178">
        <v>15</v>
      </c>
      <c r="J56" s="178">
        <v>15</v>
      </c>
      <c r="K56" s="178">
        <v>17</v>
      </c>
      <c r="L56" s="178">
        <v>14</v>
      </c>
      <c r="M56" s="178">
        <v>14</v>
      </c>
      <c r="N56" s="190">
        <v>12</v>
      </c>
      <c r="O56" s="191">
        <v>12</v>
      </c>
      <c r="P56" s="178">
        <v>12</v>
      </c>
      <c r="Q56" s="191">
        <v>11.1</v>
      </c>
      <c r="R56" s="178">
        <v>12.3</v>
      </c>
      <c r="S56" s="178">
        <v>13.4</v>
      </c>
      <c r="T56" s="191">
        <v>12.5</v>
      </c>
      <c r="U56" s="178">
        <v>11.3</v>
      </c>
      <c r="V56" s="178">
        <v>13.7</v>
      </c>
      <c r="W56" s="191">
        <v>12.9</v>
      </c>
      <c r="X56" s="178">
        <v>13.6</v>
      </c>
      <c r="Y56" s="178">
        <v>14.3</v>
      </c>
      <c r="Z56" s="191">
        <v>11.8</v>
      </c>
      <c r="AA56" s="178">
        <v>12.4</v>
      </c>
      <c r="AB56" s="178">
        <v>13</v>
      </c>
      <c r="AC56" s="191">
        <v>12.2</v>
      </c>
      <c r="AD56" s="178">
        <v>12.9</v>
      </c>
      <c r="AE56" s="178">
        <v>13.6</v>
      </c>
      <c r="AF56" s="191">
        <v>11.4</v>
      </c>
      <c r="AG56" s="178">
        <v>12</v>
      </c>
      <c r="AH56" s="178">
        <v>12.6</v>
      </c>
      <c r="AI56" s="191">
        <v>12.2</v>
      </c>
      <c r="AJ56" s="178">
        <v>13.1</v>
      </c>
      <c r="AK56" s="178">
        <v>14</v>
      </c>
      <c r="AL56" s="191">
        <v>13.600000000000001</v>
      </c>
      <c r="AM56" s="178">
        <v>14.3</v>
      </c>
      <c r="AN56" s="178">
        <v>15</v>
      </c>
      <c r="AO56" s="191">
        <v>14.399999999999999</v>
      </c>
      <c r="AP56" s="178">
        <v>15.2</v>
      </c>
      <c r="AQ56" s="178">
        <v>16</v>
      </c>
      <c r="AR56" s="236">
        <v>14.8</v>
      </c>
      <c r="AS56" s="246">
        <v>15.4</v>
      </c>
      <c r="AT56" s="237">
        <v>16</v>
      </c>
      <c r="AU56" s="293">
        <f t="shared" si="24"/>
        <v>15.4</v>
      </c>
      <c r="AV56" s="246">
        <v>16.3</v>
      </c>
      <c r="AW56" s="297">
        <f t="shared" si="25"/>
        <v>17.2</v>
      </c>
      <c r="AX56" s="109">
        <f t="shared" si="22"/>
        <v>0.16300000000000001</v>
      </c>
      <c r="AY56" s="211">
        <f>+'[1]Under 5'!AM56+'[1]5 through 17'!AM56</f>
        <v>1393946</v>
      </c>
      <c r="AZ56" s="165">
        <f>'Children in Poverty'!AY56*AX56</f>
        <v>227213.198</v>
      </c>
      <c r="BA56" s="109">
        <f t="shared" si="23"/>
        <v>0.12</v>
      </c>
      <c r="BB56" s="211">
        <f>+'[1]Under 5'!AH56+'[1]5 through 17'!AH56</f>
        <v>1429298</v>
      </c>
      <c r="BC56" s="262">
        <f>'Children in Poverty'!BB56*BA56</f>
        <v>171515.75999999998</v>
      </c>
    </row>
    <row r="57" spans="1:55" x14ac:dyDescent="0.2">
      <c r="A57" s="95" t="s">
        <v>31</v>
      </c>
      <c r="B57" s="178">
        <v>7.4</v>
      </c>
      <c r="C57" s="191">
        <v>9</v>
      </c>
      <c r="D57" s="178">
        <v>9.75</v>
      </c>
      <c r="E57" s="178">
        <v>10.5</v>
      </c>
      <c r="F57" s="178">
        <v>11.25</v>
      </c>
      <c r="G57" s="178">
        <v>12</v>
      </c>
      <c r="H57" s="178">
        <v>10</v>
      </c>
      <c r="I57" s="178">
        <v>8</v>
      </c>
      <c r="J57" s="178">
        <v>8</v>
      </c>
      <c r="K57" s="178">
        <v>10</v>
      </c>
      <c r="L57" s="178">
        <v>11</v>
      </c>
      <c r="M57" s="178">
        <v>6</v>
      </c>
      <c r="N57" s="190">
        <v>7.8</v>
      </c>
      <c r="O57" s="191">
        <v>7</v>
      </c>
      <c r="P57" s="178">
        <v>8</v>
      </c>
      <c r="Q57" s="191">
        <v>6.6</v>
      </c>
      <c r="R57" s="178">
        <v>8.3000000000000007</v>
      </c>
      <c r="S57" s="178">
        <v>10</v>
      </c>
      <c r="T57" s="191">
        <v>9.6999999999999993</v>
      </c>
      <c r="U57" s="178">
        <v>7.7</v>
      </c>
      <c r="V57" s="178">
        <v>11.7</v>
      </c>
      <c r="W57" s="191">
        <v>8</v>
      </c>
      <c r="X57" s="178">
        <v>9.4</v>
      </c>
      <c r="Y57" s="178">
        <v>10.8</v>
      </c>
      <c r="Z57" s="191">
        <v>8.1999999999999993</v>
      </c>
      <c r="AA57" s="178">
        <v>9.6</v>
      </c>
      <c r="AB57" s="178">
        <v>11</v>
      </c>
      <c r="AC57" s="191">
        <v>7.4</v>
      </c>
      <c r="AD57" s="178">
        <v>8.8000000000000007</v>
      </c>
      <c r="AE57" s="178">
        <v>10.199999999999999</v>
      </c>
      <c r="AF57" s="191">
        <v>7.7</v>
      </c>
      <c r="AG57" s="178">
        <v>9</v>
      </c>
      <c r="AH57" s="178">
        <v>10.3</v>
      </c>
      <c r="AI57" s="191">
        <v>9.9</v>
      </c>
      <c r="AJ57" s="178">
        <v>10.8</v>
      </c>
      <c r="AK57" s="178">
        <v>11.700000000000001</v>
      </c>
      <c r="AL57" s="191">
        <v>8.5</v>
      </c>
      <c r="AM57" s="178">
        <v>10</v>
      </c>
      <c r="AN57" s="178">
        <v>11.5</v>
      </c>
      <c r="AO57" s="191">
        <v>10.4</v>
      </c>
      <c r="AP57" s="178">
        <v>12</v>
      </c>
      <c r="AQ57" s="178">
        <v>13.6</v>
      </c>
      <c r="AR57" s="236">
        <v>13.5</v>
      </c>
      <c r="AS57" s="246">
        <v>15.6</v>
      </c>
      <c r="AT57" s="237">
        <v>17.7</v>
      </c>
      <c r="AU57" s="293">
        <f t="shared" si="24"/>
        <v>9.2999999999999989</v>
      </c>
      <c r="AV57" s="246">
        <v>10.199999999999999</v>
      </c>
      <c r="AW57" s="297">
        <f t="shared" si="25"/>
        <v>11.1</v>
      </c>
      <c r="AX57" s="109">
        <f t="shared" si="22"/>
        <v>0.10199999999999999</v>
      </c>
      <c r="AY57" s="211">
        <f>+'[1]Under 5'!AM57+'[1]5 through 17'!AM57</f>
        <v>271122</v>
      </c>
      <c r="AZ57" s="165">
        <f>'Children in Poverty'!AY57*AX57</f>
        <v>27654.444</v>
      </c>
      <c r="BA57" s="109">
        <f t="shared" si="23"/>
        <v>0.09</v>
      </c>
      <c r="BB57" s="211">
        <f>+'[1]Under 5'!AH57+'[1]5 through 17'!AH57</f>
        <v>295896</v>
      </c>
      <c r="BC57" s="262">
        <f>'Children in Poverty'!BB57*BA57</f>
        <v>26630.639999999999</v>
      </c>
    </row>
    <row r="58" spans="1:55" x14ac:dyDescent="0.2">
      <c r="A58" s="95" t="s">
        <v>32</v>
      </c>
      <c r="B58" s="178">
        <v>11.3</v>
      </c>
      <c r="C58" s="191">
        <v>13</v>
      </c>
      <c r="D58" s="178">
        <v>13.75</v>
      </c>
      <c r="E58" s="178">
        <v>14.5</v>
      </c>
      <c r="F58" s="178">
        <v>15.25</v>
      </c>
      <c r="G58" s="178">
        <v>16</v>
      </c>
      <c r="H58" s="178">
        <v>14.5</v>
      </c>
      <c r="I58" s="178">
        <v>13</v>
      </c>
      <c r="J58" s="178">
        <v>14</v>
      </c>
      <c r="K58" s="178">
        <v>15</v>
      </c>
      <c r="L58" s="178">
        <v>13</v>
      </c>
      <c r="M58" s="178">
        <v>10</v>
      </c>
      <c r="N58" s="190">
        <v>11.1</v>
      </c>
      <c r="O58" s="191">
        <v>11</v>
      </c>
      <c r="P58" s="178">
        <v>11</v>
      </c>
      <c r="Q58" s="191">
        <v>10.5</v>
      </c>
      <c r="R58" s="178">
        <v>11.7</v>
      </c>
      <c r="S58" s="178">
        <v>13</v>
      </c>
      <c r="T58" s="191">
        <v>11.8</v>
      </c>
      <c r="U58" s="178">
        <v>10.6</v>
      </c>
      <c r="V58" s="178">
        <v>13</v>
      </c>
      <c r="W58" s="191">
        <v>11.1</v>
      </c>
      <c r="X58" s="178">
        <v>11.8</v>
      </c>
      <c r="Y58" s="178">
        <v>12.5</v>
      </c>
      <c r="Z58" s="191">
        <v>11.2</v>
      </c>
      <c r="AA58" s="178">
        <v>11.8</v>
      </c>
      <c r="AB58" s="178">
        <v>12.4</v>
      </c>
      <c r="AC58" s="191">
        <v>11</v>
      </c>
      <c r="AD58" s="178">
        <v>11.6</v>
      </c>
      <c r="AE58" s="178">
        <v>12.2</v>
      </c>
      <c r="AF58" s="191">
        <v>11.9</v>
      </c>
      <c r="AG58" s="178">
        <v>12.5</v>
      </c>
      <c r="AH58" s="178">
        <v>13.1</v>
      </c>
      <c r="AI58" s="191">
        <v>12.6</v>
      </c>
      <c r="AJ58" s="178">
        <v>13.5</v>
      </c>
      <c r="AK58" s="178">
        <v>14.4</v>
      </c>
      <c r="AL58" s="191">
        <v>13.8</v>
      </c>
      <c r="AM58" s="178">
        <v>14.5</v>
      </c>
      <c r="AN58" s="178">
        <v>15.2</v>
      </c>
      <c r="AO58" s="191">
        <v>14</v>
      </c>
      <c r="AP58" s="178">
        <v>14.7</v>
      </c>
      <c r="AQ58" s="178">
        <v>15.399999999999999</v>
      </c>
      <c r="AR58" s="236">
        <v>14.8</v>
      </c>
      <c r="AS58" s="246">
        <v>15.4</v>
      </c>
      <c r="AT58" s="237">
        <v>16</v>
      </c>
      <c r="AU58" s="293">
        <f t="shared" si="24"/>
        <v>15.799999999999999</v>
      </c>
      <c r="AV58" s="246">
        <v>16.7</v>
      </c>
      <c r="AW58" s="297">
        <f t="shared" si="25"/>
        <v>17.599999999999998</v>
      </c>
      <c r="AX58" s="109">
        <f t="shared" si="22"/>
        <v>0.16699999999999998</v>
      </c>
      <c r="AY58" s="211">
        <f>+'[1]Under 5'!AM58+'[1]5 through 17'!AM58</f>
        <v>2022117</v>
      </c>
      <c r="AZ58" s="165">
        <f>'Children in Poverty'!AY58*AX58</f>
        <v>337693.53899999999</v>
      </c>
      <c r="BA58" s="109">
        <f t="shared" si="23"/>
        <v>0.125</v>
      </c>
      <c r="BB58" s="211">
        <f>+'[1]Under 5'!AH58+'[1]5 through 17'!AH58</f>
        <v>2077170</v>
      </c>
      <c r="BC58" s="262">
        <f>'Children in Poverty'!BB58*BA58</f>
        <v>259646.25</v>
      </c>
    </row>
    <row r="59" spans="1:55" x14ac:dyDescent="0.2">
      <c r="A59" s="95" t="s">
        <v>34</v>
      </c>
      <c r="B59" s="178">
        <v>19.100000000000001</v>
      </c>
      <c r="C59" s="191">
        <v>20</v>
      </c>
      <c r="D59" s="178">
        <v>21.75</v>
      </c>
      <c r="E59" s="178">
        <v>23.5</v>
      </c>
      <c r="F59" s="178">
        <v>25.25</v>
      </c>
      <c r="G59" s="178">
        <v>27</v>
      </c>
      <c r="H59" s="178">
        <v>26</v>
      </c>
      <c r="I59" s="178">
        <v>25</v>
      </c>
      <c r="J59" s="178">
        <v>25</v>
      </c>
      <c r="K59" s="178">
        <v>25</v>
      </c>
      <c r="L59" s="178">
        <v>23</v>
      </c>
      <c r="M59" s="178">
        <v>19</v>
      </c>
      <c r="N59" s="190">
        <v>20</v>
      </c>
      <c r="O59" s="191">
        <v>19</v>
      </c>
      <c r="P59" s="178">
        <v>19</v>
      </c>
      <c r="Q59" s="191">
        <v>18.399999999999999</v>
      </c>
      <c r="R59" s="178">
        <v>19.399999999999999</v>
      </c>
      <c r="S59" s="178">
        <v>20.399999999999999</v>
      </c>
      <c r="T59" s="191">
        <v>20.7</v>
      </c>
      <c r="U59" s="178">
        <v>19.8</v>
      </c>
      <c r="V59" s="178">
        <v>21.6</v>
      </c>
      <c r="W59" s="191">
        <v>18.8</v>
      </c>
      <c r="X59" s="178">
        <v>19.399999999999999</v>
      </c>
      <c r="Y59" s="178">
        <v>20</v>
      </c>
      <c r="Z59" s="191">
        <v>19.5</v>
      </c>
      <c r="AA59" s="178">
        <v>20</v>
      </c>
      <c r="AB59" s="178">
        <v>20.5</v>
      </c>
      <c r="AC59" s="191">
        <v>18.899999999999999</v>
      </c>
      <c r="AD59" s="178">
        <v>19.399999999999999</v>
      </c>
      <c r="AE59" s="178">
        <v>19.899999999999999</v>
      </c>
      <c r="AF59" s="191">
        <v>18.700000000000003</v>
      </c>
      <c r="AG59" s="178">
        <v>19.100000000000001</v>
      </c>
      <c r="AH59" s="178">
        <v>19.5</v>
      </c>
      <c r="AI59" s="191">
        <v>19.100000000000001</v>
      </c>
      <c r="AJ59" s="178">
        <v>20</v>
      </c>
      <c r="AK59" s="178">
        <v>20.9</v>
      </c>
      <c r="AL59" s="191">
        <v>20.7</v>
      </c>
      <c r="AM59" s="178">
        <v>21.2</v>
      </c>
      <c r="AN59" s="178">
        <v>21.7</v>
      </c>
      <c r="AO59" s="191">
        <v>22.1</v>
      </c>
      <c r="AP59" s="178">
        <v>22.6</v>
      </c>
      <c r="AQ59" s="178">
        <v>23.1</v>
      </c>
      <c r="AR59" s="236">
        <v>22.400000000000002</v>
      </c>
      <c r="AS59" s="246">
        <v>22.8</v>
      </c>
      <c r="AT59" s="237">
        <v>23.2</v>
      </c>
      <c r="AU59" s="293">
        <f t="shared" si="24"/>
        <v>21.900000000000002</v>
      </c>
      <c r="AV59" s="246">
        <v>22.8</v>
      </c>
      <c r="AW59" s="297">
        <f t="shared" si="25"/>
        <v>23.7</v>
      </c>
      <c r="AX59" s="109">
        <f t="shared" si="22"/>
        <v>0.22800000000000001</v>
      </c>
      <c r="AY59" s="211">
        <f>+'[1]Under 5'!AM59+'[1]5 through 17'!AM59</f>
        <v>4239976</v>
      </c>
      <c r="AZ59" s="165">
        <f>'Children in Poverty'!AY59*AX59</f>
        <v>966714.52800000005</v>
      </c>
      <c r="BA59" s="109">
        <f t="shared" si="23"/>
        <v>0.191</v>
      </c>
      <c r="BB59" s="211">
        <f>+'[1]Under 5'!AH59+'[1]5 through 17'!AH59</f>
        <v>4377432</v>
      </c>
      <c r="BC59" s="262">
        <f>'Children in Poverty'!BB59*BA59</f>
        <v>836089.51199999999</v>
      </c>
    </row>
    <row r="60" spans="1:55" x14ac:dyDescent="0.2">
      <c r="A60" s="95" t="s">
        <v>40</v>
      </c>
      <c r="B60" s="178">
        <v>15.7</v>
      </c>
      <c r="C60" s="191">
        <v>16</v>
      </c>
      <c r="D60" s="178">
        <v>17</v>
      </c>
      <c r="E60" s="178">
        <v>18</v>
      </c>
      <c r="F60" s="178">
        <v>19</v>
      </c>
      <c r="G60" s="178">
        <v>20</v>
      </c>
      <c r="H60" s="178">
        <v>18.5</v>
      </c>
      <c r="I60" s="178">
        <v>17</v>
      </c>
      <c r="J60" s="178">
        <v>17</v>
      </c>
      <c r="K60" s="178">
        <v>17</v>
      </c>
      <c r="L60" s="178">
        <v>17</v>
      </c>
      <c r="M60" s="178">
        <v>15</v>
      </c>
      <c r="N60" s="190">
        <v>14.7</v>
      </c>
      <c r="O60" s="191">
        <v>15</v>
      </c>
      <c r="P60" s="178">
        <v>15</v>
      </c>
      <c r="Q60" s="191">
        <v>14.6</v>
      </c>
      <c r="R60" s="178">
        <v>15.7</v>
      </c>
      <c r="S60" s="178">
        <v>16.8</v>
      </c>
      <c r="T60" s="191">
        <v>16.8</v>
      </c>
      <c r="U60" s="178">
        <v>15.7</v>
      </c>
      <c r="V60" s="178">
        <v>17.899999999999999</v>
      </c>
      <c r="W60" s="191">
        <v>16.2</v>
      </c>
      <c r="X60" s="178">
        <v>16.7</v>
      </c>
      <c r="Y60" s="178">
        <v>17.2</v>
      </c>
      <c r="Z60" s="191">
        <v>16.3</v>
      </c>
      <c r="AA60" s="178">
        <v>16.899999999999999</v>
      </c>
      <c r="AB60" s="178">
        <v>17.5</v>
      </c>
      <c r="AC60" s="191">
        <v>15.7</v>
      </c>
      <c r="AD60" s="178">
        <v>16.3</v>
      </c>
      <c r="AE60" s="178">
        <v>16.899999999999999</v>
      </c>
      <c r="AF60" s="191">
        <v>16.3</v>
      </c>
      <c r="AG60" s="178">
        <v>16.8</v>
      </c>
      <c r="AH60" s="178">
        <v>17.3</v>
      </c>
      <c r="AI60" s="191">
        <v>16.200000000000003</v>
      </c>
      <c r="AJ60" s="178">
        <v>17.100000000000001</v>
      </c>
      <c r="AK60" s="178">
        <v>18</v>
      </c>
      <c r="AL60" s="191">
        <v>18.5</v>
      </c>
      <c r="AM60" s="178">
        <v>19.100000000000001</v>
      </c>
      <c r="AN60" s="178">
        <v>19.700000000000003</v>
      </c>
      <c r="AO60" s="191">
        <v>18.900000000000002</v>
      </c>
      <c r="AP60" s="178">
        <v>19.600000000000001</v>
      </c>
      <c r="AQ60" s="178">
        <v>20.3</v>
      </c>
      <c r="AR60" s="236">
        <v>19.099999999999998</v>
      </c>
      <c r="AS60" s="246">
        <v>19.7</v>
      </c>
      <c r="AT60" s="237">
        <v>20.3</v>
      </c>
      <c r="AU60" s="293">
        <f t="shared" si="24"/>
        <v>18.5</v>
      </c>
      <c r="AV60" s="246">
        <v>19.399999999999999</v>
      </c>
      <c r="AW60" s="297">
        <f t="shared" si="25"/>
        <v>20.299999999999997</v>
      </c>
      <c r="AX60" s="109">
        <f t="shared" si="22"/>
        <v>0.19399999999999998</v>
      </c>
      <c r="AY60" s="211">
        <f>+'[1]Under 5'!AM60+'[1]5 through 17'!AM60</f>
        <v>2715645</v>
      </c>
      <c r="AZ60" s="165">
        <f>'Children in Poverty'!AY60*AX60</f>
        <v>526835.12999999989</v>
      </c>
      <c r="BA60" s="109">
        <f t="shared" si="23"/>
        <v>0.16800000000000001</v>
      </c>
      <c r="BB60" s="211">
        <f>+'[1]Under 5'!AH60+'[1]5 through 17'!AH60</f>
        <v>2822785</v>
      </c>
      <c r="BC60" s="262">
        <f>'Children in Poverty'!BB60*BA60</f>
        <v>474227.88</v>
      </c>
    </row>
    <row r="61" spans="1:55" x14ac:dyDescent="0.2">
      <c r="A61" s="95" t="s">
        <v>41</v>
      </c>
      <c r="B61" s="178">
        <v>13.8</v>
      </c>
      <c r="C61" s="191">
        <v>15</v>
      </c>
      <c r="D61" s="178">
        <v>16.5</v>
      </c>
      <c r="E61" s="178">
        <v>18</v>
      </c>
      <c r="F61" s="178">
        <v>19.5</v>
      </c>
      <c r="G61" s="178">
        <v>21</v>
      </c>
      <c r="H61" s="178">
        <v>19</v>
      </c>
      <c r="I61" s="178">
        <v>17</v>
      </c>
      <c r="J61" s="178">
        <v>18</v>
      </c>
      <c r="K61" s="178">
        <v>17</v>
      </c>
      <c r="L61" s="178">
        <v>16</v>
      </c>
      <c r="M61" s="178">
        <v>16</v>
      </c>
      <c r="N61" s="190">
        <v>16.899999999999999</v>
      </c>
      <c r="O61" s="191">
        <v>18</v>
      </c>
      <c r="P61" s="178">
        <v>15</v>
      </c>
      <c r="Q61" s="191">
        <v>14.4</v>
      </c>
      <c r="R61" s="178">
        <v>16.7</v>
      </c>
      <c r="S61" s="178">
        <v>18.899999999999999</v>
      </c>
      <c r="T61" s="191">
        <v>21</v>
      </c>
      <c r="U61" s="178">
        <v>18.399999999999999</v>
      </c>
      <c r="V61" s="178">
        <v>23.6</v>
      </c>
      <c r="W61" s="191">
        <v>17.2</v>
      </c>
      <c r="X61" s="178">
        <v>19.5</v>
      </c>
      <c r="Y61" s="178">
        <v>21.8</v>
      </c>
      <c r="Z61" s="191">
        <v>13.4</v>
      </c>
      <c r="AA61" s="178">
        <v>15.1</v>
      </c>
      <c r="AB61" s="178">
        <v>16.8</v>
      </c>
      <c r="AC61" s="191">
        <v>15.4</v>
      </c>
      <c r="AD61" s="178">
        <v>17.5</v>
      </c>
      <c r="AE61" s="178">
        <v>19.600000000000001</v>
      </c>
      <c r="AF61" s="191">
        <v>13.9</v>
      </c>
      <c r="AG61" s="178">
        <v>15.5</v>
      </c>
      <c r="AH61" s="178">
        <v>17.100000000000001</v>
      </c>
      <c r="AI61" s="191">
        <v>15.999999999999998</v>
      </c>
      <c r="AJ61" s="178">
        <v>16.899999999999999</v>
      </c>
      <c r="AK61" s="178">
        <v>17.799999999999997</v>
      </c>
      <c r="AL61" s="191">
        <v>16.8</v>
      </c>
      <c r="AM61" s="178">
        <v>19</v>
      </c>
      <c r="AN61" s="178">
        <v>21.2</v>
      </c>
      <c r="AO61" s="191">
        <v>20</v>
      </c>
      <c r="AP61" s="178">
        <v>21.9</v>
      </c>
      <c r="AQ61" s="178">
        <v>23.799999999999997</v>
      </c>
      <c r="AR61" s="236">
        <v>17.5</v>
      </c>
      <c r="AS61" s="246">
        <v>19.5</v>
      </c>
      <c r="AT61" s="237">
        <v>21.5</v>
      </c>
      <c r="AU61" s="293">
        <f t="shared" si="24"/>
        <v>20.6</v>
      </c>
      <c r="AV61" s="246">
        <v>21.5</v>
      </c>
      <c r="AW61" s="297">
        <f t="shared" si="25"/>
        <v>22.4</v>
      </c>
      <c r="AX61" s="109">
        <f t="shared" si="22"/>
        <v>0.215</v>
      </c>
      <c r="AY61" s="211">
        <f>+'[1]Under 5'!AM61+'[1]5 through 17'!AM61</f>
        <v>213987</v>
      </c>
      <c r="AZ61" s="165">
        <f>'Children in Poverty'!AY61*AX61</f>
        <v>46007.205000000002</v>
      </c>
      <c r="BA61" s="109">
        <f t="shared" si="23"/>
        <v>0.155</v>
      </c>
      <c r="BB61" s="211">
        <f>+'[1]Under 5'!AH61+'[1]5 through 17'!AH61</f>
        <v>230124</v>
      </c>
      <c r="BC61" s="262">
        <f>'Children in Poverty'!BB61*BA61</f>
        <v>35669.22</v>
      </c>
    </row>
    <row r="62" spans="1:55" x14ac:dyDescent="0.2">
      <c r="A62" s="100" t="s">
        <v>47</v>
      </c>
      <c r="B62" s="179">
        <v>12</v>
      </c>
      <c r="C62" s="199">
        <v>15</v>
      </c>
      <c r="D62" s="179">
        <v>15.5</v>
      </c>
      <c r="E62" s="179">
        <v>16</v>
      </c>
      <c r="F62" s="179">
        <v>16.5</v>
      </c>
      <c r="G62" s="179">
        <v>17</v>
      </c>
      <c r="H62" s="179">
        <v>15.5</v>
      </c>
      <c r="I62" s="179">
        <v>14</v>
      </c>
      <c r="J62" s="179">
        <v>15</v>
      </c>
      <c r="K62" s="179">
        <v>13</v>
      </c>
      <c r="L62" s="179">
        <v>13</v>
      </c>
      <c r="M62" s="179">
        <v>13</v>
      </c>
      <c r="N62" s="200">
        <v>11.4</v>
      </c>
      <c r="O62" s="199">
        <v>15</v>
      </c>
      <c r="P62" s="179">
        <v>10</v>
      </c>
      <c r="Q62" s="199">
        <v>9.6</v>
      </c>
      <c r="R62" s="179">
        <v>11.7</v>
      </c>
      <c r="S62" s="179">
        <v>13.8</v>
      </c>
      <c r="T62" s="199">
        <v>11.7</v>
      </c>
      <c r="U62" s="179">
        <v>9.6999999999999993</v>
      </c>
      <c r="V62" s="179">
        <v>13.7</v>
      </c>
      <c r="W62" s="199">
        <v>12.9</v>
      </c>
      <c r="X62" s="179">
        <v>15.4</v>
      </c>
      <c r="Y62" s="179">
        <v>17.899999999999999</v>
      </c>
      <c r="Z62" s="199">
        <v>11.4</v>
      </c>
      <c r="AA62" s="179">
        <v>13.2</v>
      </c>
      <c r="AB62" s="179">
        <v>15</v>
      </c>
      <c r="AC62" s="199">
        <v>10.6</v>
      </c>
      <c r="AD62" s="179">
        <v>12.4</v>
      </c>
      <c r="AE62" s="179">
        <v>14.2</v>
      </c>
      <c r="AF62" s="199">
        <v>11</v>
      </c>
      <c r="AG62" s="179">
        <v>13.2</v>
      </c>
      <c r="AH62" s="179">
        <v>15.399999999999999</v>
      </c>
      <c r="AI62" s="199">
        <v>12.4</v>
      </c>
      <c r="AJ62" s="179">
        <v>13.3</v>
      </c>
      <c r="AK62" s="179">
        <v>14.200000000000001</v>
      </c>
      <c r="AL62" s="199">
        <v>14.6</v>
      </c>
      <c r="AM62" s="179">
        <v>16.7</v>
      </c>
      <c r="AN62" s="179">
        <v>18.8</v>
      </c>
      <c r="AO62" s="199">
        <v>13</v>
      </c>
      <c r="AP62" s="179">
        <v>14.9</v>
      </c>
      <c r="AQ62" s="179">
        <v>16.8</v>
      </c>
      <c r="AR62" s="238">
        <v>13.5</v>
      </c>
      <c r="AS62" s="247">
        <v>15.5</v>
      </c>
      <c r="AT62" s="239">
        <v>17.5</v>
      </c>
      <c r="AU62" s="295">
        <f t="shared" si="24"/>
        <v>14.4</v>
      </c>
      <c r="AV62" s="247">
        <v>15.3</v>
      </c>
      <c r="AW62" s="296">
        <f t="shared" si="25"/>
        <v>16.2</v>
      </c>
      <c r="AX62" s="257">
        <f t="shared" si="22"/>
        <v>0.153</v>
      </c>
      <c r="AY62" s="215">
        <f>+'[1]Under 5'!AM62+'[1]5 through 17'!AM62</f>
        <v>122701</v>
      </c>
      <c r="AZ62" s="169">
        <f>'Children in Poverty'!AY62*AX62</f>
        <v>18773.253000000001</v>
      </c>
      <c r="BA62" s="257">
        <f t="shared" si="23"/>
        <v>0.13200000000000001</v>
      </c>
      <c r="BB62" s="215">
        <f>+'[1]Under 5'!AH62+'[1]5 through 17'!AH62</f>
        <v>132466</v>
      </c>
      <c r="BC62" s="266">
        <f>'Children in Poverty'!BB62*BA62</f>
        <v>17485.512000000002</v>
      </c>
    </row>
    <row r="63" spans="1:55" x14ac:dyDescent="0.2">
      <c r="A63" s="103" t="s">
        <v>82</v>
      </c>
      <c r="B63" s="203">
        <v>25.5</v>
      </c>
      <c r="C63" s="204">
        <v>24</v>
      </c>
      <c r="D63" s="203">
        <v>26.25</v>
      </c>
      <c r="E63" s="181">
        <v>28.5</v>
      </c>
      <c r="F63" s="203">
        <v>30.75</v>
      </c>
      <c r="G63" s="181">
        <v>33</v>
      </c>
      <c r="H63" s="203">
        <v>35</v>
      </c>
      <c r="I63" s="181">
        <v>37</v>
      </c>
      <c r="J63" s="203">
        <v>36</v>
      </c>
      <c r="K63" s="181">
        <v>34</v>
      </c>
      <c r="L63" s="181">
        <v>31</v>
      </c>
      <c r="M63" s="203"/>
      <c r="N63" s="205">
        <v>31.7</v>
      </c>
      <c r="O63" s="204"/>
      <c r="P63" s="203"/>
      <c r="Q63" s="206">
        <v>31.7</v>
      </c>
      <c r="R63" s="181">
        <v>35.6</v>
      </c>
      <c r="S63" s="181">
        <v>39.5</v>
      </c>
      <c r="T63" s="206">
        <v>33.9</v>
      </c>
      <c r="U63" s="181">
        <v>29.4</v>
      </c>
      <c r="V63" s="181">
        <v>38.4</v>
      </c>
      <c r="W63" s="206">
        <v>28.2</v>
      </c>
      <c r="X63" s="181">
        <v>32.200000000000003</v>
      </c>
      <c r="Y63" s="181">
        <v>36.200000000000003</v>
      </c>
      <c r="Z63" s="206">
        <v>29</v>
      </c>
      <c r="AA63" s="181">
        <v>32.6</v>
      </c>
      <c r="AB63" s="181">
        <v>36.200000000000003</v>
      </c>
      <c r="AC63" s="206">
        <v>19.100000000000001</v>
      </c>
      <c r="AD63" s="181">
        <v>22.7</v>
      </c>
      <c r="AE63" s="181">
        <v>26.3</v>
      </c>
      <c r="AF63" s="206">
        <v>22.099999999999998</v>
      </c>
      <c r="AG63" s="181">
        <v>25.9</v>
      </c>
      <c r="AH63" s="181">
        <v>29.7</v>
      </c>
      <c r="AI63" s="206">
        <v>28.5</v>
      </c>
      <c r="AJ63" s="181">
        <v>29.4</v>
      </c>
      <c r="AK63" s="181">
        <v>30.299999999999997</v>
      </c>
      <c r="AL63" s="206">
        <v>26.599999999999998</v>
      </c>
      <c r="AM63" s="181">
        <v>30.4</v>
      </c>
      <c r="AN63" s="181">
        <v>34.199999999999996</v>
      </c>
      <c r="AO63" s="206">
        <v>26.6</v>
      </c>
      <c r="AP63" s="181">
        <v>30.3</v>
      </c>
      <c r="AQ63" s="181">
        <v>34</v>
      </c>
      <c r="AR63" s="234">
        <v>23.2</v>
      </c>
      <c r="AS63" s="249">
        <v>26.5</v>
      </c>
      <c r="AT63" s="242">
        <v>29.8</v>
      </c>
      <c r="AU63" s="302">
        <f t="shared" si="24"/>
        <v>26.3</v>
      </c>
      <c r="AV63" s="249">
        <v>27.2</v>
      </c>
      <c r="AW63" s="303">
        <f t="shared" si="25"/>
        <v>28.099999999999998</v>
      </c>
      <c r="AX63" s="258">
        <f t="shared" si="22"/>
        <v>0.27200000000000002</v>
      </c>
      <c r="AY63" s="260">
        <f>+'[1]Under 5'!AM63+'[1]5 through 17'!AM63</f>
        <v>111474</v>
      </c>
      <c r="AZ63" s="164">
        <f>'Children in Poverty'!AY63*AX63</f>
        <v>30320.928000000004</v>
      </c>
      <c r="BA63" s="258">
        <f t="shared" si="23"/>
        <v>0.25900000000000001</v>
      </c>
      <c r="BB63" s="215">
        <f>+'[1]Under 5'!AH63+'[1]5 through 17'!AH63</f>
        <v>102275</v>
      </c>
      <c r="BC63" s="261">
        <f>'Children in Poverty'!BB63*BA63</f>
        <v>26489.225000000002</v>
      </c>
    </row>
    <row r="64" spans="1:55" x14ac:dyDescent="0.2">
      <c r="B64" s="46"/>
      <c r="C64" s="51"/>
      <c r="D64" s="52"/>
      <c r="E64" s="52"/>
      <c r="F64" s="52"/>
      <c r="G64" s="82"/>
      <c r="H64" s="52"/>
      <c r="I64" s="49"/>
      <c r="J64" s="49"/>
      <c r="K64" s="49"/>
      <c r="L64" s="49"/>
      <c r="M64" s="49"/>
      <c r="N64" s="186"/>
      <c r="O64" s="51"/>
      <c r="P64" s="52"/>
      <c r="Q64" s="49"/>
      <c r="R64" s="53"/>
      <c r="S64" s="49"/>
      <c r="T64" s="49"/>
      <c r="U64" s="53"/>
      <c r="V64" s="49"/>
      <c r="W64" s="49"/>
      <c r="X64" s="53"/>
      <c r="Y64" s="49"/>
      <c r="Z64" s="49"/>
      <c r="AA64" s="53"/>
      <c r="AB64" s="49"/>
      <c r="AC64" s="49"/>
      <c r="AD64" s="53"/>
      <c r="AE64" s="49"/>
      <c r="AF64" s="49"/>
      <c r="AG64" s="53"/>
      <c r="AH64" s="49"/>
      <c r="AI64" s="49"/>
      <c r="AJ64" s="53"/>
      <c r="AK64" s="49"/>
      <c r="AL64" s="49"/>
      <c r="AM64" s="53"/>
      <c r="AN64" s="49"/>
      <c r="AO64" s="49"/>
      <c r="AP64" s="53"/>
      <c r="AQ64" s="49"/>
      <c r="AR64" s="53"/>
      <c r="AS64" s="53"/>
      <c r="AT64" s="53"/>
      <c r="AU64" s="53"/>
      <c r="AV64" s="53"/>
      <c r="AW64" s="53"/>
      <c r="AX64" s="49"/>
      <c r="AY64" s="53"/>
      <c r="AZ64" s="49"/>
      <c r="BA64" s="49"/>
      <c r="BC64" s="49"/>
    </row>
    <row r="65" spans="2:55" s="59" customFormat="1" ht="300" customHeight="1" x14ac:dyDescent="0.2">
      <c r="B65" s="54" t="s">
        <v>98</v>
      </c>
      <c r="C65" s="55" t="s">
        <v>83</v>
      </c>
      <c r="D65" s="56"/>
      <c r="E65" s="56"/>
      <c r="F65" s="56"/>
      <c r="G65" s="56"/>
      <c r="H65" s="56"/>
      <c r="I65" s="57"/>
      <c r="J65" s="57"/>
      <c r="K65" s="58" t="s">
        <v>91</v>
      </c>
      <c r="L65" s="58" t="s">
        <v>91</v>
      </c>
      <c r="M65" s="58" t="s">
        <v>128</v>
      </c>
      <c r="N65" s="187"/>
      <c r="O65" s="55" t="s">
        <v>129</v>
      </c>
      <c r="P65" s="56"/>
      <c r="Q65" s="57"/>
      <c r="R65" s="94" t="s">
        <v>113</v>
      </c>
      <c r="S65" s="58"/>
      <c r="T65" s="57"/>
      <c r="U65" s="94" t="s">
        <v>123</v>
      </c>
      <c r="V65" s="58"/>
      <c r="W65" s="94" t="s">
        <v>127</v>
      </c>
      <c r="X65" s="94"/>
      <c r="Y65" s="127"/>
      <c r="Z65" s="128" t="s">
        <v>133</v>
      </c>
      <c r="AA65" s="94"/>
      <c r="AB65" s="127"/>
      <c r="AC65" s="94" t="s">
        <v>143</v>
      </c>
      <c r="AD65" s="94"/>
      <c r="AE65" s="127"/>
      <c r="AF65" s="94" t="s">
        <v>149</v>
      </c>
      <c r="AG65" s="127"/>
      <c r="AH65" s="127"/>
      <c r="AI65" s="94" t="s">
        <v>154</v>
      </c>
      <c r="AJ65" s="94"/>
      <c r="AK65" s="58"/>
      <c r="AL65" s="128" t="s">
        <v>173</v>
      </c>
      <c r="AM65" s="94"/>
      <c r="AN65" s="58"/>
      <c r="AO65" s="128" t="s">
        <v>175</v>
      </c>
      <c r="AP65" s="94"/>
      <c r="AQ65" s="58"/>
      <c r="AR65" s="128" t="s">
        <v>186</v>
      </c>
      <c r="AS65" s="94"/>
      <c r="AT65" s="94"/>
      <c r="AU65" s="128" t="s">
        <v>190</v>
      </c>
      <c r="AV65" s="94"/>
      <c r="AW65" s="94"/>
      <c r="AX65" s="57"/>
      <c r="AY65" s="94"/>
      <c r="AZ65" s="58"/>
      <c r="BA65" s="57"/>
      <c r="BC65" s="58"/>
    </row>
    <row r="67" spans="2:55" x14ac:dyDescent="0.2">
      <c r="D67" s="50"/>
      <c r="E67" s="50"/>
      <c r="F67" s="50"/>
      <c r="G67" s="50"/>
      <c r="H67" s="50"/>
      <c r="I67" s="48"/>
      <c r="J67" s="48"/>
      <c r="K67" s="48"/>
      <c r="L67" s="48"/>
      <c r="M67" s="48"/>
      <c r="P67" s="50"/>
      <c r="Q67" s="48"/>
      <c r="R67" s="47"/>
      <c r="S67" s="48"/>
      <c r="T67" s="48"/>
      <c r="U67" s="47"/>
      <c r="V67" s="48"/>
      <c r="W67" s="48"/>
      <c r="X67" s="47"/>
      <c r="Y67" s="48"/>
      <c r="Z67" s="48"/>
      <c r="AA67" s="47"/>
      <c r="AB67" s="48"/>
      <c r="AC67" s="48"/>
      <c r="AD67" s="47"/>
      <c r="AE67" s="48"/>
      <c r="AF67" s="48"/>
      <c r="AG67" s="47"/>
      <c r="AH67" s="48"/>
      <c r="AI67" s="48"/>
      <c r="AJ67" s="47"/>
      <c r="AK67" s="48"/>
      <c r="AL67" s="48"/>
      <c r="AM67" s="47"/>
      <c r="AN67" s="48"/>
      <c r="AO67" s="48"/>
      <c r="AP67" s="47"/>
      <c r="AQ67" s="48"/>
      <c r="AR67" s="47"/>
      <c r="AS67" s="47"/>
      <c r="AT67" s="47"/>
      <c r="AU67" s="47"/>
      <c r="AV67" s="47"/>
      <c r="AW67" s="47"/>
      <c r="AX67" s="48"/>
      <c r="AY67" s="47"/>
      <c r="AZ67" s="48"/>
      <c r="BA67" s="48"/>
      <c r="BC67" s="48"/>
    </row>
    <row r="68" spans="2:55" x14ac:dyDescent="0.2">
      <c r="D68" s="50"/>
      <c r="E68" s="50"/>
      <c r="F68" s="50"/>
      <c r="G68" s="50"/>
      <c r="H68" s="50"/>
      <c r="I68" s="48"/>
      <c r="J68" s="48"/>
      <c r="K68" s="48"/>
      <c r="L68" s="48"/>
      <c r="M68" s="48"/>
      <c r="P68" s="50"/>
      <c r="Q68" s="48"/>
      <c r="R68" s="47"/>
      <c r="S68" s="48"/>
      <c r="T68" s="48"/>
      <c r="U68" s="47"/>
      <c r="V68" s="48"/>
      <c r="W68" s="48"/>
      <c r="X68" s="47"/>
      <c r="Y68" s="48"/>
      <c r="Z68" s="48"/>
      <c r="AA68" s="47"/>
      <c r="AB68" s="48"/>
      <c r="AC68" s="48"/>
      <c r="AD68" s="47"/>
      <c r="AE68" s="48"/>
      <c r="AF68" s="48"/>
      <c r="AG68" s="47"/>
      <c r="AH68" s="48"/>
      <c r="AI68" s="48"/>
      <c r="AJ68" s="47"/>
      <c r="AK68" s="48"/>
      <c r="AL68" s="48"/>
      <c r="AM68" s="47"/>
      <c r="AN68" s="48"/>
      <c r="AO68" s="48"/>
      <c r="AP68" s="47"/>
      <c r="AQ68" s="48"/>
      <c r="AR68" s="47"/>
      <c r="AS68" s="47"/>
      <c r="AT68" s="47"/>
      <c r="AU68" s="47"/>
      <c r="AV68" s="47"/>
      <c r="AW68" s="47"/>
      <c r="AX68" s="48"/>
      <c r="AY68" s="47"/>
      <c r="AZ68" s="48"/>
      <c r="BA68" s="48"/>
      <c r="BC68" s="48"/>
    </row>
    <row r="69" spans="2:55" x14ac:dyDescent="0.2">
      <c r="D69" s="50"/>
      <c r="E69" s="50"/>
      <c r="F69" s="50"/>
      <c r="G69" s="50"/>
      <c r="H69" s="50"/>
      <c r="I69" s="48"/>
      <c r="J69" s="48"/>
      <c r="K69" s="48"/>
      <c r="L69" s="48"/>
      <c r="M69" s="48"/>
      <c r="P69" s="50"/>
      <c r="Q69" s="48"/>
      <c r="R69" s="47"/>
      <c r="S69" s="48"/>
      <c r="T69" s="48"/>
      <c r="U69" s="47"/>
      <c r="V69" s="48"/>
      <c r="W69" s="48"/>
      <c r="X69" s="47"/>
      <c r="Y69" s="48"/>
      <c r="Z69" s="48"/>
      <c r="AA69" s="47"/>
      <c r="AB69" s="48"/>
      <c r="AC69" s="48"/>
      <c r="AD69" s="47"/>
      <c r="AE69" s="48"/>
      <c r="AF69" s="48"/>
      <c r="AG69" s="47"/>
      <c r="AH69" s="48"/>
      <c r="AI69" s="48"/>
      <c r="AJ69" s="47"/>
      <c r="AK69" s="48"/>
      <c r="AL69" s="48"/>
      <c r="AM69" s="47"/>
      <c r="AN69" s="48"/>
      <c r="AO69" s="48"/>
      <c r="AP69" s="47"/>
      <c r="AQ69" s="48"/>
      <c r="AR69" s="47"/>
      <c r="AS69" s="47"/>
      <c r="AT69" s="47"/>
      <c r="AU69" s="47"/>
      <c r="AV69" s="47"/>
      <c r="AW69" s="47"/>
      <c r="AX69" s="48"/>
      <c r="AY69" s="47"/>
      <c r="AZ69" s="48"/>
      <c r="BA69" s="48"/>
      <c r="BC69" s="48"/>
    </row>
    <row r="70" spans="2:55" x14ac:dyDescent="0.2">
      <c r="D70" s="50"/>
      <c r="E70" s="50"/>
      <c r="F70" s="50"/>
      <c r="G70" s="50"/>
      <c r="H70" s="50"/>
      <c r="I70" s="48"/>
      <c r="J70" s="48"/>
      <c r="K70" s="48"/>
      <c r="L70" s="48"/>
      <c r="M70" s="48"/>
      <c r="P70" s="50"/>
      <c r="Q70" s="48"/>
      <c r="R70" s="47"/>
      <c r="S70" s="48"/>
      <c r="T70" s="48"/>
      <c r="U70" s="47"/>
      <c r="V70" s="48"/>
      <c r="W70" s="48"/>
      <c r="X70" s="47"/>
      <c r="Y70" s="48"/>
      <c r="Z70" s="48"/>
      <c r="AA70" s="47"/>
      <c r="AB70" s="48"/>
      <c r="AC70" s="48"/>
      <c r="AD70" s="47"/>
      <c r="AE70" s="48"/>
      <c r="AF70" s="48"/>
      <c r="AG70" s="47"/>
      <c r="AH70" s="48"/>
      <c r="AI70" s="48"/>
      <c r="AJ70" s="47"/>
      <c r="AK70" s="48"/>
      <c r="AL70" s="48"/>
      <c r="AM70" s="47"/>
      <c r="AN70" s="48"/>
      <c r="AO70" s="48"/>
      <c r="AP70" s="47"/>
      <c r="AQ70" s="48"/>
      <c r="AR70" s="47"/>
      <c r="AS70" s="47"/>
      <c r="AT70" s="47"/>
      <c r="AU70" s="47"/>
      <c r="AV70" s="47"/>
      <c r="AW70" s="47"/>
      <c r="AX70" s="48"/>
      <c r="AY70" s="47"/>
      <c r="AZ70" s="48"/>
      <c r="BA70" s="48"/>
      <c r="BC70" s="48"/>
    </row>
    <row r="71" spans="2:55" x14ac:dyDescent="0.2">
      <c r="D71" s="50"/>
      <c r="E71" s="50"/>
      <c r="F71" s="50"/>
      <c r="G71" s="50"/>
      <c r="H71" s="50"/>
      <c r="I71" s="48"/>
      <c r="J71" s="48"/>
      <c r="K71" s="48"/>
      <c r="L71" s="48"/>
      <c r="M71" s="48"/>
      <c r="P71" s="50"/>
      <c r="Q71" s="48"/>
      <c r="R71" s="47"/>
      <c r="S71" s="48"/>
      <c r="T71" s="48"/>
      <c r="U71" s="47"/>
      <c r="V71" s="48"/>
      <c r="W71" s="48"/>
      <c r="X71" s="47"/>
      <c r="Y71" s="48"/>
      <c r="Z71" s="48"/>
      <c r="AA71" s="47"/>
      <c r="AB71" s="48"/>
      <c r="AC71" s="48"/>
      <c r="AD71" s="47"/>
      <c r="AE71" s="48"/>
      <c r="AF71" s="48"/>
      <c r="AG71" s="47"/>
      <c r="AH71" s="48"/>
      <c r="AI71" s="48"/>
      <c r="AJ71" s="47"/>
      <c r="AK71" s="48"/>
      <c r="AL71" s="48"/>
      <c r="AM71" s="47"/>
      <c r="AN71" s="48"/>
      <c r="AO71" s="48"/>
      <c r="AP71" s="47"/>
      <c r="AQ71" s="48"/>
      <c r="AR71" s="47"/>
      <c r="AS71" s="47"/>
      <c r="AT71" s="47"/>
      <c r="AU71" s="47"/>
      <c r="AV71" s="47"/>
      <c r="AW71" s="47"/>
      <c r="AX71" s="48"/>
      <c r="AY71" s="47"/>
      <c r="AZ71" s="48"/>
      <c r="BA71" s="48"/>
      <c r="BC71" s="48"/>
    </row>
    <row r="72" spans="2:55" x14ac:dyDescent="0.2">
      <c r="D72" s="50"/>
      <c r="E72" s="50"/>
      <c r="F72" s="50"/>
      <c r="G72" s="50"/>
      <c r="H72" s="50"/>
      <c r="I72" s="48"/>
      <c r="J72" s="48"/>
      <c r="K72" s="48"/>
      <c r="L72" s="48"/>
      <c r="M72" s="48"/>
      <c r="P72" s="50"/>
      <c r="Q72" s="48"/>
      <c r="R72" s="47"/>
      <c r="S72" s="48"/>
      <c r="T72" s="48"/>
      <c r="U72" s="47"/>
      <c r="V72" s="48"/>
      <c r="W72" s="48"/>
      <c r="X72" s="47"/>
      <c r="Y72" s="48"/>
      <c r="Z72" s="48"/>
      <c r="AA72" s="47"/>
      <c r="AB72" s="48"/>
      <c r="AC72" s="48"/>
      <c r="AD72" s="47"/>
      <c r="AE72" s="48"/>
      <c r="AF72" s="48"/>
      <c r="AG72" s="47"/>
      <c r="AH72" s="48"/>
      <c r="AI72" s="48"/>
      <c r="AJ72" s="47"/>
      <c r="AK72" s="48"/>
      <c r="AL72" s="48"/>
      <c r="AM72" s="47"/>
      <c r="AN72" s="48"/>
      <c r="AO72" s="48"/>
      <c r="AP72" s="47"/>
      <c r="AQ72" s="48"/>
      <c r="AR72" s="47"/>
      <c r="AS72" s="47"/>
      <c r="AT72" s="47"/>
      <c r="AU72" s="47"/>
      <c r="AV72" s="47"/>
      <c r="AW72" s="47"/>
      <c r="AX72" s="48"/>
      <c r="AY72" s="47"/>
      <c r="AZ72" s="48"/>
      <c r="BA72" s="48"/>
      <c r="BC72" s="48"/>
    </row>
    <row r="73" spans="2:55" x14ac:dyDescent="0.2">
      <c r="D73" s="50"/>
      <c r="E73" s="50"/>
      <c r="F73" s="50"/>
      <c r="G73" s="50"/>
      <c r="H73" s="50"/>
      <c r="I73" s="48"/>
      <c r="J73" s="48"/>
      <c r="K73" s="48"/>
      <c r="L73" s="48"/>
      <c r="M73" s="48"/>
      <c r="P73" s="50"/>
      <c r="Q73" s="48"/>
      <c r="R73" s="47"/>
      <c r="S73" s="48"/>
      <c r="T73" s="48"/>
      <c r="U73" s="47"/>
      <c r="V73" s="48"/>
      <c r="W73" s="48"/>
      <c r="X73" s="47"/>
      <c r="Y73" s="48"/>
      <c r="Z73" s="48"/>
      <c r="AA73" s="47"/>
      <c r="AB73" s="48"/>
      <c r="AC73" s="48"/>
      <c r="AD73" s="47"/>
      <c r="AE73" s="48"/>
      <c r="AF73" s="48"/>
      <c r="AG73" s="47"/>
      <c r="AH73" s="48"/>
      <c r="AI73" s="48"/>
      <c r="AJ73" s="47"/>
      <c r="AK73" s="48"/>
      <c r="AL73" s="48"/>
      <c r="AM73" s="47"/>
      <c r="AN73" s="48"/>
      <c r="AO73" s="48"/>
      <c r="AP73" s="47"/>
      <c r="AQ73" s="48"/>
      <c r="AR73" s="47"/>
      <c r="AS73" s="47"/>
      <c r="AT73" s="47"/>
      <c r="AU73" s="47"/>
      <c r="AV73" s="47"/>
      <c r="AW73" s="47"/>
      <c r="AX73" s="48"/>
      <c r="AY73" s="47"/>
      <c r="AZ73" s="48"/>
      <c r="BA73" s="48"/>
      <c r="BC73" s="48"/>
    </row>
    <row r="74" spans="2:55" x14ac:dyDescent="0.2">
      <c r="D74" s="50"/>
      <c r="E74" s="50"/>
      <c r="F74" s="50"/>
      <c r="G74" s="50"/>
      <c r="H74" s="50"/>
      <c r="I74" s="48"/>
      <c r="J74" s="48"/>
      <c r="K74" s="48"/>
      <c r="L74" s="48"/>
      <c r="M74" s="48"/>
      <c r="P74" s="50"/>
      <c r="Q74" s="48"/>
      <c r="R74" s="47"/>
      <c r="S74" s="48"/>
      <c r="T74" s="48"/>
      <c r="U74" s="47"/>
      <c r="V74" s="48"/>
      <c r="W74" s="48"/>
      <c r="X74" s="47"/>
      <c r="Y74" s="48"/>
      <c r="Z74" s="48"/>
      <c r="AA74" s="47"/>
      <c r="AB74" s="48"/>
      <c r="AC74" s="48"/>
      <c r="AD74" s="47"/>
      <c r="AE74" s="48"/>
      <c r="AF74" s="48"/>
      <c r="AG74" s="47"/>
      <c r="AH74" s="48"/>
      <c r="AI74" s="48"/>
      <c r="AJ74" s="47"/>
      <c r="AK74" s="48"/>
      <c r="AL74" s="48"/>
      <c r="AM74" s="47"/>
      <c r="AN74" s="48"/>
      <c r="AO74" s="48"/>
      <c r="AP74" s="47"/>
      <c r="AQ74" s="48"/>
      <c r="AR74" s="47"/>
      <c r="AS74" s="47"/>
      <c r="AT74" s="47"/>
      <c r="AU74" s="47"/>
      <c r="AV74" s="47"/>
      <c r="AW74" s="47"/>
      <c r="AX74" s="48"/>
      <c r="AY74" s="47"/>
      <c r="AZ74" s="48"/>
      <c r="BA74" s="48"/>
      <c r="BC74" s="48"/>
    </row>
    <row r="75" spans="2:55" x14ac:dyDescent="0.2">
      <c r="D75" s="50"/>
      <c r="E75" s="50"/>
      <c r="F75" s="50"/>
      <c r="G75" s="50"/>
      <c r="H75" s="50"/>
      <c r="I75" s="48"/>
      <c r="J75" s="48"/>
      <c r="K75" s="48"/>
      <c r="L75" s="48"/>
      <c r="M75" s="48"/>
      <c r="P75" s="50"/>
      <c r="Q75" s="48"/>
      <c r="R75" s="47"/>
      <c r="S75" s="48"/>
      <c r="T75" s="48"/>
      <c r="U75" s="47"/>
      <c r="V75" s="48"/>
      <c r="W75" s="48"/>
      <c r="X75" s="47"/>
      <c r="Y75" s="48"/>
      <c r="Z75" s="48"/>
      <c r="AA75" s="47"/>
      <c r="AB75" s="48"/>
      <c r="AC75" s="48"/>
      <c r="AD75" s="47"/>
      <c r="AE75" s="48"/>
      <c r="AF75" s="48"/>
      <c r="AG75" s="47"/>
      <c r="AH75" s="48"/>
      <c r="AI75" s="48"/>
      <c r="AJ75" s="47"/>
      <c r="AK75" s="48"/>
      <c r="AL75" s="48"/>
      <c r="AM75" s="47"/>
      <c r="AN75" s="48"/>
      <c r="AO75" s="48"/>
      <c r="AP75" s="47"/>
      <c r="AQ75" s="48"/>
      <c r="AR75" s="47"/>
      <c r="AS75" s="47"/>
      <c r="AT75" s="47"/>
      <c r="AU75" s="47"/>
      <c r="AV75" s="47"/>
      <c r="AW75" s="47"/>
      <c r="AX75" s="48"/>
      <c r="AY75" s="47"/>
      <c r="AZ75" s="48"/>
      <c r="BA75" s="48"/>
      <c r="BC75" s="48"/>
    </row>
    <row r="76" spans="2:55" x14ac:dyDescent="0.2">
      <c r="D76" s="50"/>
      <c r="E76" s="50"/>
      <c r="F76" s="50"/>
      <c r="G76" s="50"/>
      <c r="H76" s="50"/>
      <c r="I76" s="48"/>
      <c r="J76" s="48"/>
      <c r="K76" s="48"/>
      <c r="L76" s="48"/>
      <c r="M76" s="48"/>
      <c r="P76" s="50"/>
      <c r="Q76" s="48"/>
      <c r="R76" s="47"/>
      <c r="S76" s="48"/>
      <c r="T76" s="48"/>
      <c r="U76" s="47"/>
      <c r="V76" s="48"/>
      <c r="W76" s="48"/>
      <c r="X76" s="47"/>
      <c r="Y76" s="48"/>
      <c r="Z76" s="48"/>
      <c r="AA76" s="47"/>
      <c r="AB76" s="48"/>
      <c r="AC76" s="48"/>
      <c r="AD76" s="47"/>
      <c r="AE76" s="48"/>
      <c r="AF76" s="48"/>
      <c r="AG76" s="47"/>
      <c r="AH76" s="48"/>
      <c r="AI76" s="48"/>
      <c r="AJ76" s="47"/>
      <c r="AK76" s="48"/>
      <c r="AL76" s="48"/>
      <c r="AM76" s="47"/>
      <c r="AN76" s="48"/>
      <c r="AO76" s="48"/>
      <c r="AP76" s="47"/>
      <c r="AQ76" s="48"/>
      <c r="AR76" s="47"/>
      <c r="AS76" s="47"/>
      <c r="AT76" s="47"/>
      <c r="AU76" s="47"/>
      <c r="AV76" s="47"/>
      <c r="AW76" s="47"/>
      <c r="AX76" s="48"/>
      <c r="AY76" s="47"/>
      <c r="AZ76" s="48"/>
      <c r="BA76" s="48"/>
      <c r="BC76" s="48"/>
    </row>
    <row r="77" spans="2:55" x14ac:dyDescent="0.2">
      <c r="D77" s="50"/>
      <c r="E77" s="50"/>
      <c r="F77" s="50"/>
      <c r="G77" s="50"/>
      <c r="H77" s="50"/>
      <c r="I77" s="48"/>
      <c r="J77" s="48"/>
      <c r="K77" s="48"/>
      <c r="L77" s="48"/>
      <c r="M77" s="48"/>
      <c r="P77" s="50"/>
      <c r="Q77" s="48"/>
      <c r="R77" s="47"/>
      <c r="S77" s="48"/>
      <c r="T77" s="48"/>
      <c r="U77" s="47"/>
      <c r="V77" s="48"/>
      <c r="W77" s="48"/>
      <c r="X77" s="47"/>
      <c r="Y77" s="48"/>
      <c r="Z77" s="48"/>
      <c r="AA77" s="47"/>
      <c r="AB77" s="48"/>
      <c r="AC77" s="48"/>
      <c r="AD77" s="47"/>
      <c r="AE77" s="48"/>
      <c r="AF77" s="48"/>
      <c r="AG77" s="47"/>
      <c r="AH77" s="48"/>
      <c r="AI77" s="48"/>
      <c r="AJ77" s="47"/>
      <c r="AK77" s="48"/>
      <c r="AL77" s="48"/>
      <c r="AM77" s="47"/>
      <c r="AN77" s="48"/>
      <c r="AO77" s="48"/>
      <c r="AP77" s="47"/>
      <c r="AQ77" s="48"/>
      <c r="AR77" s="47"/>
      <c r="AS77" s="47"/>
      <c r="AT77" s="47"/>
      <c r="AU77" s="47"/>
      <c r="AV77" s="47"/>
      <c r="AW77" s="47"/>
      <c r="AX77" s="48"/>
      <c r="AY77" s="47"/>
      <c r="AZ77" s="48"/>
      <c r="BA77" s="48"/>
      <c r="BC77" s="48"/>
    </row>
    <row r="78" spans="2:55" x14ac:dyDescent="0.2">
      <c r="D78" s="50"/>
      <c r="E78" s="50"/>
      <c r="F78" s="50"/>
      <c r="G78" s="50"/>
      <c r="H78" s="50"/>
      <c r="I78" s="48"/>
      <c r="J78" s="48"/>
      <c r="K78" s="48"/>
      <c r="L78" s="48"/>
      <c r="M78" s="48"/>
      <c r="P78" s="50"/>
      <c r="Q78" s="48"/>
      <c r="R78" s="47"/>
      <c r="S78" s="48"/>
      <c r="T78" s="48"/>
      <c r="U78" s="47"/>
      <c r="V78" s="48"/>
      <c r="W78" s="48"/>
      <c r="X78" s="47"/>
      <c r="Y78" s="48"/>
      <c r="Z78" s="48"/>
      <c r="AA78" s="47"/>
      <c r="AB78" s="48"/>
      <c r="AC78" s="48"/>
      <c r="AD78" s="47"/>
      <c r="AE78" s="48"/>
      <c r="AF78" s="48"/>
      <c r="AG78" s="47"/>
      <c r="AH78" s="48"/>
      <c r="AI78" s="48"/>
      <c r="AJ78" s="47"/>
      <c r="AK78" s="48"/>
      <c r="AL78" s="48"/>
      <c r="AM78" s="47"/>
      <c r="AN78" s="48"/>
      <c r="AO78" s="48"/>
      <c r="AP78" s="47"/>
      <c r="AQ78" s="48"/>
      <c r="AR78" s="47"/>
      <c r="AS78" s="47"/>
      <c r="AT78" s="47"/>
      <c r="AU78" s="47"/>
      <c r="AV78" s="47"/>
      <c r="AW78" s="47"/>
      <c r="AX78" s="48"/>
      <c r="AY78" s="47"/>
      <c r="AZ78" s="48"/>
      <c r="BA78" s="48"/>
      <c r="BC78" s="48"/>
    </row>
    <row r="79" spans="2:55" x14ac:dyDescent="0.2">
      <c r="D79" s="50"/>
      <c r="E79" s="50"/>
      <c r="F79" s="50"/>
      <c r="G79" s="50"/>
      <c r="H79" s="50"/>
      <c r="I79" s="48"/>
      <c r="J79" s="48"/>
      <c r="K79" s="48"/>
      <c r="L79" s="48"/>
      <c r="M79" s="48"/>
      <c r="P79" s="50"/>
      <c r="Q79" s="48"/>
      <c r="R79" s="47"/>
      <c r="S79" s="48"/>
      <c r="T79" s="48"/>
      <c r="U79" s="47"/>
      <c r="V79" s="48"/>
      <c r="W79" s="48"/>
      <c r="X79" s="47"/>
      <c r="Y79" s="48"/>
      <c r="Z79" s="48"/>
      <c r="AA79" s="47"/>
      <c r="AB79" s="48"/>
      <c r="AC79" s="48"/>
      <c r="AD79" s="47"/>
      <c r="AE79" s="48"/>
      <c r="AF79" s="48"/>
      <c r="AG79" s="47"/>
      <c r="AH79" s="48"/>
      <c r="AI79" s="48"/>
      <c r="AJ79" s="47"/>
      <c r="AK79" s="48"/>
      <c r="AL79" s="48"/>
      <c r="AM79" s="47"/>
      <c r="AN79" s="48"/>
      <c r="AO79" s="48"/>
      <c r="AP79" s="47"/>
      <c r="AQ79" s="48"/>
      <c r="AR79" s="47"/>
      <c r="AS79" s="47"/>
      <c r="AT79" s="47"/>
      <c r="AU79" s="47"/>
      <c r="AV79" s="47"/>
      <c r="AW79" s="47"/>
      <c r="AX79" s="48"/>
      <c r="AY79" s="47"/>
      <c r="AZ79" s="48"/>
      <c r="BA79" s="48"/>
      <c r="BC79" s="48"/>
    </row>
    <row r="80" spans="2:55" x14ac:dyDescent="0.2">
      <c r="D80" s="50"/>
      <c r="E80" s="50"/>
      <c r="F80" s="50"/>
      <c r="G80" s="50"/>
      <c r="H80" s="50"/>
      <c r="I80" s="48"/>
      <c r="J80" s="48"/>
      <c r="K80" s="48"/>
      <c r="L80" s="48"/>
      <c r="M80" s="48"/>
      <c r="P80" s="50"/>
      <c r="Q80" s="48"/>
      <c r="R80" s="47"/>
      <c r="S80" s="48"/>
      <c r="T80" s="48"/>
      <c r="U80" s="47"/>
      <c r="V80" s="48"/>
      <c r="W80" s="48"/>
      <c r="X80" s="47"/>
      <c r="Y80" s="48"/>
      <c r="Z80" s="48"/>
      <c r="AA80" s="47"/>
      <c r="AB80" s="48"/>
      <c r="AC80" s="48"/>
      <c r="AD80" s="47"/>
      <c r="AE80" s="48"/>
      <c r="AF80" s="48"/>
      <c r="AG80" s="47"/>
      <c r="AH80" s="48"/>
      <c r="AI80" s="48"/>
      <c r="AJ80" s="47"/>
      <c r="AK80" s="48"/>
      <c r="AL80" s="48"/>
      <c r="AM80" s="47"/>
      <c r="AN80" s="48"/>
      <c r="AO80" s="48"/>
      <c r="AP80" s="47"/>
      <c r="AQ80" s="48"/>
      <c r="AR80" s="47"/>
      <c r="AS80" s="47"/>
      <c r="AT80" s="47"/>
      <c r="AU80" s="47"/>
      <c r="AV80" s="47"/>
      <c r="AW80" s="47"/>
      <c r="AX80" s="48"/>
      <c r="AY80" s="47"/>
      <c r="AZ80" s="48"/>
      <c r="BA80" s="48"/>
      <c r="BC80" s="48"/>
    </row>
    <row r="81" spans="4:55" x14ac:dyDescent="0.2">
      <c r="D81" s="50"/>
      <c r="E81" s="50"/>
      <c r="F81" s="50"/>
      <c r="G81" s="50"/>
      <c r="H81" s="50"/>
      <c r="I81" s="48"/>
      <c r="J81" s="48"/>
      <c r="K81" s="48"/>
      <c r="L81" s="48"/>
      <c r="M81" s="48"/>
      <c r="P81" s="50"/>
      <c r="Q81" s="48"/>
      <c r="R81" s="47"/>
      <c r="S81" s="48"/>
      <c r="T81" s="48"/>
      <c r="U81" s="47"/>
      <c r="V81" s="48"/>
      <c r="W81" s="48"/>
      <c r="X81" s="47"/>
      <c r="Y81" s="48"/>
      <c r="Z81" s="48"/>
      <c r="AA81" s="47"/>
      <c r="AB81" s="48"/>
      <c r="AC81" s="48"/>
      <c r="AD81" s="47"/>
      <c r="AE81" s="48"/>
      <c r="AF81" s="48"/>
      <c r="AG81" s="47"/>
      <c r="AH81" s="48"/>
      <c r="AI81" s="48"/>
      <c r="AJ81" s="47"/>
      <c r="AK81" s="48"/>
      <c r="AL81" s="48"/>
      <c r="AM81" s="47"/>
      <c r="AN81" s="48"/>
      <c r="AO81" s="48"/>
      <c r="AP81" s="47"/>
      <c r="AQ81" s="48"/>
      <c r="AR81" s="47"/>
      <c r="AS81" s="47"/>
      <c r="AT81" s="47"/>
      <c r="AU81" s="47"/>
      <c r="AV81" s="47"/>
      <c r="AW81" s="47"/>
      <c r="AX81" s="48"/>
      <c r="AY81" s="47"/>
      <c r="AZ81" s="48"/>
      <c r="BA81" s="48"/>
      <c r="BC81" s="48"/>
    </row>
    <row r="82" spans="4:55" x14ac:dyDescent="0.2">
      <c r="D82" s="50"/>
      <c r="E82" s="50"/>
      <c r="F82" s="50"/>
      <c r="G82" s="50"/>
      <c r="H82" s="50"/>
      <c r="I82" s="48"/>
      <c r="J82" s="48"/>
      <c r="K82" s="48"/>
      <c r="L82" s="48"/>
      <c r="M82" s="48"/>
      <c r="P82" s="50"/>
      <c r="Q82" s="48"/>
      <c r="R82" s="47"/>
      <c r="S82" s="48"/>
      <c r="T82" s="48"/>
      <c r="U82" s="47"/>
      <c r="V82" s="48"/>
      <c r="W82" s="48"/>
      <c r="X82" s="47"/>
      <c r="Y82" s="48"/>
      <c r="Z82" s="48"/>
      <c r="AA82" s="47"/>
      <c r="AB82" s="48"/>
      <c r="AC82" s="48"/>
      <c r="AD82" s="47"/>
      <c r="AE82" s="48"/>
      <c r="AF82" s="48"/>
      <c r="AG82" s="47"/>
      <c r="AH82" s="48"/>
      <c r="AI82" s="48"/>
      <c r="AJ82" s="47"/>
      <c r="AK82" s="48"/>
      <c r="AL82" s="48"/>
      <c r="AM82" s="47"/>
      <c r="AN82" s="48"/>
      <c r="AO82" s="48"/>
      <c r="AP82" s="47"/>
      <c r="AQ82" s="48"/>
      <c r="AR82" s="47"/>
      <c r="AS82" s="47"/>
      <c r="AT82" s="47"/>
      <c r="AU82" s="47"/>
      <c r="AV82" s="47"/>
      <c r="AW82" s="47"/>
      <c r="AX82" s="48"/>
      <c r="AY82" s="47"/>
      <c r="AZ82" s="48"/>
      <c r="BA82" s="48"/>
      <c r="BC82" s="48"/>
    </row>
    <row r="83" spans="4:55" x14ac:dyDescent="0.2">
      <c r="D83" s="50"/>
      <c r="E83" s="50"/>
      <c r="F83" s="50"/>
      <c r="G83" s="50"/>
      <c r="H83" s="50"/>
      <c r="I83" s="48"/>
      <c r="J83" s="48"/>
      <c r="K83" s="48"/>
      <c r="L83" s="48"/>
      <c r="M83" s="48"/>
      <c r="P83" s="50"/>
      <c r="Q83" s="48"/>
      <c r="R83" s="47"/>
      <c r="S83" s="48"/>
      <c r="T83" s="48"/>
      <c r="U83" s="47"/>
      <c r="V83" s="48"/>
      <c r="W83" s="48"/>
      <c r="X83" s="47"/>
      <c r="Y83" s="48"/>
      <c r="Z83" s="48"/>
      <c r="AA83" s="47"/>
      <c r="AB83" s="48"/>
      <c r="AC83" s="48"/>
      <c r="AD83" s="47"/>
      <c r="AE83" s="48"/>
      <c r="AF83" s="48"/>
      <c r="AG83" s="47"/>
      <c r="AH83" s="48"/>
      <c r="AI83" s="48"/>
      <c r="AJ83" s="47"/>
      <c r="AK83" s="48"/>
      <c r="AL83" s="48"/>
      <c r="AM83" s="47"/>
      <c r="AN83" s="48"/>
      <c r="AO83" s="48"/>
      <c r="AP83" s="47"/>
      <c r="AQ83" s="48"/>
      <c r="AR83" s="47"/>
      <c r="AS83" s="47"/>
      <c r="AT83" s="47"/>
      <c r="AU83" s="47"/>
      <c r="AV83" s="47"/>
      <c r="AW83" s="47"/>
      <c r="AX83" s="48"/>
      <c r="AY83" s="47"/>
      <c r="AZ83" s="48"/>
      <c r="BA83" s="48"/>
      <c r="BC83" s="48"/>
    </row>
    <row r="84" spans="4:55" x14ac:dyDescent="0.2">
      <c r="D84" s="50"/>
      <c r="E84" s="50"/>
      <c r="F84" s="50"/>
      <c r="G84" s="50"/>
      <c r="H84" s="50"/>
      <c r="I84" s="48"/>
      <c r="J84" s="48"/>
      <c r="K84" s="48"/>
      <c r="L84" s="48"/>
      <c r="M84" s="48"/>
      <c r="P84" s="50"/>
      <c r="Q84" s="48"/>
      <c r="R84" s="47"/>
      <c r="S84" s="48"/>
      <c r="T84" s="48"/>
      <c r="U84" s="47"/>
      <c r="V84" s="48"/>
      <c r="W84" s="48"/>
      <c r="X84" s="47"/>
      <c r="Y84" s="48"/>
      <c r="Z84" s="48"/>
      <c r="AA84" s="47"/>
      <c r="AB84" s="48"/>
      <c r="AC84" s="48"/>
      <c r="AD84" s="47"/>
      <c r="AE84" s="48"/>
      <c r="AF84" s="48"/>
      <c r="AG84" s="47"/>
      <c r="AH84" s="48"/>
      <c r="AI84" s="48"/>
      <c r="AJ84" s="47"/>
      <c r="AK84" s="48"/>
      <c r="AL84" s="48"/>
      <c r="AM84" s="47"/>
      <c r="AN84" s="48"/>
      <c r="AO84" s="48"/>
      <c r="AP84" s="47"/>
      <c r="AQ84" s="48"/>
      <c r="AR84" s="47"/>
      <c r="AS84" s="47"/>
      <c r="AT84" s="47"/>
      <c r="AU84" s="47"/>
      <c r="AV84" s="47"/>
      <c r="AW84" s="47"/>
      <c r="AX84" s="48"/>
      <c r="AY84" s="47"/>
      <c r="AZ84" s="48"/>
      <c r="BA84" s="48"/>
      <c r="BC84" s="48"/>
    </row>
    <row r="85" spans="4:55" x14ac:dyDescent="0.2">
      <c r="D85" s="50"/>
      <c r="E85" s="50"/>
      <c r="F85" s="50"/>
      <c r="G85" s="50"/>
      <c r="H85" s="50"/>
      <c r="I85" s="48"/>
      <c r="J85" s="48"/>
      <c r="K85" s="48"/>
      <c r="L85" s="48"/>
      <c r="M85" s="48"/>
      <c r="P85" s="50"/>
      <c r="Q85" s="48"/>
      <c r="R85" s="47"/>
      <c r="S85" s="48"/>
      <c r="T85" s="48"/>
      <c r="U85" s="47"/>
      <c r="V85" s="48"/>
      <c r="W85" s="48"/>
      <c r="X85" s="47"/>
      <c r="Y85" s="48"/>
      <c r="Z85" s="48"/>
      <c r="AA85" s="47"/>
      <c r="AB85" s="48"/>
      <c r="AC85" s="48"/>
      <c r="AD85" s="47"/>
      <c r="AE85" s="48"/>
      <c r="AF85" s="48"/>
      <c r="AG85" s="47"/>
      <c r="AH85" s="48"/>
      <c r="AI85" s="48"/>
      <c r="AJ85" s="47"/>
      <c r="AK85" s="48"/>
      <c r="AL85" s="48"/>
      <c r="AM85" s="47"/>
      <c r="AN85" s="48"/>
      <c r="AO85" s="48"/>
      <c r="AP85" s="47"/>
      <c r="AQ85" s="48"/>
      <c r="AR85" s="47"/>
      <c r="AS85" s="47"/>
      <c r="AT85" s="47"/>
      <c r="AU85" s="47"/>
      <c r="AV85" s="47"/>
      <c r="AW85" s="47"/>
      <c r="AX85" s="48"/>
      <c r="AY85" s="47"/>
      <c r="AZ85" s="48"/>
      <c r="BA85" s="48"/>
      <c r="BC85" s="48"/>
    </row>
    <row r="86" spans="4:55" x14ac:dyDescent="0.2">
      <c r="D86" s="50"/>
      <c r="E86" s="50"/>
      <c r="F86" s="50"/>
      <c r="G86" s="50"/>
      <c r="H86" s="50"/>
      <c r="I86" s="48"/>
      <c r="J86" s="48"/>
      <c r="K86" s="48"/>
      <c r="L86" s="48"/>
      <c r="M86" s="48"/>
      <c r="P86" s="50"/>
      <c r="Q86" s="48"/>
      <c r="R86" s="47"/>
      <c r="S86" s="48"/>
      <c r="T86" s="48"/>
      <c r="U86" s="47"/>
      <c r="V86" s="48"/>
      <c r="W86" s="48"/>
      <c r="X86" s="47"/>
      <c r="Y86" s="48"/>
      <c r="Z86" s="48"/>
      <c r="AA86" s="47"/>
      <c r="AB86" s="48"/>
      <c r="AC86" s="48"/>
      <c r="AD86" s="47"/>
      <c r="AE86" s="48"/>
      <c r="AF86" s="48"/>
      <c r="AG86" s="47"/>
      <c r="AH86" s="48"/>
      <c r="AI86" s="48"/>
      <c r="AJ86" s="47"/>
      <c r="AK86" s="48"/>
      <c r="AL86" s="48"/>
      <c r="AM86" s="47"/>
      <c r="AN86" s="48"/>
      <c r="AO86" s="48"/>
      <c r="AP86" s="47"/>
      <c r="AQ86" s="48"/>
      <c r="AR86" s="47"/>
      <c r="AS86" s="47"/>
      <c r="AT86" s="47"/>
      <c r="AU86" s="47"/>
      <c r="AV86" s="47"/>
      <c r="AW86" s="47"/>
      <c r="AX86" s="48"/>
      <c r="AY86" s="47"/>
      <c r="AZ86" s="48"/>
      <c r="BA86" s="48"/>
      <c r="BC86" s="48"/>
    </row>
    <row r="87" spans="4:55" x14ac:dyDescent="0.2">
      <c r="D87" s="50"/>
      <c r="E87" s="50"/>
      <c r="F87" s="50"/>
      <c r="G87" s="50"/>
      <c r="H87" s="50"/>
      <c r="I87" s="48"/>
      <c r="J87" s="48"/>
      <c r="K87" s="48"/>
      <c r="L87" s="48"/>
      <c r="M87" s="48"/>
      <c r="P87" s="50"/>
      <c r="Q87" s="48"/>
      <c r="R87" s="47"/>
      <c r="S87" s="48"/>
      <c r="T87" s="48"/>
      <c r="U87" s="47"/>
      <c r="V87" s="48"/>
      <c r="W87" s="48"/>
      <c r="X87" s="47"/>
      <c r="Y87" s="48"/>
      <c r="Z87" s="48"/>
      <c r="AA87" s="47"/>
      <c r="AB87" s="48"/>
      <c r="AC87" s="48"/>
      <c r="AD87" s="47"/>
      <c r="AE87" s="48"/>
      <c r="AF87" s="48"/>
      <c r="AG87" s="47"/>
      <c r="AH87" s="48"/>
      <c r="AI87" s="48"/>
      <c r="AJ87" s="47"/>
      <c r="AK87" s="48"/>
      <c r="AL87" s="48"/>
      <c r="AM87" s="47"/>
      <c r="AN87" s="48"/>
      <c r="AO87" s="48"/>
      <c r="AP87" s="47"/>
      <c r="AQ87" s="48"/>
      <c r="AR87" s="47"/>
      <c r="AS87" s="47"/>
      <c r="AT87" s="47"/>
      <c r="AU87" s="47"/>
      <c r="AV87" s="47"/>
      <c r="AW87" s="47"/>
      <c r="AX87" s="48"/>
      <c r="AY87" s="47"/>
      <c r="AZ87" s="48"/>
      <c r="BA87" s="48"/>
      <c r="BC87" s="48"/>
    </row>
    <row r="88" spans="4:55" x14ac:dyDescent="0.2">
      <c r="D88" s="50"/>
      <c r="E88" s="50"/>
      <c r="F88" s="50"/>
      <c r="G88" s="50"/>
      <c r="H88" s="50"/>
      <c r="I88" s="48"/>
      <c r="J88" s="48"/>
      <c r="K88" s="48"/>
      <c r="L88" s="48"/>
      <c r="M88" s="48"/>
      <c r="P88" s="50"/>
      <c r="Q88" s="48"/>
      <c r="R88" s="47"/>
      <c r="S88" s="48"/>
      <c r="T88" s="48"/>
      <c r="U88" s="47"/>
      <c r="V88" s="48"/>
      <c r="W88" s="48"/>
      <c r="X88" s="47"/>
      <c r="Y88" s="48"/>
      <c r="Z88" s="48"/>
      <c r="AA88" s="47"/>
      <c r="AB88" s="48"/>
      <c r="AC88" s="48"/>
      <c r="AD88" s="47"/>
      <c r="AE88" s="48"/>
      <c r="AF88" s="48"/>
      <c r="AG88" s="47"/>
      <c r="AH88" s="48"/>
      <c r="AI88" s="48"/>
      <c r="AJ88" s="47"/>
      <c r="AK88" s="48"/>
      <c r="AL88" s="48"/>
      <c r="AM88" s="47"/>
      <c r="AN88" s="48"/>
      <c r="AO88" s="48"/>
      <c r="AP88" s="47"/>
      <c r="AQ88" s="48"/>
      <c r="AR88" s="47"/>
      <c r="AS88" s="47"/>
      <c r="AT88" s="47"/>
      <c r="AU88" s="47"/>
      <c r="AV88" s="47"/>
      <c r="AW88" s="47"/>
      <c r="AX88" s="48"/>
      <c r="AY88" s="47"/>
      <c r="AZ88" s="48"/>
      <c r="BA88" s="48"/>
      <c r="BC88" s="48"/>
    </row>
    <row r="89" spans="4:55" x14ac:dyDescent="0.2">
      <c r="D89" s="50"/>
      <c r="E89" s="50"/>
      <c r="F89" s="50"/>
      <c r="G89" s="50"/>
      <c r="H89" s="50"/>
      <c r="I89" s="48"/>
      <c r="J89" s="48"/>
      <c r="K89" s="48"/>
      <c r="L89" s="48"/>
      <c r="M89" s="48"/>
      <c r="P89" s="50"/>
      <c r="Q89" s="48"/>
      <c r="R89" s="47"/>
      <c r="S89" s="48"/>
      <c r="T89" s="48"/>
      <c r="U89" s="47"/>
      <c r="V89" s="48"/>
      <c r="W89" s="48"/>
      <c r="X89" s="47"/>
      <c r="Y89" s="48"/>
      <c r="Z89" s="48"/>
      <c r="AA89" s="47"/>
      <c r="AB89" s="48"/>
      <c r="AC89" s="48"/>
      <c r="AD89" s="47"/>
      <c r="AE89" s="48"/>
      <c r="AF89" s="48"/>
      <c r="AG89" s="47"/>
      <c r="AH89" s="48"/>
      <c r="AI89" s="48"/>
      <c r="AJ89" s="47"/>
      <c r="AK89" s="48"/>
      <c r="AL89" s="48"/>
      <c r="AM89" s="47"/>
      <c r="AN89" s="48"/>
      <c r="AO89" s="48"/>
      <c r="AP89" s="47"/>
      <c r="AQ89" s="48"/>
      <c r="AR89" s="47"/>
      <c r="AS89" s="47"/>
      <c r="AT89" s="47"/>
      <c r="AU89" s="47"/>
      <c r="AV89" s="47"/>
      <c r="AW89" s="47"/>
      <c r="AX89" s="48"/>
      <c r="AY89" s="47"/>
      <c r="AZ89" s="48"/>
      <c r="BA89" s="48"/>
      <c r="BC89" s="48"/>
    </row>
    <row r="90" spans="4:55" x14ac:dyDescent="0.2">
      <c r="D90" s="50"/>
      <c r="E90" s="50"/>
      <c r="F90" s="50"/>
      <c r="G90" s="50"/>
      <c r="H90" s="50"/>
      <c r="I90" s="48"/>
      <c r="J90" s="48"/>
      <c r="K90" s="48"/>
      <c r="L90" s="48"/>
      <c r="M90" s="48"/>
      <c r="P90" s="50"/>
      <c r="Q90" s="48"/>
      <c r="R90" s="47"/>
      <c r="S90" s="48"/>
      <c r="T90" s="48"/>
      <c r="U90" s="47"/>
      <c r="V90" s="48"/>
      <c r="W90" s="48"/>
      <c r="X90" s="47"/>
      <c r="Y90" s="48"/>
      <c r="Z90" s="48"/>
      <c r="AA90" s="47"/>
      <c r="AB90" s="48"/>
      <c r="AC90" s="48"/>
      <c r="AD90" s="47"/>
      <c r="AE90" s="48"/>
      <c r="AF90" s="48"/>
      <c r="AG90" s="47"/>
      <c r="AH90" s="48"/>
      <c r="AI90" s="48"/>
      <c r="AJ90" s="47"/>
      <c r="AK90" s="48"/>
      <c r="AL90" s="48"/>
      <c r="AM90" s="47"/>
      <c r="AN90" s="48"/>
      <c r="AO90" s="48"/>
      <c r="AP90" s="47"/>
      <c r="AQ90" s="48"/>
      <c r="AR90" s="47"/>
      <c r="AS90" s="47"/>
      <c r="AT90" s="47"/>
      <c r="AU90" s="47"/>
      <c r="AV90" s="47"/>
      <c r="AW90" s="47"/>
      <c r="AX90" s="48"/>
      <c r="AY90" s="47"/>
      <c r="AZ90" s="48"/>
      <c r="BA90" s="48"/>
      <c r="BC90" s="48"/>
    </row>
    <row r="91" spans="4:55" x14ac:dyDescent="0.2">
      <c r="D91" s="50"/>
      <c r="E91" s="50"/>
      <c r="F91" s="50"/>
      <c r="G91" s="50"/>
      <c r="H91" s="50"/>
      <c r="I91" s="48"/>
      <c r="J91" s="48"/>
      <c r="K91" s="48"/>
      <c r="L91" s="48"/>
      <c r="M91" s="48"/>
      <c r="P91" s="50"/>
      <c r="Q91" s="48"/>
      <c r="R91" s="47"/>
      <c r="S91" s="48"/>
      <c r="T91" s="48"/>
      <c r="U91" s="47"/>
      <c r="V91" s="48"/>
      <c r="W91" s="48"/>
      <c r="X91" s="47"/>
      <c r="Y91" s="48"/>
      <c r="Z91" s="48"/>
      <c r="AA91" s="47"/>
      <c r="AB91" s="48"/>
      <c r="AC91" s="48"/>
      <c r="AD91" s="47"/>
      <c r="AE91" s="48"/>
      <c r="AF91" s="48"/>
      <c r="AG91" s="47"/>
      <c r="AH91" s="48"/>
      <c r="AI91" s="48"/>
      <c r="AJ91" s="47"/>
      <c r="AK91" s="48"/>
      <c r="AL91" s="48"/>
      <c r="AM91" s="47"/>
      <c r="AN91" s="48"/>
      <c r="AO91" s="48"/>
      <c r="AP91" s="47"/>
      <c r="AQ91" s="48"/>
      <c r="AR91" s="47"/>
      <c r="AS91" s="47"/>
      <c r="AT91" s="47"/>
      <c r="AU91" s="47"/>
      <c r="AV91" s="47"/>
      <c r="AW91" s="47"/>
      <c r="AX91" s="48"/>
      <c r="AY91" s="47"/>
      <c r="AZ91" s="48"/>
      <c r="BA91" s="48"/>
      <c r="BC91" s="48"/>
    </row>
    <row r="92" spans="4:55" x14ac:dyDescent="0.2">
      <c r="D92" s="50"/>
      <c r="E92" s="50"/>
      <c r="F92" s="50"/>
      <c r="G92" s="50"/>
      <c r="H92" s="50"/>
      <c r="I92" s="48"/>
      <c r="J92" s="48"/>
      <c r="K92" s="48"/>
      <c r="L92" s="48"/>
      <c r="M92" s="48"/>
      <c r="P92" s="50"/>
      <c r="Q92" s="48"/>
      <c r="R92" s="47"/>
      <c r="S92" s="48"/>
      <c r="T92" s="48"/>
      <c r="U92" s="47"/>
      <c r="V92" s="48"/>
      <c r="W92" s="48"/>
      <c r="X92" s="47"/>
      <c r="Y92" s="48"/>
      <c r="Z92" s="48"/>
      <c r="AA92" s="47"/>
      <c r="AB92" s="48"/>
      <c r="AC92" s="48"/>
      <c r="AD92" s="47"/>
      <c r="AE92" s="48"/>
      <c r="AF92" s="48"/>
      <c r="AG92" s="47"/>
      <c r="AH92" s="48"/>
      <c r="AI92" s="48"/>
      <c r="AJ92" s="47"/>
      <c r="AK92" s="48"/>
      <c r="AL92" s="48"/>
      <c r="AM92" s="47"/>
      <c r="AN92" s="48"/>
      <c r="AO92" s="48"/>
      <c r="AP92" s="47"/>
      <c r="AQ92" s="48"/>
      <c r="AR92" s="47"/>
      <c r="AS92" s="47"/>
      <c r="AT92" s="47"/>
      <c r="AU92" s="47"/>
      <c r="AV92" s="47"/>
      <c r="AW92" s="47"/>
      <c r="AX92" s="48"/>
      <c r="AY92" s="47"/>
      <c r="AZ92" s="48"/>
      <c r="BA92" s="48"/>
      <c r="BC92" s="48"/>
    </row>
    <row r="93" spans="4:55" x14ac:dyDescent="0.2">
      <c r="D93" s="50"/>
      <c r="E93" s="50"/>
      <c r="F93" s="50"/>
      <c r="G93" s="50"/>
      <c r="H93" s="50"/>
      <c r="I93" s="48"/>
      <c r="J93" s="48"/>
      <c r="K93" s="48"/>
      <c r="L93" s="48"/>
      <c r="M93" s="48"/>
      <c r="P93" s="50"/>
      <c r="Q93" s="48"/>
      <c r="R93" s="47"/>
      <c r="S93" s="48"/>
      <c r="T93" s="48"/>
      <c r="U93" s="47"/>
      <c r="V93" s="48"/>
      <c r="W93" s="48"/>
      <c r="X93" s="47"/>
      <c r="Y93" s="48"/>
      <c r="Z93" s="48"/>
      <c r="AA93" s="47"/>
      <c r="AB93" s="48"/>
      <c r="AC93" s="48"/>
      <c r="AD93" s="47"/>
      <c r="AE93" s="48"/>
      <c r="AF93" s="48"/>
      <c r="AG93" s="47"/>
      <c r="AH93" s="48"/>
      <c r="AI93" s="48"/>
      <c r="AJ93" s="47"/>
      <c r="AK93" s="48"/>
      <c r="AL93" s="48"/>
      <c r="AM93" s="47"/>
      <c r="AN93" s="48"/>
      <c r="AO93" s="48"/>
      <c r="AP93" s="47"/>
      <c r="AQ93" s="48"/>
      <c r="AR93" s="47"/>
      <c r="AS93" s="47"/>
      <c r="AT93" s="47"/>
      <c r="AU93" s="47"/>
      <c r="AV93" s="47"/>
      <c r="AW93" s="47"/>
      <c r="AX93" s="48"/>
      <c r="AY93" s="47"/>
      <c r="AZ93" s="48"/>
      <c r="BA93" s="48"/>
      <c r="BC93" s="48"/>
    </row>
    <row r="94" spans="4:55" x14ac:dyDescent="0.2">
      <c r="D94" s="50"/>
      <c r="E94" s="50"/>
      <c r="F94" s="50"/>
      <c r="G94" s="50"/>
      <c r="H94" s="50"/>
      <c r="I94" s="48"/>
      <c r="J94" s="48"/>
      <c r="K94" s="48"/>
      <c r="L94" s="48"/>
      <c r="M94" s="48"/>
      <c r="P94" s="50"/>
      <c r="Q94" s="48"/>
      <c r="R94" s="47"/>
      <c r="S94" s="48"/>
      <c r="T94" s="48"/>
      <c r="U94" s="47"/>
      <c r="V94" s="48"/>
      <c r="W94" s="48"/>
      <c r="X94" s="47"/>
      <c r="Y94" s="48"/>
      <c r="Z94" s="48"/>
      <c r="AA94" s="47"/>
      <c r="AB94" s="48"/>
      <c r="AC94" s="48"/>
      <c r="AD94" s="47"/>
      <c r="AE94" s="48"/>
      <c r="AF94" s="48"/>
      <c r="AG94" s="47"/>
      <c r="AH94" s="48"/>
      <c r="AI94" s="48"/>
      <c r="AJ94" s="47"/>
      <c r="AK94" s="48"/>
      <c r="AL94" s="48"/>
      <c r="AM94" s="47"/>
      <c r="AN94" s="48"/>
      <c r="AO94" s="48"/>
      <c r="AP94" s="47"/>
      <c r="AQ94" s="48"/>
      <c r="AR94" s="47"/>
      <c r="AS94" s="47"/>
      <c r="AT94" s="47"/>
      <c r="AU94" s="47"/>
      <c r="AV94" s="47"/>
      <c r="AW94" s="47"/>
      <c r="AX94" s="48"/>
      <c r="AY94" s="47"/>
      <c r="AZ94" s="48"/>
      <c r="BA94" s="48"/>
      <c r="BC94" s="48"/>
    </row>
    <row r="95" spans="4:55" x14ac:dyDescent="0.2">
      <c r="D95" s="50"/>
      <c r="E95" s="50"/>
      <c r="F95" s="50"/>
      <c r="G95" s="50"/>
      <c r="H95" s="50"/>
      <c r="I95" s="48"/>
      <c r="J95" s="48"/>
      <c r="K95" s="48"/>
      <c r="L95" s="48"/>
      <c r="M95" s="48"/>
      <c r="P95" s="50"/>
      <c r="Q95" s="48"/>
      <c r="R95" s="47"/>
      <c r="S95" s="48"/>
      <c r="T95" s="48"/>
      <c r="U95" s="47"/>
      <c r="V95" s="48"/>
      <c r="W95" s="48"/>
      <c r="X95" s="47"/>
      <c r="Y95" s="48"/>
      <c r="Z95" s="48"/>
      <c r="AA95" s="47"/>
      <c r="AB95" s="48"/>
      <c r="AC95" s="48"/>
      <c r="AD95" s="47"/>
      <c r="AE95" s="48"/>
      <c r="AF95" s="48"/>
      <c r="AG95" s="47"/>
      <c r="AH95" s="48"/>
      <c r="AI95" s="48"/>
      <c r="AJ95" s="47"/>
      <c r="AK95" s="48"/>
      <c r="AL95" s="48"/>
      <c r="AM95" s="47"/>
      <c r="AN95" s="48"/>
      <c r="AO95" s="48"/>
      <c r="AP95" s="47"/>
      <c r="AQ95" s="48"/>
      <c r="AR95" s="47"/>
      <c r="AS95" s="47"/>
      <c r="AT95" s="47"/>
      <c r="AU95" s="47"/>
      <c r="AV95" s="47"/>
      <c r="AW95" s="47"/>
      <c r="AX95" s="48"/>
      <c r="AY95" s="47"/>
      <c r="AZ95" s="48"/>
      <c r="BA95" s="48"/>
      <c r="BC95" s="48"/>
    </row>
    <row r="96" spans="4:55" x14ac:dyDescent="0.2">
      <c r="D96" s="50"/>
      <c r="E96" s="50"/>
      <c r="F96" s="50"/>
      <c r="G96" s="50"/>
      <c r="H96" s="50"/>
      <c r="I96" s="48"/>
      <c r="J96" s="48"/>
      <c r="K96" s="48"/>
      <c r="L96" s="48"/>
      <c r="M96" s="48"/>
      <c r="P96" s="50"/>
      <c r="Q96" s="48"/>
      <c r="R96" s="47"/>
      <c r="S96" s="48"/>
      <c r="T96" s="48"/>
      <c r="U96" s="47"/>
      <c r="V96" s="48"/>
      <c r="W96" s="48"/>
      <c r="X96" s="47"/>
      <c r="Y96" s="48"/>
      <c r="Z96" s="48"/>
      <c r="AA96" s="47"/>
      <c r="AB96" s="48"/>
      <c r="AC96" s="48"/>
      <c r="AD96" s="47"/>
      <c r="AE96" s="48"/>
      <c r="AF96" s="48"/>
      <c r="AG96" s="47"/>
      <c r="AH96" s="48"/>
      <c r="AI96" s="48"/>
      <c r="AJ96" s="47"/>
      <c r="AK96" s="48"/>
      <c r="AL96" s="48"/>
      <c r="AM96" s="47"/>
      <c r="AN96" s="48"/>
      <c r="AO96" s="48"/>
      <c r="AP96" s="47"/>
      <c r="AQ96" s="48"/>
      <c r="AR96" s="47"/>
      <c r="AS96" s="47"/>
      <c r="AT96" s="47"/>
      <c r="AU96" s="47"/>
      <c r="AV96" s="47"/>
      <c r="AW96" s="47"/>
      <c r="AX96" s="48"/>
      <c r="AY96" s="47"/>
      <c r="AZ96" s="48"/>
      <c r="BA96" s="48"/>
      <c r="BC96" s="48"/>
    </row>
    <row r="97" spans="4:55" x14ac:dyDescent="0.2">
      <c r="D97" s="50"/>
      <c r="E97" s="50"/>
      <c r="F97" s="50"/>
      <c r="G97" s="50"/>
      <c r="H97" s="50"/>
      <c r="I97" s="48"/>
      <c r="J97" s="48"/>
      <c r="K97" s="48"/>
      <c r="L97" s="48"/>
      <c r="M97" s="48"/>
      <c r="P97" s="50"/>
      <c r="Q97" s="48"/>
      <c r="R97" s="47"/>
      <c r="S97" s="48"/>
      <c r="T97" s="48"/>
      <c r="U97" s="47"/>
      <c r="V97" s="48"/>
      <c r="W97" s="48"/>
      <c r="X97" s="47"/>
      <c r="Y97" s="48"/>
      <c r="Z97" s="48"/>
      <c r="AA97" s="47"/>
      <c r="AB97" s="48"/>
      <c r="AC97" s="48"/>
      <c r="AD97" s="47"/>
      <c r="AE97" s="48"/>
      <c r="AF97" s="48"/>
      <c r="AG97" s="47"/>
      <c r="AH97" s="48"/>
      <c r="AI97" s="48"/>
      <c r="AJ97" s="47"/>
      <c r="AK97" s="48"/>
      <c r="AL97" s="48"/>
      <c r="AM97" s="47"/>
      <c r="AN97" s="48"/>
      <c r="AO97" s="48"/>
      <c r="AP97" s="47"/>
      <c r="AQ97" s="48"/>
      <c r="AR97" s="47"/>
      <c r="AS97" s="47"/>
      <c r="AT97" s="47"/>
      <c r="AU97" s="47"/>
      <c r="AV97" s="47"/>
      <c r="AW97" s="47"/>
      <c r="AX97" s="48"/>
      <c r="AY97" s="47"/>
      <c r="AZ97" s="48"/>
      <c r="BA97" s="48"/>
      <c r="BC97" s="48"/>
    </row>
    <row r="98" spans="4:55" x14ac:dyDescent="0.2">
      <c r="D98" s="50"/>
      <c r="E98" s="50"/>
      <c r="F98" s="50"/>
      <c r="G98" s="50"/>
      <c r="H98" s="50"/>
      <c r="I98" s="48"/>
      <c r="J98" s="48"/>
      <c r="K98" s="48"/>
      <c r="L98" s="48"/>
      <c r="M98" s="48"/>
      <c r="P98" s="50"/>
      <c r="Q98" s="48"/>
      <c r="R98" s="47"/>
      <c r="S98" s="48"/>
      <c r="T98" s="48"/>
      <c r="U98" s="47"/>
      <c r="V98" s="48"/>
      <c r="W98" s="48"/>
      <c r="X98" s="47"/>
      <c r="Y98" s="48"/>
      <c r="Z98" s="48"/>
      <c r="AA98" s="47"/>
      <c r="AB98" s="48"/>
      <c r="AC98" s="48"/>
      <c r="AD98" s="47"/>
      <c r="AE98" s="48"/>
      <c r="AF98" s="48"/>
      <c r="AG98" s="47"/>
      <c r="AH98" s="48"/>
      <c r="AI98" s="48"/>
      <c r="AJ98" s="47"/>
      <c r="AK98" s="48"/>
      <c r="AL98" s="48"/>
      <c r="AM98" s="47"/>
      <c r="AN98" s="48"/>
      <c r="AO98" s="48"/>
      <c r="AP98" s="47"/>
      <c r="AQ98" s="48"/>
      <c r="AR98" s="47"/>
      <c r="AS98" s="47"/>
      <c r="AT98" s="47"/>
      <c r="AU98" s="47"/>
      <c r="AV98" s="47"/>
      <c r="AW98" s="47"/>
      <c r="AX98" s="48"/>
      <c r="AY98" s="47"/>
      <c r="AZ98" s="48"/>
      <c r="BA98" s="48"/>
      <c r="BC98" s="48"/>
    </row>
    <row r="99" spans="4:55" x14ac:dyDescent="0.2">
      <c r="D99" s="50"/>
      <c r="E99" s="50"/>
      <c r="F99" s="50"/>
      <c r="G99" s="50"/>
      <c r="H99" s="50"/>
      <c r="I99" s="48"/>
      <c r="J99" s="48"/>
      <c r="K99" s="48"/>
      <c r="L99" s="48"/>
      <c r="M99" s="48"/>
      <c r="P99" s="50"/>
      <c r="Q99" s="48"/>
      <c r="R99" s="47"/>
      <c r="S99" s="48"/>
      <c r="T99" s="48"/>
      <c r="U99" s="47"/>
      <c r="V99" s="48"/>
      <c r="W99" s="48"/>
      <c r="X99" s="47"/>
      <c r="Y99" s="48"/>
      <c r="Z99" s="48"/>
      <c r="AA99" s="47"/>
      <c r="AB99" s="48"/>
      <c r="AC99" s="48"/>
      <c r="AD99" s="47"/>
      <c r="AE99" s="48"/>
      <c r="AF99" s="48"/>
      <c r="AG99" s="47"/>
      <c r="AH99" s="48"/>
      <c r="AI99" s="48"/>
      <c r="AJ99" s="47"/>
      <c r="AK99" s="48"/>
      <c r="AL99" s="48"/>
      <c r="AM99" s="47"/>
      <c r="AN99" s="48"/>
      <c r="AO99" s="48"/>
      <c r="AP99" s="47"/>
      <c r="AQ99" s="48"/>
      <c r="AR99" s="47"/>
      <c r="AS99" s="47"/>
      <c r="AT99" s="47"/>
      <c r="AU99" s="47"/>
      <c r="AV99" s="47"/>
      <c r="AW99" s="47"/>
      <c r="AX99" s="48"/>
      <c r="AY99" s="47"/>
      <c r="AZ99" s="48"/>
      <c r="BA99" s="48"/>
      <c r="BC99" s="48"/>
    </row>
    <row r="100" spans="4:55" x14ac:dyDescent="0.2">
      <c r="D100" s="50"/>
      <c r="E100" s="50"/>
      <c r="F100" s="50"/>
      <c r="G100" s="50"/>
      <c r="H100" s="50"/>
      <c r="I100" s="48"/>
      <c r="J100" s="48"/>
      <c r="K100" s="48"/>
      <c r="L100" s="48"/>
      <c r="M100" s="48"/>
      <c r="P100" s="50"/>
      <c r="Q100" s="48"/>
      <c r="R100" s="47"/>
      <c r="S100" s="48"/>
      <c r="T100" s="48"/>
      <c r="U100" s="47"/>
      <c r="V100" s="48"/>
      <c r="W100" s="48"/>
      <c r="X100" s="47"/>
      <c r="Y100" s="48"/>
      <c r="Z100" s="48"/>
      <c r="AA100" s="47"/>
      <c r="AB100" s="48"/>
      <c r="AC100" s="48"/>
      <c r="AD100" s="47"/>
      <c r="AE100" s="48"/>
      <c r="AF100" s="48"/>
      <c r="AG100" s="47"/>
      <c r="AH100" s="48"/>
      <c r="AI100" s="48"/>
      <c r="AJ100" s="47"/>
      <c r="AK100" s="48"/>
      <c r="AL100" s="48"/>
      <c r="AM100" s="47"/>
      <c r="AN100" s="48"/>
      <c r="AO100" s="48"/>
      <c r="AP100" s="47"/>
      <c r="AQ100" s="48"/>
      <c r="AR100" s="47"/>
      <c r="AS100" s="47"/>
      <c r="AT100" s="47"/>
      <c r="AU100" s="47"/>
      <c r="AV100" s="47"/>
      <c r="AW100" s="47"/>
      <c r="AX100" s="48"/>
      <c r="AY100" s="47"/>
      <c r="AZ100" s="48"/>
      <c r="BA100" s="48"/>
      <c r="BC100" s="48"/>
    </row>
    <row r="101" spans="4:55" x14ac:dyDescent="0.2">
      <c r="D101" s="50"/>
      <c r="E101" s="50"/>
      <c r="F101" s="50"/>
      <c r="G101" s="50"/>
      <c r="H101" s="50"/>
      <c r="I101" s="48"/>
      <c r="J101" s="48"/>
      <c r="K101" s="48"/>
      <c r="L101" s="48"/>
      <c r="M101" s="48"/>
      <c r="P101" s="50"/>
      <c r="Q101" s="48"/>
      <c r="R101" s="47"/>
      <c r="S101" s="48"/>
      <c r="T101" s="48"/>
      <c r="U101" s="47"/>
      <c r="V101" s="48"/>
      <c r="W101" s="48"/>
      <c r="X101" s="47"/>
      <c r="Y101" s="48"/>
      <c r="Z101" s="48"/>
      <c r="AA101" s="47"/>
      <c r="AB101" s="48"/>
      <c r="AC101" s="48"/>
      <c r="AD101" s="47"/>
      <c r="AE101" s="48"/>
      <c r="AF101" s="48"/>
      <c r="AG101" s="47"/>
      <c r="AH101" s="48"/>
      <c r="AI101" s="48"/>
      <c r="AJ101" s="47"/>
      <c r="AK101" s="48"/>
      <c r="AL101" s="48"/>
      <c r="AM101" s="47"/>
      <c r="AN101" s="48"/>
      <c r="AO101" s="48"/>
      <c r="AP101" s="47"/>
      <c r="AQ101" s="48"/>
      <c r="AR101" s="47"/>
      <c r="AS101" s="47"/>
      <c r="AT101" s="47"/>
      <c r="AU101" s="47"/>
      <c r="AV101" s="47"/>
      <c r="AW101" s="47"/>
      <c r="AX101" s="48"/>
      <c r="AY101" s="47"/>
      <c r="AZ101" s="48"/>
      <c r="BA101" s="48"/>
      <c r="BC101" s="48"/>
    </row>
  </sheetData>
  <phoneticPr fontId="0" type="noConversion"/>
  <pageMargins left="0.75" right="0.75" top="1" bottom="1" header="0.5" footer="0.5"/>
  <pageSetup orientation="portrait"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8</vt:i4>
      </vt:variant>
    </vt:vector>
  </HeadingPairs>
  <TitlesOfParts>
    <vt:vector size="11" baseType="lpstr">
      <vt:lpstr>Table 12</vt:lpstr>
      <vt:lpstr>Overall Poverty Rates</vt:lpstr>
      <vt:lpstr>Children in Poverty</vt:lpstr>
      <vt:lpstr>'Overall Poverty Rates'!Print_Area</vt:lpstr>
      <vt:lpstr>'Table 12'!Print_Area</vt:lpstr>
      <vt:lpstr>'Overall Poverty Rates'!Print_Titles</vt:lpstr>
      <vt:lpstr>'Overall Poverty Rates'!TABLE</vt:lpstr>
      <vt:lpstr>'Overall Poverty Rates'!TABLE_2</vt:lpstr>
      <vt:lpstr>'Overall Poverty Rates'!TABLE_3</vt:lpstr>
      <vt:lpstr>'Overall Poverty Rates'!TABLE_4</vt:lpstr>
      <vt:lpstr>'Overall Poverty Rates'!TABLE_5</vt:lpstr>
    </vt:vector>
  </TitlesOfParts>
  <Company>SREB</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State Poverty Rates and Standard Errors: 3-year Averages 1980-82 through 1996-98</dc:title>
  <dc:creator>jmarks</dc:creator>
  <cp:lastModifiedBy>Susan Lounsbury</cp:lastModifiedBy>
  <cp:lastPrinted>2014-05-09T19:48:47Z</cp:lastPrinted>
  <dcterms:created xsi:type="dcterms:W3CDTF">2000-07-17T19:26:24Z</dcterms:created>
  <dcterms:modified xsi:type="dcterms:W3CDTF">2015-10-28T18:57:40Z</dcterms:modified>
</cp:coreProperties>
</file>