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035" yWindow="435" windowWidth="15990" windowHeight="10245" tabRatio="680"/>
  </bookViews>
  <sheets>
    <sheet name="TABLE 48" sheetId="2" r:id="rId1"/>
    <sheet name="Total Certificates, 1&lt;4" sheetId="7" r:id="rId2"/>
    <sheet name="Public" sheetId="8" r:id="rId3"/>
    <sheet name="Gender" sheetId="1" r:id="rId4"/>
    <sheet name="All races" sheetId="9" r:id="rId5"/>
    <sheet name="Black" sheetId="11" r:id="rId6"/>
    <sheet name="Hispanic &amp; Foreign" sheetId="10" r:id="rId7"/>
    <sheet name="Women % of Total" sheetId="12" r:id="rId8"/>
  </sheets>
  <definedNames>
    <definedName name="__123Graph_A" hidden="1">Gender!#REF!</definedName>
    <definedName name="__123Graph_LBL_A" hidden="1">Gender!#REF!</definedName>
    <definedName name="__123Graph_X" hidden="1">Gender!#REF!</definedName>
    <definedName name="_1__123Graph_AASSO" hidden="1">Gender!#REF!</definedName>
    <definedName name="_2__123Graph_AASSO" hidden="1">Gender!#REF!</definedName>
    <definedName name="_3__123Graph_LBL_AASSO" hidden="1">Gender!#REF!</definedName>
    <definedName name="_4__123Graph_LBL_AASSO" hidden="1">Gender!#REF!</definedName>
    <definedName name="_5__123Graph_XASSO" hidden="1">Gender!#REF!</definedName>
    <definedName name="_6__123Graph_XASSO" hidden="1">Gender!#REF!</definedName>
    <definedName name="_xlnm._FilterDatabase" localSheetId="0" hidden="1">'TABLE 48'!$A$8:$P$67</definedName>
    <definedName name="DATA">Gender!#REF!</definedName>
    <definedName name="_xlnm.Print_Area" localSheetId="0">'TABLE 48'!$A$1:$I$73</definedName>
    <definedName name="T_1">'TABLE 48'!$A$1:$E$7</definedName>
    <definedName name="T_2">'Gender:Hispanic &amp; Foreign'!$A$1:$CI$155</definedName>
    <definedName name="T_3">#REF!</definedName>
  </definedNames>
  <calcPr calcId="145621"/>
</workbook>
</file>

<file path=xl/calcChain.xml><?xml version="1.0" encoding="utf-8"?>
<calcChain xmlns="http://schemas.openxmlformats.org/spreadsheetml/2006/main">
  <c r="F3" i="12" l="1"/>
  <c r="F4" i="12"/>
  <c r="F6" i="12"/>
  <c r="F7" i="12"/>
  <c r="F8" i="12"/>
  <c r="F9" i="12"/>
  <c r="F10" i="12"/>
  <c r="F11" i="12"/>
  <c r="F12" i="12"/>
  <c r="F13" i="12"/>
  <c r="F14" i="12"/>
  <c r="F15" i="12"/>
  <c r="F16" i="12"/>
  <c r="F17" i="12"/>
  <c r="F18" i="12"/>
  <c r="F19" i="12"/>
  <c r="F20" i="12"/>
  <c r="F21" i="12"/>
  <c r="F22" i="12"/>
  <c r="F24" i="12"/>
  <c r="F25" i="12"/>
  <c r="F26" i="12"/>
  <c r="F27" i="12"/>
  <c r="F28" i="12"/>
  <c r="F29" i="12"/>
  <c r="F30" i="12"/>
  <c r="F31" i="12"/>
  <c r="F32" i="12"/>
  <c r="F33" i="12"/>
  <c r="F34" i="12"/>
  <c r="F35" i="12"/>
  <c r="F36" i="12"/>
  <c r="F37" i="12"/>
  <c r="F39" i="12"/>
  <c r="F40" i="12"/>
  <c r="F41" i="12"/>
  <c r="F42" i="12"/>
  <c r="F43" i="12"/>
  <c r="F44" i="12"/>
  <c r="F45" i="12"/>
  <c r="F46" i="12"/>
  <c r="F47" i="12"/>
  <c r="F48" i="12"/>
  <c r="F49" i="12"/>
  <c r="F50" i="12"/>
  <c r="F51" i="12"/>
  <c r="F53" i="12"/>
  <c r="F54" i="12"/>
  <c r="F55" i="12"/>
  <c r="F56" i="12"/>
  <c r="F57" i="12"/>
  <c r="F58" i="12"/>
  <c r="F59" i="12"/>
  <c r="F60" i="12"/>
  <c r="F61" i="12"/>
  <c r="F62" i="12"/>
  <c r="H67" i="2" l="1"/>
  <c r="H66" i="2"/>
  <c r="H65" i="2"/>
  <c r="H64" i="2"/>
  <c r="H63" i="2"/>
  <c r="H62" i="2"/>
  <c r="H61" i="2"/>
  <c r="H60" i="2"/>
  <c r="H59" i="2"/>
  <c r="H58" i="2"/>
  <c r="H56" i="2"/>
  <c r="H55" i="2"/>
  <c r="H54" i="2"/>
  <c r="H53" i="2"/>
  <c r="H52" i="2"/>
  <c r="H51" i="2"/>
  <c r="H50" i="2"/>
  <c r="H49" i="2"/>
  <c r="H48" i="2"/>
  <c r="H47" i="2"/>
  <c r="H46" i="2"/>
  <c r="H45" i="2"/>
  <c r="H44" i="2"/>
  <c r="H42" i="2"/>
  <c r="H41" i="2"/>
  <c r="H40" i="2"/>
  <c r="H39" i="2"/>
  <c r="H38" i="2"/>
  <c r="H37" i="2"/>
  <c r="H36" i="2"/>
  <c r="H35" i="2"/>
  <c r="H34" i="2"/>
  <c r="H33" i="2"/>
  <c r="H32" i="2"/>
  <c r="H31" i="2"/>
  <c r="H30" i="2"/>
  <c r="H29" i="2"/>
  <c r="H27" i="2"/>
  <c r="H26" i="2"/>
  <c r="H25" i="2"/>
  <c r="H24" i="2"/>
  <c r="H23" i="2"/>
  <c r="H22" i="2"/>
  <c r="H21" i="2"/>
  <c r="H20" i="2"/>
  <c r="H19" i="2"/>
  <c r="H18" i="2"/>
  <c r="H17" i="2"/>
  <c r="H16" i="2"/>
  <c r="H15" i="2"/>
  <c r="H14" i="2"/>
  <c r="H13" i="2"/>
  <c r="H12" i="2"/>
  <c r="H11" i="2"/>
  <c r="H9" i="2"/>
  <c r="H8" i="2"/>
  <c r="G67" i="2"/>
  <c r="G66" i="2"/>
  <c r="G65" i="2"/>
  <c r="G64" i="2"/>
  <c r="G63" i="2"/>
  <c r="G62" i="2"/>
  <c r="G61" i="2"/>
  <c r="G60" i="2"/>
  <c r="G59" i="2"/>
  <c r="G58" i="2"/>
  <c r="G56" i="2"/>
  <c r="G55" i="2"/>
  <c r="G54" i="2"/>
  <c r="G53" i="2"/>
  <c r="G52" i="2"/>
  <c r="G51" i="2"/>
  <c r="G50" i="2"/>
  <c r="G49" i="2"/>
  <c r="G48" i="2"/>
  <c r="G47" i="2"/>
  <c r="G46" i="2"/>
  <c r="G45" i="2"/>
  <c r="G44" i="2"/>
  <c r="G42" i="2"/>
  <c r="G41" i="2"/>
  <c r="G40" i="2"/>
  <c r="G39" i="2"/>
  <c r="G38" i="2"/>
  <c r="G37" i="2"/>
  <c r="G36" i="2"/>
  <c r="G35" i="2"/>
  <c r="G34" i="2"/>
  <c r="G33" i="2"/>
  <c r="G32" i="2"/>
  <c r="G31" i="2"/>
  <c r="G30" i="2"/>
  <c r="G29" i="2"/>
  <c r="G27" i="2"/>
  <c r="G26" i="2"/>
  <c r="G25" i="2"/>
  <c r="G24" i="2"/>
  <c r="G23" i="2"/>
  <c r="G22" i="2"/>
  <c r="G21" i="2"/>
  <c r="G20" i="2"/>
  <c r="G19" i="2"/>
  <c r="G18" i="2"/>
  <c r="G17" i="2"/>
  <c r="G16" i="2"/>
  <c r="G15" i="2"/>
  <c r="G14" i="2"/>
  <c r="G13" i="2"/>
  <c r="G12" i="2"/>
  <c r="G11" i="2"/>
  <c r="G9" i="2"/>
  <c r="G8" i="2"/>
  <c r="F67" i="2"/>
  <c r="F66" i="2"/>
  <c r="F65" i="2"/>
  <c r="F64" i="2"/>
  <c r="F63" i="2"/>
  <c r="F62" i="2"/>
  <c r="F61" i="2"/>
  <c r="F60" i="2"/>
  <c r="F59" i="2"/>
  <c r="F56" i="2"/>
  <c r="F54" i="2"/>
  <c r="F53" i="2"/>
  <c r="F52" i="2"/>
  <c r="F51" i="2"/>
  <c r="F50" i="2"/>
  <c r="F49" i="2"/>
  <c r="F48" i="2"/>
  <c r="F47" i="2"/>
  <c r="F46" i="2"/>
  <c r="F45" i="2"/>
  <c r="F44" i="2"/>
  <c r="F42" i="2"/>
  <c r="F41" i="2"/>
  <c r="F40" i="2"/>
  <c r="F39" i="2"/>
  <c r="F38" i="2"/>
  <c r="F37" i="2"/>
  <c r="F36" i="2"/>
  <c r="F35" i="2"/>
  <c r="F34" i="2"/>
  <c r="F33" i="2"/>
  <c r="F32" i="2"/>
  <c r="F31" i="2"/>
  <c r="F30" i="2"/>
  <c r="F29" i="2"/>
  <c r="F27" i="2"/>
  <c r="F26" i="2"/>
  <c r="F25" i="2"/>
  <c r="F24" i="2"/>
  <c r="F22" i="2"/>
  <c r="F21" i="2"/>
  <c r="F20" i="2"/>
  <c r="F19" i="2"/>
  <c r="F18" i="2"/>
  <c r="F16" i="2"/>
  <c r="F15" i="2"/>
  <c r="F14" i="2"/>
  <c r="F13" i="2"/>
  <c r="F12" i="2"/>
  <c r="F11" i="2"/>
  <c r="F9" i="2"/>
  <c r="F8" i="2"/>
  <c r="I67" i="2"/>
  <c r="I66" i="2"/>
  <c r="I65" i="2"/>
  <c r="I64" i="2"/>
  <c r="I63" i="2"/>
  <c r="I62" i="2"/>
  <c r="I61" i="2"/>
  <c r="I60" i="2"/>
  <c r="I59" i="2"/>
  <c r="I58" i="2"/>
  <c r="I56" i="2"/>
  <c r="I55" i="2"/>
  <c r="I54" i="2"/>
  <c r="I53" i="2"/>
  <c r="I52" i="2"/>
  <c r="I51" i="2"/>
  <c r="I50" i="2"/>
  <c r="I49" i="2"/>
  <c r="I48" i="2"/>
  <c r="I47" i="2"/>
  <c r="I46" i="2"/>
  <c r="I45" i="2"/>
  <c r="I44" i="2"/>
  <c r="I42" i="2"/>
  <c r="I41" i="2"/>
  <c r="I40" i="2"/>
  <c r="I39" i="2"/>
  <c r="I38" i="2"/>
  <c r="I37" i="2"/>
  <c r="I36" i="2"/>
  <c r="I35" i="2"/>
  <c r="I34" i="2"/>
  <c r="I33" i="2"/>
  <c r="I32" i="2"/>
  <c r="I31" i="2"/>
  <c r="I30" i="2"/>
  <c r="I29" i="2"/>
  <c r="I27" i="2"/>
  <c r="I26" i="2"/>
  <c r="I25" i="2"/>
  <c r="I24" i="2"/>
  <c r="I23" i="2"/>
  <c r="I22" i="2"/>
  <c r="I21" i="2"/>
  <c r="I20" i="2"/>
  <c r="I19" i="2"/>
  <c r="I18" i="2"/>
  <c r="I17" i="2"/>
  <c r="I16" i="2"/>
  <c r="I15" i="2"/>
  <c r="I14" i="2"/>
  <c r="I13" i="2"/>
  <c r="I12" i="2"/>
  <c r="I11" i="2"/>
  <c r="I9" i="2"/>
  <c r="I8" i="2"/>
  <c r="E67" i="2"/>
  <c r="E66" i="2"/>
  <c r="E65" i="2"/>
  <c r="E64" i="2"/>
  <c r="E63" i="2"/>
  <c r="E62" i="2"/>
  <c r="E61" i="2"/>
  <c r="E60" i="2"/>
  <c r="E59" i="2"/>
  <c r="E58" i="2"/>
  <c r="E56" i="2"/>
  <c r="E55" i="2"/>
  <c r="E54" i="2"/>
  <c r="E53" i="2"/>
  <c r="E52" i="2"/>
  <c r="E51" i="2"/>
  <c r="E50" i="2"/>
  <c r="E49" i="2"/>
  <c r="E48" i="2"/>
  <c r="E47" i="2"/>
  <c r="E46" i="2"/>
  <c r="E45" i="2"/>
  <c r="E44" i="2"/>
  <c r="E42" i="2"/>
  <c r="E41" i="2"/>
  <c r="E40" i="2"/>
  <c r="E39" i="2"/>
  <c r="E38" i="2"/>
  <c r="E37" i="2"/>
  <c r="E36" i="2"/>
  <c r="E35" i="2"/>
  <c r="E34" i="2"/>
  <c r="E33" i="2"/>
  <c r="E32" i="2"/>
  <c r="E31" i="2"/>
  <c r="E30" i="2"/>
  <c r="E29" i="2"/>
  <c r="E27" i="2"/>
  <c r="E26" i="2"/>
  <c r="E25" i="2"/>
  <c r="E24" i="2"/>
  <c r="E23" i="2"/>
  <c r="E22" i="2"/>
  <c r="E21" i="2"/>
  <c r="E20" i="2"/>
  <c r="E19" i="2"/>
  <c r="E18" i="2"/>
  <c r="E17" i="2"/>
  <c r="E16" i="2"/>
  <c r="E15" i="2"/>
  <c r="E14" i="2"/>
  <c r="E13" i="2"/>
  <c r="E12" i="2"/>
  <c r="E11" i="2"/>
  <c r="E9" i="2"/>
  <c r="E8" i="2"/>
  <c r="D66" i="2"/>
  <c r="D65" i="2"/>
  <c r="D64" i="2"/>
  <c r="D63" i="2"/>
  <c r="D62" i="2"/>
  <c r="D61" i="2"/>
  <c r="D60" i="2"/>
  <c r="D59" i="2"/>
  <c r="D58" i="2"/>
  <c r="D56" i="2"/>
  <c r="D55" i="2"/>
  <c r="D54" i="2"/>
  <c r="D53" i="2"/>
  <c r="D52" i="2"/>
  <c r="D51" i="2"/>
  <c r="D50" i="2"/>
  <c r="D49" i="2"/>
  <c r="D48" i="2"/>
  <c r="D47" i="2"/>
  <c r="D46" i="2"/>
  <c r="D45" i="2"/>
  <c r="D44" i="2"/>
  <c r="D42" i="2"/>
  <c r="D41" i="2"/>
  <c r="D40" i="2"/>
  <c r="D39" i="2"/>
  <c r="D38" i="2"/>
  <c r="D37" i="2"/>
  <c r="D36" i="2"/>
  <c r="D35" i="2"/>
  <c r="D34" i="2"/>
  <c r="D33" i="2"/>
  <c r="D32" i="2"/>
  <c r="D31" i="2"/>
  <c r="D30" i="2"/>
  <c r="D29" i="2"/>
  <c r="D27" i="2"/>
  <c r="D26" i="2"/>
  <c r="D25" i="2"/>
  <c r="D24" i="2"/>
  <c r="D23" i="2"/>
  <c r="D22" i="2"/>
  <c r="D21" i="2"/>
  <c r="D20" i="2"/>
  <c r="D19" i="2"/>
  <c r="D18" i="2"/>
  <c r="D17" i="2"/>
  <c r="D16" i="2"/>
  <c r="D15" i="2"/>
  <c r="D14" i="2"/>
  <c r="D13" i="2"/>
  <c r="D12" i="2"/>
  <c r="D11" i="2"/>
  <c r="D9" i="2"/>
  <c r="D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F52" i="7"/>
  <c r="F38" i="7"/>
  <c r="F23" i="7"/>
  <c r="F5" i="7"/>
  <c r="F4" i="7" l="1"/>
  <c r="F39" i="7" l="1"/>
  <c r="F53" i="7"/>
  <c r="F6" i="7"/>
  <c r="F24" i="7"/>
  <c r="F52" i="8" l="1"/>
  <c r="F38" i="8"/>
  <c r="F23" i="8"/>
  <c r="F5" i="8"/>
  <c r="K53" i="1"/>
  <c r="K39" i="1"/>
  <c r="K24" i="1"/>
  <c r="K6" i="1"/>
  <c r="F53" i="1"/>
  <c r="F39" i="1"/>
  <c r="F24" i="1"/>
  <c r="F6" i="1"/>
  <c r="F52" i="9"/>
  <c r="F38" i="9"/>
  <c r="F23" i="9"/>
  <c r="F5" i="9"/>
  <c r="P5" i="11"/>
  <c r="P6" i="11"/>
  <c r="P8" i="11"/>
  <c r="P9" i="11"/>
  <c r="P10" i="11"/>
  <c r="P11" i="11"/>
  <c r="P12" i="11"/>
  <c r="P13" i="11"/>
  <c r="P14" i="11"/>
  <c r="P15" i="11"/>
  <c r="P16" i="11"/>
  <c r="P17" i="11"/>
  <c r="P18" i="11"/>
  <c r="P19" i="11"/>
  <c r="P20" i="11"/>
  <c r="P21" i="11"/>
  <c r="P22" i="11"/>
  <c r="P23" i="11"/>
  <c r="P26" i="11"/>
  <c r="P27" i="11"/>
  <c r="P28" i="11"/>
  <c r="P29" i="11"/>
  <c r="P30" i="11"/>
  <c r="P31" i="11"/>
  <c r="P33" i="11"/>
  <c r="P34" i="11"/>
  <c r="P24" i="11" s="1"/>
  <c r="P35" i="11"/>
  <c r="P36" i="11"/>
  <c r="P37" i="11"/>
  <c r="P38" i="11"/>
  <c r="P41" i="11"/>
  <c r="P42" i="11"/>
  <c r="P43" i="11"/>
  <c r="P39" i="11" s="1"/>
  <c r="P44" i="11"/>
  <c r="P45" i="11"/>
  <c r="P46" i="11"/>
  <c r="P47" i="11"/>
  <c r="P48" i="11"/>
  <c r="P49" i="11"/>
  <c r="P50" i="11"/>
  <c r="P51" i="11"/>
  <c r="P52" i="11"/>
  <c r="P55" i="11"/>
  <c r="P53" i="11" s="1"/>
  <c r="P56" i="11"/>
  <c r="P57" i="11"/>
  <c r="P58" i="11"/>
  <c r="P59" i="11"/>
  <c r="P60" i="11"/>
  <c r="P61" i="11"/>
  <c r="P62" i="11"/>
  <c r="P63" i="11"/>
  <c r="P64" i="11"/>
  <c r="K53" i="11"/>
  <c r="K39" i="11"/>
  <c r="K24" i="11"/>
  <c r="K6" i="11"/>
  <c r="P8" i="10"/>
  <c r="P9" i="10"/>
  <c r="P10" i="10"/>
  <c r="P11" i="10"/>
  <c r="P12" i="10"/>
  <c r="P13" i="10"/>
  <c r="P14" i="10"/>
  <c r="P6" i="10" s="1"/>
  <c r="P15" i="10"/>
  <c r="P16" i="10"/>
  <c r="P17" i="10"/>
  <c r="P18" i="10"/>
  <c r="P19" i="10"/>
  <c r="P20" i="10"/>
  <c r="P21" i="10"/>
  <c r="P22" i="10"/>
  <c r="P23" i="10"/>
  <c r="P26" i="10"/>
  <c r="P24" i="10" s="1"/>
  <c r="P27" i="10"/>
  <c r="P28" i="10"/>
  <c r="P29" i="10"/>
  <c r="P30" i="10"/>
  <c r="P31" i="10"/>
  <c r="P32" i="10"/>
  <c r="P33" i="10"/>
  <c r="P34" i="10"/>
  <c r="P35" i="10"/>
  <c r="P36" i="10"/>
  <c r="P37" i="10"/>
  <c r="P38" i="10"/>
  <c r="P41" i="10"/>
  <c r="P42" i="10"/>
  <c r="P43" i="10"/>
  <c r="P39" i="10" s="1"/>
  <c r="P44" i="10"/>
  <c r="P45" i="10"/>
  <c r="P46" i="10"/>
  <c r="P47" i="10"/>
  <c r="P48" i="10"/>
  <c r="P49" i="10"/>
  <c r="P50" i="10"/>
  <c r="P51" i="10"/>
  <c r="P52" i="10"/>
  <c r="P55" i="10"/>
  <c r="P53" i="10" s="1"/>
  <c r="P56" i="10"/>
  <c r="P57" i="10"/>
  <c r="P58" i="10"/>
  <c r="P59" i="10"/>
  <c r="P60" i="10"/>
  <c r="P61" i="10"/>
  <c r="P62" i="10"/>
  <c r="P63" i="10"/>
  <c r="P64" i="10"/>
  <c r="F53" i="11"/>
  <c r="F39" i="11"/>
  <c r="F24" i="11"/>
  <c r="F6" i="11"/>
  <c r="K39" i="10"/>
  <c r="K24" i="10"/>
  <c r="K5" i="10"/>
  <c r="K25" i="10" s="1"/>
  <c r="K6" i="10"/>
  <c r="K53" i="10"/>
  <c r="F53" i="10"/>
  <c r="F39" i="10"/>
  <c r="F24" i="10"/>
  <c r="F6" i="10"/>
  <c r="F4" i="8" l="1"/>
  <c r="K5" i="1"/>
  <c r="K7" i="1" s="1"/>
  <c r="F5" i="1"/>
  <c r="F40" i="1" s="1"/>
  <c r="F4" i="9"/>
  <c r="K54" i="11"/>
  <c r="K5" i="11"/>
  <c r="K40" i="11" s="1"/>
  <c r="P5" i="10"/>
  <c r="P54" i="10" s="1"/>
  <c r="P7" i="10"/>
  <c r="F5" i="11"/>
  <c r="K40" i="10"/>
  <c r="K7" i="10"/>
  <c r="K54" i="10"/>
  <c r="F5" i="10"/>
  <c r="F54" i="10" s="1"/>
  <c r="F7" i="10"/>
  <c r="F40" i="10"/>
  <c r="F25" i="10"/>
  <c r="F6" i="8" l="1"/>
  <c r="F53" i="8"/>
  <c r="F24" i="8"/>
  <c r="F39" i="8"/>
  <c r="K40" i="1"/>
  <c r="K25" i="1"/>
  <c r="K54" i="1"/>
  <c r="F54" i="1"/>
  <c r="F7" i="1"/>
  <c r="F25" i="1"/>
  <c r="F39" i="9"/>
  <c r="F53" i="9"/>
  <c r="F6" i="9"/>
  <c r="F24" i="9"/>
  <c r="K7" i="11"/>
  <c r="K25" i="11"/>
  <c r="P40" i="10"/>
  <c r="P25" i="10"/>
  <c r="F40" i="11"/>
  <c r="F54" i="11"/>
  <c r="F7" i="11"/>
  <c r="F25" i="11"/>
  <c r="J53" i="11" l="1"/>
  <c r="J39" i="11"/>
  <c r="J24" i="11"/>
  <c r="E52" i="8" l="1"/>
  <c r="E38" i="8"/>
  <c r="E23" i="8"/>
  <c r="E5" i="8"/>
  <c r="E4" i="8" l="1"/>
  <c r="E3" i="12"/>
  <c r="E4" i="12"/>
  <c r="E6" i="12"/>
  <c r="E7" i="12"/>
  <c r="E8" i="12"/>
  <c r="E9" i="12"/>
  <c r="E10" i="12"/>
  <c r="E11" i="12"/>
  <c r="E12" i="12"/>
  <c r="E13" i="12"/>
  <c r="E14" i="12"/>
  <c r="E15" i="12"/>
  <c r="E16" i="12"/>
  <c r="E17" i="12"/>
  <c r="E18" i="12"/>
  <c r="E19" i="12"/>
  <c r="E20" i="12"/>
  <c r="E21" i="12"/>
  <c r="E22" i="12"/>
  <c r="E24" i="12"/>
  <c r="E25" i="12"/>
  <c r="E26" i="12"/>
  <c r="E27" i="12"/>
  <c r="E28" i="12"/>
  <c r="E29" i="12"/>
  <c r="E30" i="12"/>
  <c r="E31" i="12"/>
  <c r="E32" i="12"/>
  <c r="E33" i="12"/>
  <c r="E34" i="12"/>
  <c r="E35" i="12"/>
  <c r="E36" i="12"/>
  <c r="E37" i="12"/>
  <c r="E39" i="12"/>
  <c r="E40" i="12"/>
  <c r="E41" i="12"/>
  <c r="E42" i="12"/>
  <c r="E43" i="12"/>
  <c r="E44" i="12"/>
  <c r="E45" i="12"/>
  <c r="E46" i="12"/>
  <c r="E47" i="12"/>
  <c r="E48" i="12"/>
  <c r="E49" i="12"/>
  <c r="E50" i="12"/>
  <c r="E51" i="12"/>
  <c r="E53" i="12"/>
  <c r="E54" i="12"/>
  <c r="E55" i="12"/>
  <c r="E56" i="12"/>
  <c r="E57" i="12"/>
  <c r="E58" i="12"/>
  <c r="E59" i="12"/>
  <c r="E60" i="12"/>
  <c r="E61" i="12"/>
  <c r="E62" i="12"/>
  <c r="N8" i="10"/>
  <c r="N6" i="10" s="1"/>
  <c r="O8" i="10"/>
  <c r="N9" i="10"/>
  <c r="O9" i="10"/>
  <c r="O6" i="10" s="1"/>
  <c r="N10" i="10"/>
  <c r="O10" i="10"/>
  <c r="N11" i="10"/>
  <c r="O11" i="10"/>
  <c r="N12" i="10"/>
  <c r="O12" i="10"/>
  <c r="N13" i="10"/>
  <c r="O13" i="10"/>
  <c r="N14" i="10"/>
  <c r="O14" i="10"/>
  <c r="N15" i="10"/>
  <c r="O15" i="10"/>
  <c r="N16" i="10"/>
  <c r="O16" i="10"/>
  <c r="N17" i="10"/>
  <c r="O17" i="10"/>
  <c r="N18" i="10"/>
  <c r="O18" i="10"/>
  <c r="N19" i="10"/>
  <c r="O19" i="10"/>
  <c r="N20" i="10"/>
  <c r="O20" i="10"/>
  <c r="N21" i="10"/>
  <c r="O21" i="10"/>
  <c r="N22" i="10"/>
  <c r="O22" i="10"/>
  <c r="N23" i="10"/>
  <c r="O23" i="10"/>
  <c r="N26" i="10"/>
  <c r="O26" i="10"/>
  <c r="O24" i="10" s="1"/>
  <c r="N27" i="10"/>
  <c r="N24" i="10" s="1"/>
  <c r="O27" i="10"/>
  <c r="N28" i="10"/>
  <c r="O28" i="10"/>
  <c r="N29" i="10"/>
  <c r="O29" i="10"/>
  <c r="N30" i="10"/>
  <c r="O30" i="10"/>
  <c r="N31" i="10"/>
  <c r="O31" i="10"/>
  <c r="N32" i="10"/>
  <c r="O32" i="10"/>
  <c r="N33" i="10"/>
  <c r="O33" i="10"/>
  <c r="N34" i="10"/>
  <c r="O34" i="10"/>
  <c r="N35" i="10"/>
  <c r="O35" i="10"/>
  <c r="N36" i="10"/>
  <c r="O36" i="10"/>
  <c r="N37" i="10"/>
  <c r="O37" i="10"/>
  <c r="N38" i="10"/>
  <c r="O38" i="10"/>
  <c r="N41" i="10"/>
  <c r="N39" i="10" s="1"/>
  <c r="O41" i="10"/>
  <c r="O39" i="10" s="1"/>
  <c r="N42" i="10"/>
  <c r="O42" i="10"/>
  <c r="N43" i="10"/>
  <c r="O43" i="10"/>
  <c r="N44" i="10"/>
  <c r="O44" i="10"/>
  <c r="N45" i="10"/>
  <c r="O45" i="10"/>
  <c r="N46" i="10"/>
  <c r="O46" i="10"/>
  <c r="N47" i="10"/>
  <c r="O47" i="10"/>
  <c r="N48" i="10"/>
  <c r="O48" i="10"/>
  <c r="N49" i="10"/>
  <c r="O49" i="10"/>
  <c r="N50" i="10"/>
  <c r="O50" i="10"/>
  <c r="N51" i="10"/>
  <c r="O51" i="10"/>
  <c r="N52" i="10"/>
  <c r="O52" i="10"/>
  <c r="N55" i="10"/>
  <c r="O55" i="10"/>
  <c r="N56" i="10"/>
  <c r="O56" i="10"/>
  <c r="N57" i="10"/>
  <c r="O57" i="10"/>
  <c r="O53" i="10" s="1"/>
  <c r="N58" i="10"/>
  <c r="O58" i="10"/>
  <c r="N59" i="10"/>
  <c r="O59" i="10"/>
  <c r="N60" i="10"/>
  <c r="O60" i="10"/>
  <c r="N61" i="10"/>
  <c r="N53" i="10" s="1"/>
  <c r="O61" i="10"/>
  <c r="N62" i="10"/>
  <c r="O62" i="10"/>
  <c r="N63" i="10"/>
  <c r="O63" i="10"/>
  <c r="N64" i="10"/>
  <c r="O64" i="10"/>
  <c r="O6" i="11"/>
  <c r="O8" i="11"/>
  <c r="O9" i="11"/>
  <c r="O10" i="11"/>
  <c r="O11" i="11"/>
  <c r="O12" i="11"/>
  <c r="O13" i="11"/>
  <c r="O14" i="11"/>
  <c r="O15" i="11"/>
  <c r="O16" i="11"/>
  <c r="O17" i="11"/>
  <c r="O18" i="11"/>
  <c r="O19" i="11"/>
  <c r="O20" i="11"/>
  <c r="O21" i="11"/>
  <c r="O22" i="11"/>
  <c r="O23" i="11"/>
  <c r="O26" i="11"/>
  <c r="O27" i="11"/>
  <c r="O28" i="11"/>
  <c r="O29" i="11"/>
  <c r="O30" i="11"/>
  <c r="O31" i="11"/>
  <c r="O33" i="11"/>
  <c r="O34" i="11"/>
  <c r="O24" i="11" s="1"/>
  <c r="O35" i="11"/>
  <c r="O36" i="11"/>
  <c r="O37" i="11"/>
  <c r="O38" i="11"/>
  <c r="O41" i="11"/>
  <c r="O42" i="11"/>
  <c r="O43" i="11"/>
  <c r="O44" i="11"/>
  <c r="O45" i="11"/>
  <c r="O46" i="11"/>
  <c r="O47" i="11"/>
  <c r="O48" i="11"/>
  <c r="O49" i="11"/>
  <c r="O50" i="11"/>
  <c r="O51" i="11"/>
  <c r="O52" i="11"/>
  <c r="O55" i="11"/>
  <c r="O56" i="11"/>
  <c r="O57" i="11"/>
  <c r="O58" i="11"/>
  <c r="O59" i="11"/>
  <c r="O60" i="11"/>
  <c r="O61" i="11"/>
  <c r="O62" i="11"/>
  <c r="O63" i="11"/>
  <c r="O64" i="11"/>
  <c r="N8" i="11"/>
  <c r="N9" i="11"/>
  <c r="N10" i="11"/>
  <c r="N11" i="11"/>
  <c r="N12" i="11"/>
  <c r="N13" i="11"/>
  <c r="N14" i="11"/>
  <c r="N15" i="11"/>
  <c r="N16" i="11"/>
  <c r="N17" i="11"/>
  <c r="N18" i="11"/>
  <c r="N19" i="11"/>
  <c r="N20" i="11"/>
  <c r="N21" i="11"/>
  <c r="N22" i="11"/>
  <c r="N23" i="11"/>
  <c r="N26" i="11"/>
  <c r="N27" i="11"/>
  <c r="N28" i="11"/>
  <c r="N29" i="11"/>
  <c r="N30" i="11"/>
  <c r="N31" i="11"/>
  <c r="N33" i="11"/>
  <c r="N34" i="11"/>
  <c r="N35" i="11"/>
  <c r="N36" i="11"/>
  <c r="N37" i="11"/>
  <c r="N38" i="11"/>
  <c r="N41" i="11"/>
  <c r="N42" i="11"/>
  <c r="N43" i="11"/>
  <c r="N44" i="11"/>
  <c r="N45" i="11"/>
  <c r="N46" i="11"/>
  <c r="N47" i="11"/>
  <c r="N48" i="11"/>
  <c r="N49" i="11"/>
  <c r="N50" i="11"/>
  <c r="N51" i="11"/>
  <c r="N52" i="11"/>
  <c r="N55" i="11"/>
  <c r="N56" i="11"/>
  <c r="N57" i="11"/>
  <c r="N53" i="11" s="1"/>
  <c r="N58" i="11"/>
  <c r="N59" i="11"/>
  <c r="N60" i="11"/>
  <c r="N61" i="11"/>
  <c r="N62" i="11"/>
  <c r="N63" i="11"/>
  <c r="N64" i="11"/>
  <c r="J53" i="10"/>
  <c r="J39" i="10"/>
  <c r="J24" i="10"/>
  <c r="J6" i="10"/>
  <c r="E53" i="10"/>
  <c r="E39" i="10"/>
  <c r="E24" i="10"/>
  <c r="E6" i="10"/>
  <c r="J6" i="11"/>
  <c r="E53" i="11"/>
  <c r="E39" i="11"/>
  <c r="E24" i="11"/>
  <c r="E6" i="11"/>
  <c r="E52" i="9"/>
  <c r="E38" i="9"/>
  <c r="E23" i="9"/>
  <c r="E5" i="9"/>
  <c r="N24" i="11" l="1"/>
  <c r="O39" i="11"/>
  <c r="N39" i="11"/>
  <c r="O53" i="11"/>
  <c r="E39" i="8"/>
  <c r="E53" i="8"/>
  <c r="E6" i="8"/>
  <c r="E24" i="8"/>
  <c r="O5" i="10"/>
  <c r="O40" i="10" s="1"/>
  <c r="O25" i="10"/>
  <c r="N5" i="10"/>
  <c r="N54" i="10" s="1"/>
  <c r="J5" i="10"/>
  <c r="J54" i="10" s="1"/>
  <c r="E5" i="10"/>
  <c r="J5" i="11"/>
  <c r="E5" i="11"/>
  <c r="E4" i="9"/>
  <c r="E40" i="11" l="1"/>
  <c r="E54" i="10"/>
  <c r="J40" i="11"/>
  <c r="J54" i="11"/>
  <c r="J7" i="11"/>
  <c r="J25" i="11"/>
  <c r="O5" i="11"/>
  <c r="N7" i="10"/>
  <c r="N25" i="10"/>
  <c r="N40" i="10"/>
  <c r="O7" i="10"/>
  <c r="O54" i="10"/>
  <c r="J25" i="10"/>
  <c r="J7" i="10"/>
  <c r="J40" i="10"/>
  <c r="E7" i="10"/>
  <c r="E40" i="10"/>
  <c r="E25" i="10"/>
  <c r="E25" i="11"/>
  <c r="E7" i="11"/>
  <c r="E54" i="11"/>
  <c r="E24" i="9"/>
  <c r="E53" i="9"/>
  <c r="E6" i="9"/>
  <c r="E39" i="9"/>
  <c r="J53" i="1" l="1"/>
  <c r="J39" i="1"/>
  <c r="J24" i="1"/>
  <c r="J6" i="1"/>
  <c r="E53" i="1"/>
  <c r="E39" i="1"/>
  <c r="E24" i="1"/>
  <c r="E6" i="1"/>
  <c r="J5" i="1" l="1"/>
  <c r="J54" i="1" s="1"/>
  <c r="E5" i="1"/>
  <c r="E54" i="1" s="1"/>
  <c r="E25" i="1"/>
  <c r="E52" i="7"/>
  <c r="E38" i="7"/>
  <c r="E23" i="7"/>
  <c r="E5" i="7"/>
  <c r="J25" i="1" l="1"/>
  <c r="J7" i="1"/>
  <c r="J40" i="1"/>
  <c r="E7" i="1"/>
  <c r="E40" i="1"/>
  <c r="E4" i="7"/>
  <c r="E24" i="7" s="1"/>
  <c r="E53" i="7" l="1"/>
  <c r="E6" i="7"/>
  <c r="E39" i="7"/>
  <c r="D6" i="12" l="1"/>
  <c r="D7" i="12"/>
  <c r="D8" i="12"/>
  <c r="D9" i="12"/>
  <c r="D10" i="12"/>
  <c r="D11" i="12"/>
  <c r="D12" i="12"/>
  <c r="D13" i="12"/>
  <c r="D14" i="12"/>
  <c r="D15" i="12"/>
  <c r="D16" i="12"/>
  <c r="D17" i="12"/>
  <c r="D18" i="12"/>
  <c r="D19" i="12"/>
  <c r="D20" i="12"/>
  <c r="D21" i="12"/>
  <c r="D24" i="12"/>
  <c r="D25" i="12"/>
  <c r="D26" i="12"/>
  <c r="D27" i="12"/>
  <c r="D28" i="12"/>
  <c r="D29" i="12"/>
  <c r="D30" i="12"/>
  <c r="D31" i="12"/>
  <c r="D32" i="12"/>
  <c r="D33" i="12"/>
  <c r="D34" i="12"/>
  <c r="D35" i="12"/>
  <c r="D36" i="12"/>
  <c r="D39" i="12"/>
  <c r="D40" i="12"/>
  <c r="D41" i="12"/>
  <c r="D42" i="12"/>
  <c r="D43" i="12"/>
  <c r="D44" i="12"/>
  <c r="D45" i="12"/>
  <c r="D46" i="12"/>
  <c r="D47" i="12"/>
  <c r="D48" i="12"/>
  <c r="D49" i="12"/>
  <c r="D50" i="12"/>
  <c r="D53" i="12"/>
  <c r="D54" i="12"/>
  <c r="D55" i="12"/>
  <c r="D56" i="12"/>
  <c r="D57" i="12"/>
  <c r="D58" i="12"/>
  <c r="D59" i="12"/>
  <c r="D60" i="12"/>
  <c r="D61" i="12"/>
  <c r="D62" i="12"/>
  <c r="D52" i="8"/>
  <c r="D38" i="8"/>
  <c r="D23" i="8"/>
  <c r="D5" i="8"/>
  <c r="I53" i="10"/>
  <c r="I39" i="10"/>
  <c r="I24" i="10"/>
  <c r="I6" i="10"/>
  <c r="D53" i="10"/>
  <c r="D39" i="10"/>
  <c r="D24" i="10"/>
  <c r="D6" i="10"/>
  <c r="I53" i="11"/>
  <c r="I39" i="11"/>
  <c r="I24" i="11"/>
  <c r="I6" i="11"/>
  <c r="D53" i="11"/>
  <c r="D39" i="11"/>
  <c r="D24" i="11"/>
  <c r="D6" i="11"/>
  <c r="N6" i="11" s="1"/>
  <c r="D52" i="9"/>
  <c r="D38" i="9"/>
  <c r="D23" i="9"/>
  <c r="D5" i="9"/>
  <c r="I53" i="1"/>
  <c r="I39" i="1"/>
  <c r="I24" i="1"/>
  <c r="I6" i="1"/>
  <c r="D53" i="1"/>
  <c r="D39" i="1"/>
  <c r="D24" i="1"/>
  <c r="D6" i="1"/>
  <c r="D52" i="7"/>
  <c r="D51" i="12" s="1"/>
  <c r="D38" i="7"/>
  <c r="D23" i="7"/>
  <c r="D5" i="7"/>
  <c r="D4" i="12" s="1"/>
  <c r="C6" i="12"/>
  <c r="C7" i="12"/>
  <c r="C8" i="12"/>
  <c r="C9" i="12"/>
  <c r="C10" i="12"/>
  <c r="C11" i="12"/>
  <c r="C12" i="12"/>
  <c r="C13" i="12"/>
  <c r="C14" i="12"/>
  <c r="C15" i="12"/>
  <c r="C16" i="12"/>
  <c r="C17" i="12"/>
  <c r="C18" i="12"/>
  <c r="C19" i="12"/>
  <c r="C20" i="12"/>
  <c r="C21" i="12"/>
  <c r="C24" i="12"/>
  <c r="C25" i="12"/>
  <c r="C26" i="12"/>
  <c r="C27" i="12"/>
  <c r="C28" i="12"/>
  <c r="C29" i="12"/>
  <c r="C30" i="12"/>
  <c r="C31" i="12"/>
  <c r="C32" i="12"/>
  <c r="C33" i="12"/>
  <c r="C34" i="12"/>
  <c r="C35" i="12"/>
  <c r="C36" i="12"/>
  <c r="C39" i="12"/>
  <c r="C40" i="12"/>
  <c r="C41" i="12"/>
  <c r="C42" i="12"/>
  <c r="C43" i="12"/>
  <c r="C44" i="12"/>
  <c r="C45" i="12"/>
  <c r="C46" i="12"/>
  <c r="C47" i="12"/>
  <c r="C48" i="12"/>
  <c r="C49" i="12"/>
  <c r="C50" i="12"/>
  <c r="C53" i="12"/>
  <c r="C54" i="12"/>
  <c r="C55" i="12"/>
  <c r="C56" i="12"/>
  <c r="C57" i="12"/>
  <c r="C58" i="12"/>
  <c r="C59" i="12"/>
  <c r="C60" i="12"/>
  <c r="C61" i="12"/>
  <c r="C62" i="12"/>
  <c r="B6" i="12"/>
  <c r="B7" i="12"/>
  <c r="B8" i="12"/>
  <c r="B9" i="12"/>
  <c r="B10" i="12"/>
  <c r="B11" i="12"/>
  <c r="B12" i="12"/>
  <c r="B13" i="12"/>
  <c r="B14" i="12"/>
  <c r="B15" i="12"/>
  <c r="B16" i="12"/>
  <c r="B17" i="12"/>
  <c r="B18" i="12"/>
  <c r="B19" i="12"/>
  <c r="B20" i="12"/>
  <c r="B21" i="12"/>
  <c r="B24" i="12"/>
  <c r="B25" i="12"/>
  <c r="B26" i="12"/>
  <c r="B27" i="12"/>
  <c r="B28" i="12"/>
  <c r="B29" i="12"/>
  <c r="B30" i="12"/>
  <c r="B31" i="12"/>
  <c r="B32" i="12"/>
  <c r="B33" i="12"/>
  <c r="B34" i="12"/>
  <c r="B35" i="12"/>
  <c r="B36" i="12"/>
  <c r="B39" i="12"/>
  <c r="B40" i="12"/>
  <c r="B41" i="12"/>
  <c r="B42" i="12"/>
  <c r="B43" i="12"/>
  <c r="B44" i="12"/>
  <c r="B45" i="12"/>
  <c r="B46" i="12"/>
  <c r="B47" i="12"/>
  <c r="B48" i="12"/>
  <c r="B49" i="12"/>
  <c r="B50" i="12"/>
  <c r="B53" i="12"/>
  <c r="B54" i="12"/>
  <c r="B55" i="12"/>
  <c r="B56" i="12"/>
  <c r="B57" i="12"/>
  <c r="B58" i="12"/>
  <c r="B59" i="12"/>
  <c r="B60" i="12"/>
  <c r="B61" i="12"/>
  <c r="B62" i="12"/>
  <c r="M8" i="11"/>
  <c r="M9" i="11"/>
  <c r="M10" i="11"/>
  <c r="M11" i="11"/>
  <c r="M12" i="11"/>
  <c r="M13" i="11"/>
  <c r="M14" i="11"/>
  <c r="M15" i="11"/>
  <c r="M16" i="11"/>
  <c r="M17" i="11"/>
  <c r="M18" i="11"/>
  <c r="M19" i="11"/>
  <c r="M20" i="11"/>
  <c r="M21" i="11"/>
  <c r="M22" i="11"/>
  <c r="M23" i="11"/>
  <c r="M26" i="11"/>
  <c r="M27" i="11"/>
  <c r="M28" i="11"/>
  <c r="M29" i="11"/>
  <c r="M30" i="11"/>
  <c r="M31" i="11"/>
  <c r="M33" i="11"/>
  <c r="M34" i="11"/>
  <c r="M35" i="11"/>
  <c r="M36" i="11"/>
  <c r="M37" i="11"/>
  <c r="M38" i="11"/>
  <c r="M41" i="11"/>
  <c r="M42" i="11"/>
  <c r="M43" i="11"/>
  <c r="M44" i="11"/>
  <c r="M45" i="11"/>
  <c r="M46" i="11"/>
  <c r="M47" i="11"/>
  <c r="M48" i="11"/>
  <c r="M49" i="11"/>
  <c r="M50" i="11"/>
  <c r="M51" i="11"/>
  <c r="M52" i="11"/>
  <c r="M55" i="11"/>
  <c r="M56" i="11"/>
  <c r="M57" i="11"/>
  <c r="M58" i="11"/>
  <c r="M59" i="11"/>
  <c r="M60" i="11"/>
  <c r="M61" i="11"/>
  <c r="M62" i="11"/>
  <c r="M63" i="11"/>
  <c r="M64" i="11"/>
  <c r="M26" i="10"/>
  <c r="M27" i="10"/>
  <c r="M28" i="10"/>
  <c r="M29" i="10"/>
  <c r="M30" i="10"/>
  <c r="M31" i="10"/>
  <c r="M32" i="10"/>
  <c r="M33" i="10"/>
  <c r="M34" i="10"/>
  <c r="M35" i="10"/>
  <c r="M36" i="10"/>
  <c r="M37" i="10"/>
  <c r="M38" i="10"/>
  <c r="M41" i="10"/>
  <c r="M42" i="10"/>
  <c r="M43" i="10"/>
  <c r="M44" i="10"/>
  <c r="M45" i="10"/>
  <c r="M46" i="10"/>
  <c r="M47" i="10"/>
  <c r="M48" i="10"/>
  <c r="M49" i="10"/>
  <c r="M50" i="10"/>
  <c r="M51" i="10"/>
  <c r="M52" i="10"/>
  <c r="M55" i="10"/>
  <c r="M56" i="10"/>
  <c r="M57" i="10"/>
  <c r="M58" i="10"/>
  <c r="M59" i="10"/>
  <c r="M60" i="10"/>
  <c r="M61" i="10"/>
  <c r="M62" i="10"/>
  <c r="M63" i="10"/>
  <c r="M64" i="10"/>
  <c r="M8" i="10"/>
  <c r="M9" i="10"/>
  <c r="M10" i="10"/>
  <c r="M11" i="10"/>
  <c r="M12" i="10"/>
  <c r="M13" i="10"/>
  <c r="M14" i="10"/>
  <c r="M15" i="10"/>
  <c r="M16" i="10"/>
  <c r="M17" i="10"/>
  <c r="M18" i="10"/>
  <c r="M19" i="10"/>
  <c r="M20" i="10"/>
  <c r="M21" i="10"/>
  <c r="M22" i="10"/>
  <c r="M23" i="10"/>
  <c r="C52" i="9"/>
  <c r="C38" i="9"/>
  <c r="C23" i="9"/>
  <c r="C5" i="9"/>
  <c r="C53" i="10"/>
  <c r="G53" i="10"/>
  <c r="H53" i="10"/>
  <c r="C39" i="10"/>
  <c r="G39" i="10"/>
  <c r="H39" i="10"/>
  <c r="C24" i="10"/>
  <c r="G24" i="10"/>
  <c r="H24" i="10"/>
  <c r="H6" i="10"/>
  <c r="C6" i="10"/>
  <c r="B53" i="10"/>
  <c r="B39" i="10"/>
  <c r="B24" i="10"/>
  <c r="B6" i="10"/>
  <c r="G6" i="10"/>
  <c r="H53" i="11"/>
  <c r="H39" i="11"/>
  <c r="H24" i="11"/>
  <c r="H6" i="11"/>
  <c r="C53" i="11"/>
  <c r="C39" i="11"/>
  <c r="C24" i="11"/>
  <c r="C6" i="11"/>
  <c r="B53" i="11"/>
  <c r="G53" i="11"/>
  <c r="B39" i="11"/>
  <c r="G39" i="11"/>
  <c r="B24" i="11"/>
  <c r="G24" i="11"/>
  <c r="B6" i="11"/>
  <c r="G6" i="11"/>
  <c r="B52" i="9"/>
  <c r="B38" i="9"/>
  <c r="B23" i="9"/>
  <c r="B5" i="9"/>
  <c r="H53" i="1"/>
  <c r="H39" i="1"/>
  <c r="C37" i="12" s="1"/>
  <c r="H24" i="1"/>
  <c r="C22" i="12" s="1"/>
  <c r="H6" i="1"/>
  <c r="B53" i="1"/>
  <c r="G53" i="1"/>
  <c r="B51" i="12" s="1"/>
  <c r="B39" i="1"/>
  <c r="G39" i="1"/>
  <c r="B24" i="1"/>
  <c r="G24" i="1"/>
  <c r="B22" i="12" s="1"/>
  <c r="B6" i="1"/>
  <c r="G6" i="1"/>
  <c r="B4" i="12" s="1"/>
  <c r="C52" i="8"/>
  <c r="C38" i="8"/>
  <c r="C23" i="8"/>
  <c r="C5" i="8"/>
  <c r="B52" i="8"/>
  <c r="B38" i="8"/>
  <c r="B23" i="8"/>
  <c r="B5" i="8"/>
  <c r="B4" i="8" s="1"/>
  <c r="B53" i="8" s="1"/>
  <c r="C52" i="7"/>
  <c r="C38" i="7"/>
  <c r="C23" i="7"/>
  <c r="C5" i="7"/>
  <c r="B52" i="7"/>
  <c r="B38" i="7"/>
  <c r="B37" i="12" s="1"/>
  <c r="B23" i="7"/>
  <c r="B5" i="7"/>
  <c r="D37" i="12" l="1"/>
  <c r="D22" i="12"/>
  <c r="D4" i="8"/>
  <c r="D53" i="8" s="1"/>
  <c r="I5" i="10"/>
  <c r="I54" i="10" s="1"/>
  <c r="D5" i="10"/>
  <c r="M39" i="10"/>
  <c r="M6" i="10"/>
  <c r="I5" i="11"/>
  <c r="I7" i="11"/>
  <c r="D5" i="11"/>
  <c r="N5" i="11" s="1"/>
  <c r="D4" i="9"/>
  <c r="D53" i="9" s="1"/>
  <c r="D6" i="9"/>
  <c r="C51" i="12"/>
  <c r="I5" i="1"/>
  <c r="I54" i="1" s="1"/>
  <c r="D5" i="1"/>
  <c r="D7" i="1" s="1"/>
  <c r="D4" i="7"/>
  <c r="D6" i="7"/>
  <c r="M24" i="11"/>
  <c r="B4" i="9"/>
  <c r="B53" i="9" s="1"/>
  <c r="M6" i="11"/>
  <c r="C4" i="12"/>
  <c r="M53" i="11"/>
  <c r="C4" i="7"/>
  <c r="C5" i="10"/>
  <c r="C54" i="10" s="1"/>
  <c r="H5" i="10"/>
  <c r="H25" i="10" s="1"/>
  <c r="M53" i="10"/>
  <c r="M39" i="11"/>
  <c r="M24" i="10"/>
  <c r="G5" i="1"/>
  <c r="G5" i="11"/>
  <c r="G40" i="11" s="1"/>
  <c r="C4" i="9"/>
  <c r="C39" i="9" s="1"/>
  <c r="L6" i="11"/>
  <c r="B5" i="1"/>
  <c r="B7" i="1" s="1"/>
  <c r="B5" i="11"/>
  <c r="B7" i="11" s="1"/>
  <c r="B5" i="10"/>
  <c r="B7" i="10" s="1"/>
  <c r="H5" i="11"/>
  <c r="M5" i="10"/>
  <c r="M54" i="10" s="1"/>
  <c r="C5" i="11"/>
  <c r="C7" i="11" s="1"/>
  <c r="C4" i="8"/>
  <c r="H5" i="1"/>
  <c r="H25" i="1" s="1"/>
  <c r="G5" i="10"/>
  <c r="G7" i="10" s="1"/>
  <c r="B39" i="9"/>
  <c r="B24" i="9"/>
  <c r="B6" i="9"/>
  <c r="C24" i="1"/>
  <c r="C6" i="1"/>
  <c r="C53" i="1"/>
  <c r="C39" i="1"/>
  <c r="B54" i="1"/>
  <c r="G40" i="1"/>
  <c r="G25" i="1"/>
  <c r="C6" i="8"/>
  <c r="B39" i="8"/>
  <c r="B24" i="8"/>
  <c r="B6" i="8"/>
  <c r="B4" i="7"/>
  <c r="B6" i="7" s="1"/>
  <c r="G7" i="11" l="1"/>
  <c r="B25" i="10"/>
  <c r="B54" i="10"/>
  <c r="D54" i="10"/>
  <c r="C40" i="10"/>
  <c r="D3" i="12"/>
  <c r="D6" i="8"/>
  <c r="D39" i="8"/>
  <c r="D24" i="8"/>
  <c r="I7" i="10"/>
  <c r="I25" i="10"/>
  <c r="I40" i="10"/>
  <c r="D7" i="10"/>
  <c r="D25" i="10"/>
  <c r="D40" i="10"/>
  <c r="I25" i="11"/>
  <c r="I54" i="11"/>
  <c r="I40" i="11"/>
  <c r="D25" i="11"/>
  <c r="D54" i="11"/>
  <c r="D7" i="11"/>
  <c r="D40" i="11"/>
  <c r="B25" i="11"/>
  <c r="B40" i="11"/>
  <c r="B54" i="11"/>
  <c r="D24" i="9"/>
  <c r="D39" i="9"/>
  <c r="I7" i="1"/>
  <c r="H7" i="1"/>
  <c r="I25" i="1"/>
  <c r="I40" i="1"/>
  <c r="D25" i="1"/>
  <c r="D54" i="1"/>
  <c r="D40" i="1"/>
  <c r="D24" i="7"/>
  <c r="D53" i="7"/>
  <c r="D39" i="7"/>
  <c r="H40" i="10"/>
  <c r="C24" i="7"/>
  <c r="C6" i="9"/>
  <c r="G25" i="11"/>
  <c r="L5" i="11"/>
  <c r="C6" i="7"/>
  <c r="B25" i="1"/>
  <c r="B40" i="10"/>
  <c r="C53" i="9"/>
  <c r="H25" i="11"/>
  <c r="M5" i="11"/>
  <c r="G7" i="1"/>
  <c r="B3" i="12"/>
  <c r="C40" i="11"/>
  <c r="H54" i="10"/>
  <c r="C25" i="10"/>
  <c r="C25" i="11"/>
  <c r="C39" i="7"/>
  <c r="C24" i="9"/>
  <c r="C53" i="7"/>
  <c r="B40" i="1"/>
  <c r="C7" i="10"/>
  <c r="H54" i="1"/>
  <c r="C3" i="12"/>
  <c r="G54" i="1"/>
  <c r="H40" i="1"/>
  <c r="G54" i="11"/>
  <c r="H7" i="10"/>
  <c r="C24" i="8"/>
  <c r="C54" i="11"/>
  <c r="H54" i="11"/>
  <c r="H40" i="11"/>
  <c r="H7" i="11"/>
  <c r="M7" i="10"/>
  <c r="M40" i="10"/>
  <c r="M25" i="10"/>
  <c r="C39" i="8"/>
  <c r="C53" i="8"/>
  <c r="G54" i="10"/>
  <c r="G40" i="10"/>
  <c r="G25" i="10"/>
  <c r="C5" i="1"/>
  <c r="C7" i="1" s="1"/>
  <c r="B53" i="7"/>
  <c r="B39" i="7"/>
  <c r="B24" i="7"/>
  <c r="C54" i="1" l="1"/>
  <c r="C40" i="1"/>
  <c r="C25" i="1"/>
  <c r="L64" i="11" l="1"/>
  <c r="L63" i="11"/>
  <c r="L62" i="11"/>
  <c r="L61" i="11"/>
  <c r="L60" i="11"/>
  <c r="L59" i="11"/>
  <c r="L58" i="11"/>
  <c r="L57" i="11"/>
  <c r="L56" i="11"/>
  <c r="L55" i="11"/>
  <c r="L52" i="11"/>
  <c r="L51" i="11"/>
  <c r="L50" i="11"/>
  <c r="L49" i="11"/>
  <c r="L48" i="11"/>
  <c r="L47" i="11"/>
  <c r="L46" i="11"/>
  <c r="L45" i="11"/>
  <c r="L44" i="11"/>
  <c r="L43" i="11"/>
  <c r="L42" i="11"/>
  <c r="L41" i="11"/>
  <c r="L38" i="11"/>
  <c r="L37" i="11"/>
  <c r="L36" i="11"/>
  <c r="L35" i="11"/>
  <c r="L34" i="11"/>
  <c r="L33" i="11"/>
  <c r="L31" i="11"/>
  <c r="L30" i="11"/>
  <c r="L29" i="11"/>
  <c r="L28" i="11"/>
  <c r="L27" i="11"/>
  <c r="L26" i="11"/>
  <c r="L23" i="11"/>
  <c r="L22" i="11"/>
  <c r="L21" i="11"/>
  <c r="L20" i="11"/>
  <c r="L19" i="11"/>
  <c r="L18" i="11"/>
  <c r="L17" i="11"/>
  <c r="L16" i="11"/>
  <c r="L15" i="11"/>
  <c r="L14" i="11"/>
  <c r="L13" i="11"/>
  <c r="L12" i="11"/>
  <c r="L11" i="11"/>
  <c r="L10" i="11"/>
  <c r="L9" i="11"/>
  <c r="L8" i="11"/>
  <c r="L64" i="10"/>
  <c r="L63" i="10"/>
  <c r="L62" i="10"/>
  <c r="L61" i="10"/>
  <c r="L60" i="10"/>
  <c r="L59" i="10"/>
  <c r="L58" i="10"/>
  <c r="L57" i="10"/>
  <c r="L56" i="10"/>
  <c r="L55" i="10"/>
  <c r="L52" i="10"/>
  <c r="L51" i="10"/>
  <c r="L50" i="10"/>
  <c r="L49" i="10"/>
  <c r="L48" i="10"/>
  <c r="L47" i="10"/>
  <c r="L46" i="10"/>
  <c r="L45" i="10"/>
  <c r="L44" i="10"/>
  <c r="L43" i="10"/>
  <c r="L42" i="10"/>
  <c r="L41" i="10"/>
  <c r="L38" i="10"/>
  <c r="L37" i="10"/>
  <c r="L36" i="10"/>
  <c r="L35" i="10"/>
  <c r="L34" i="10"/>
  <c r="L33" i="10"/>
  <c r="L32" i="10"/>
  <c r="L31" i="10"/>
  <c r="L30" i="10"/>
  <c r="L29" i="10"/>
  <c r="L28" i="10"/>
  <c r="L27" i="10"/>
  <c r="L26" i="10"/>
  <c r="L23" i="10"/>
  <c r="L22" i="10"/>
  <c r="L21" i="10"/>
  <c r="L20" i="10"/>
  <c r="L19" i="10"/>
  <c r="L18" i="10"/>
  <c r="L17" i="10"/>
  <c r="L16" i="10"/>
  <c r="L15" i="10"/>
  <c r="L14" i="10"/>
  <c r="L13" i="10"/>
  <c r="L12" i="10"/>
  <c r="L11" i="10"/>
  <c r="L10" i="10"/>
  <c r="L9" i="10"/>
  <c r="L8" i="10"/>
  <c r="L39" i="11" l="1"/>
  <c r="L39" i="10"/>
  <c r="L5" i="10" s="1"/>
  <c r="L25" i="10" s="1"/>
  <c r="L53" i="10"/>
  <c r="L24" i="11"/>
  <c r="L53" i="11"/>
  <c r="L6" i="10"/>
  <c r="L24" i="10"/>
  <c r="L54" i="10" l="1"/>
  <c r="L40" i="10"/>
  <c r="L7" i="10"/>
</calcChain>
</file>

<file path=xl/comments1.xml><?xml version="1.0" encoding="utf-8"?>
<comments xmlns="http://schemas.openxmlformats.org/spreadsheetml/2006/main">
  <authors>
    <author>Information Systems Admin</author>
    <author>Lisa Cowan</author>
  </authors>
  <commentList>
    <comment ref="F17" authorId="0">
      <text>
        <r>
          <rPr>
            <b/>
            <sz val="8"/>
            <color indexed="81"/>
            <rFont val="Tahoma"/>
            <family val="2"/>
          </rPr>
          <t>Lisa Cowan:</t>
        </r>
        <r>
          <rPr>
            <sz val="8"/>
            <color indexed="81"/>
            <rFont val="Tahoma"/>
            <family val="2"/>
          </rPr>
          <t xml:space="preserve">
manual edit</t>
        </r>
      </text>
    </comment>
    <comment ref="F23" authorId="0">
      <text>
        <r>
          <rPr>
            <b/>
            <sz val="8"/>
            <color indexed="81"/>
            <rFont val="Tahoma"/>
            <family val="2"/>
          </rPr>
          <t>Lisa Cowan:</t>
        </r>
        <r>
          <rPr>
            <sz val="8"/>
            <color indexed="81"/>
            <rFont val="Tahoma"/>
            <family val="2"/>
          </rPr>
          <t xml:space="preserve">
manual edit</t>
        </r>
      </text>
    </comment>
    <comment ref="F55" authorId="0">
      <text>
        <r>
          <rPr>
            <b/>
            <sz val="8"/>
            <color indexed="81"/>
            <rFont val="Tahoma"/>
            <family val="2"/>
          </rPr>
          <t>Lisa Cowan:</t>
        </r>
        <r>
          <rPr>
            <sz val="8"/>
            <color indexed="81"/>
            <rFont val="Tahoma"/>
            <family val="2"/>
          </rPr>
          <t xml:space="preserve">
manual edit</t>
        </r>
      </text>
    </comment>
    <comment ref="F58" authorId="0">
      <text>
        <r>
          <rPr>
            <b/>
            <sz val="8"/>
            <color indexed="81"/>
            <rFont val="Tahoma"/>
            <family val="2"/>
          </rPr>
          <t>Lisa Cowan:</t>
        </r>
        <r>
          <rPr>
            <sz val="8"/>
            <color indexed="81"/>
            <rFont val="Tahoma"/>
            <family val="2"/>
          </rPr>
          <t xml:space="preserve">
manual edit</t>
        </r>
      </text>
    </comment>
    <comment ref="D67" authorId="1">
      <text>
        <r>
          <rPr>
            <b/>
            <sz val="9"/>
            <color indexed="81"/>
            <rFont val="Tahoma"/>
            <family val="2"/>
          </rPr>
          <t>Lisa Cowan:</t>
        </r>
        <r>
          <rPr>
            <sz val="9"/>
            <color indexed="81"/>
            <rFont val="Tahoma"/>
            <family val="2"/>
          </rPr>
          <t xml:space="preserve">
Manual Entry 07/10/14</t>
        </r>
      </text>
    </comment>
  </commentList>
</comments>
</file>

<file path=xl/comments2.xml><?xml version="1.0" encoding="utf-8"?>
<comments xmlns="http://schemas.openxmlformats.org/spreadsheetml/2006/main">
  <authors>
    <author>mperry</author>
    <author>jmarks</author>
    <author>Lisa Cowan</author>
  </authors>
  <commentList>
    <comment ref="D3" authorId="0">
      <text>
        <r>
          <rPr>
            <b/>
            <sz val="8"/>
            <color indexed="81"/>
            <rFont val="Tahoma"/>
            <family val="2"/>
          </rPr>
          <t>Excludes online-only institutions identified in 2010-11.</t>
        </r>
      </text>
    </comment>
    <comment ref="B4" authorId="1">
      <text>
        <r>
          <rPr>
            <b/>
            <sz val="10"/>
            <color indexed="81"/>
            <rFont val="Tahoma"/>
            <family val="2"/>
          </rPr>
          <t>jmarks:</t>
        </r>
        <r>
          <rPr>
            <sz val="10"/>
            <color indexed="81"/>
            <rFont val="Tahoma"/>
            <family val="2"/>
          </rPr>
          <t xml:space="preserve">
216,379 (58%) by degree granting insts; 159,736 (42%) by non degree-granting insts.
</t>
        </r>
      </text>
    </comment>
    <comment ref="D4" authorId="2">
      <text>
        <r>
          <rPr>
            <b/>
            <sz val="9"/>
            <color indexed="81"/>
            <rFont val="Tahoma"/>
            <family val="2"/>
          </rPr>
          <t>Lisa Cowan:</t>
        </r>
        <r>
          <rPr>
            <sz val="9"/>
            <color indexed="81"/>
            <rFont val="Tahoma"/>
            <family val="2"/>
          </rPr>
          <t xml:space="preserve">
311,123 (57%) by degree granting insts; 232,476 (43%) by non degree-granting insts.</t>
        </r>
      </text>
    </comment>
  </commentList>
</comments>
</file>

<file path=xl/comments3.xml><?xml version="1.0" encoding="utf-8"?>
<comments xmlns="http://schemas.openxmlformats.org/spreadsheetml/2006/main">
  <authors>
    <author>mperry</author>
  </authors>
  <commentList>
    <comment ref="D3" authorId="0">
      <text>
        <r>
          <rPr>
            <b/>
            <sz val="8"/>
            <color indexed="81"/>
            <rFont val="Tahoma"/>
            <family val="2"/>
          </rPr>
          <t>Excludes online-only institutions identified in 2010-11.</t>
        </r>
      </text>
    </comment>
  </commentList>
</comments>
</file>

<file path=xl/comments4.xml><?xml version="1.0" encoding="utf-8"?>
<comments xmlns="http://schemas.openxmlformats.org/spreadsheetml/2006/main">
  <authors>
    <author>mperry</author>
  </authors>
  <commentList>
    <comment ref="D4" authorId="0">
      <text>
        <r>
          <rPr>
            <b/>
            <sz val="8"/>
            <color indexed="81"/>
            <rFont val="Tahoma"/>
            <family val="2"/>
          </rPr>
          <t>Excludes online-only institutions identified in 2010-11.</t>
        </r>
      </text>
    </comment>
    <comment ref="I4" authorId="0">
      <text>
        <r>
          <rPr>
            <b/>
            <sz val="8"/>
            <color indexed="81"/>
            <rFont val="Tahoma"/>
            <family val="2"/>
          </rPr>
          <t>Excludes online-only institutions identified in 2010-11.</t>
        </r>
      </text>
    </comment>
  </commentList>
</comments>
</file>

<file path=xl/comments5.xml><?xml version="1.0" encoding="utf-8"?>
<comments xmlns="http://schemas.openxmlformats.org/spreadsheetml/2006/main">
  <authors>
    <author>mperry</author>
  </authors>
  <commentList>
    <comment ref="D3" authorId="0">
      <text>
        <r>
          <rPr>
            <b/>
            <sz val="8"/>
            <color indexed="81"/>
            <rFont val="Tahoma"/>
            <family val="2"/>
          </rPr>
          <t>Excludes online-only institutions identified in 2010-11.</t>
        </r>
      </text>
    </comment>
  </commentList>
</comments>
</file>

<file path=xl/comments6.xml><?xml version="1.0" encoding="utf-8"?>
<comments xmlns="http://schemas.openxmlformats.org/spreadsheetml/2006/main">
  <authors>
    <author>mperry</author>
  </authors>
  <commentList>
    <comment ref="D4" authorId="0">
      <text>
        <r>
          <rPr>
            <b/>
            <sz val="8"/>
            <color indexed="81"/>
            <rFont val="Tahoma"/>
            <family val="2"/>
          </rPr>
          <t>Excludes online-only institutions identified in 2010-11.</t>
        </r>
      </text>
    </comment>
    <comment ref="I4" authorId="0">
      <text>
        <r>
          <rPr>
            <b/>
            <sz val="8"/>
            <color indexed="81"/>
            <rFont val="Tahoma"/>
            <family val="2"/>
          </rPr>
          <t>Excludes online-only institutions identified in 2010-11.</t>
        </r>
      </text>
    </comment>
    <comment ref="L32" authorId="0">
      <text>
        <r>
          <rPr>
            <b/>
            <sz val="8"/>
            <color indexed="81"/>
            <rFont val="Tahoma"/>
            <family val="2"/>
          </rPr>
          <t>mperry:</t>
        </r>
        <r>
          <rPr>
            <sz val="8"/>
            <color indexed="81"/>
            <rFont val="Tahoma"/>
            <family val="2"/>
          </rPr>
          <t xml:space="preserve">
Note manual entry.
5/23/11</t>
        </r>
      </text>
    </comment>
  </commentList>
</comments>
</file>

<file path=xl/comments7.xml><?xml version="1.0" encoding="utf-8"?>
<comments xmlns="http://schemas.openxmlformats.org/spreadsheetml/2006/main">
  <authors>
    <author>mperry</author>
  </authors>
  <commentList>
    <comment ref="D4" authorId="0">
      <text>
        <r>
          <rPr>
            <b/>
            <sz val="8"/>
            <color indexed="81"/>
            <rFont val="Tahoma"/>
            <family val="2"/>
          </rPr>
          <t>Excludes online-only institutions identified in 2010-11.</t>
        </r>
      </text>
    </comment>
    <comment ref="I4" authorId="0">
      <text>
        <r>
          <rPr>
            <b/>
            <sz val="8"/>
            <color indexed="81"/>
            <rFont val="Tahoma"/>
            <family val="2"/>
          </rPr>
          <t>Excludes online-only institutions identified in 2010-11.</t>
        </r>
      </text>
    </comment>
  </commentList>
</comments>
</file>

<file path=xl/comments8.xml><?xml version="1.0" encoding="utf-8"?>
<comments xmlns="http://schemas.openxmlformats.org/spreadsheetml/2006/main">
  <authors>
    <author>mperry</author>
  </authors>
  <commentList>
    <comment ref="D2" authorId="0">
      <text>
        <r>
          <rPr>
            <b/>
            <sz val="8"/>
            <color indexed="81"/>
            <rFont val="Tahoma"/>
            <family val="2"/>
          </rPr>
          <t>Excludes online-only institutions identified in 2010-11.</t>
        </r>
      </text>
    </comment>
  </commentList>
</comments>
</file>

<file path=xl/sharedStrings.xml><?xml version="1.0" encoding="utf-8"?>
<sst xmlns="http://schemas.openxmlformats.org/spreadsheetml/2006/main" count="777" uniqueCount="121">
  <si>
    <t>Alabama</t>
  </si>
  <si>
    <t>Arkansas</t>
  </si>
  <si>
    <t>Florida</t>
  </si>
  <si>
    <t>Georgia</t>
  </si>
  <si>
    <t>Kentucky</t>
  </si>
  <si>
    <t>Louisiana</t>
  </si>
  <si>
    <t>Maryland</t>
  </si>
  <si>
    <t>Mississippi</t>
  </si>
  <si>
    <t>North Carolina</t>
  </si>
  <si>
    <t>Oklahoma</t>
  </si>
  <si>
    <t>South Carolina</t>
  </si>
  <si>
    <t>Tennessee</t>
  </si>
  <si>
    <t>Texas</t>
  </si>
  <si>
    <t>Virginia</t>
  </si>
  <si>
    <t>West Virginia</t>
  </si>
  <si>
    <t>Total</t>
  </si>
  <si>
    <t>Delaware</t>
  </si>
  <si>
    <t>Washington</t>
  </si>
  <si>
    <t>SREB States</t>
  </si>
  <si>
    <t>SOURCE:</t>
  </si>
  <si>
    <t>Education</t>
  </si>
  <si>
    <t>Percent of Total</t>
  </si>
  <si>
    <t xml:space="preserve"> </t>
  </si>
  <si>
    <t>Public Colleges</t>
  </si>
  <si>
    <t>Alaska</t>
  </si>
  <si>
    <t>Arizona</t>
  </si>
  <si>
    <t>California</t>
  </si>
  <si>
    <t>Colorado</t>
  </si>
  <si>
    <t>Connecticut</t>
  </si>
  <si>
    <t>Hawaii</t>
  </si>
  <si>
    <t>Iowa</t>
  </si>
  <si>
    <t>Idaho</t>
  </si>
  <si>
    <t>Illinois</t>
  </si>
  <si>
    <t>Indiana</t>
  </si>
  <si>
    <t>Kansas</t>
  </si>
  <si>
    <t>Massachusetts</t>
  </si>
  <si>
    <t>Maine</t>
  </si>
  <si>
    <t>Michigan</t>
  </si>
  <si>
    <t>Minnesota</t>
  </si>
  <si>
    <t>Missouri</t>
  </si>
  <si>
    <t>Montana</t>
  </si>
  <si>
    <t>District of Columbia</t>
  </si>
  <si>
    <t>North Dakota</t>
  </si>
  <si>
    <t>Nebraska</t>
  </si>
  <si>
    <t>New Hampshire</t>
  </si>
  <si>
    <t>New Jersey</t>
  </si>
  <si>
    <t>New Mexico</t>
  </si>
  <si>
    <t>Nevada</t>
  </si>
  <si>
    <t>New York</t>
  </si>
  <si>
    <t>Ohio</t>
  </si>
  <si>
    <t>Oregon</t>
  </si>
  <si>
    <t>Pennsylvania</t>
  </si>
  <si>
    <t>Rhode Island</t>
  </si>
  <si>
    <t>South Dakota</t>
  </si>
  <si>
    <t>Utah</t>
  </si>
  <si>
    <t>Vermont</t>
  </si>
  <si>
    <t>Wisconsin</t>
  </si>
  <si>
    <t>Wyoming</t>
  </si>
  <si>
    <t>Foreign Students</t>
  </si>
  <si>
    <t xml:space="preserve">SREB analysis </t>
  </si>
  <si>
    <t>of National</t>
  </si>
  <si>
    <t>Center  for</t>
  </si>
  <si>
    <t xml:space="preserve">Statistics </t>
  </si>
  <si>
    <t>(www.nces.ed.gov/ipeds).</t>
  </si>
  <si>
    <t>Percent at</t>
  </si>
  <si>
    <t>Women Students</t>
  </si>
  <si>
    <t>SREB Fact Book</t>
  </si>
  <si>
    <t>West</t>
  </si>
  <si>
    <t>Midwest</t>
  </si>
  <si>
    <t>Northeast</t>
  </si>
  <si>
    <t>50 States and D.C.</t>
  </si>
  <si>
    <t xml:space="preserve">   as a percent of U.S.</t>
  </si>
  <si>
    <t>2008-09</t>
  </si>
  <si>
    <t>IPEDS</t>
  </si>
  <si>
    <t>Completions</t>
  </si>
  <si>
    <t>C2009</t>
  </si>
  <si>
    <t>Survey Data</t>
  </si>
  <si>
    <r>
      <t>Black Students</t>
    </r>
    <r>
      <rPr>
        <vertAlign val="superscript"/>
        <sz val="10"/>
        <rFont val="Arial"/>
        <family val="2"/>
      </rPr>
      <t>2</t>
    </r>
  </si>
  <si>
    <r>
      <t>Hispanic Students</t>
    </r>
    <r>
      <rPr>
        <vertAlign val="superscript"/>
        <sz val="10"/>
        <rFont val="Arial"/>
        <family val="2"/>
      </rPr>
      <t>2</t>
    </r>
  </si>
  <si>
    <t>Non-Degree Granting</t>
  </si>
  <si>
    <t>NOTE:</t>
  </si>
  <si>
    <t>institutions were not</t>
  </si>
  <si>
    <t>filtered out to get</t>
  </si>
  <si>
    <t>Certificates b/c many</t>
  </si>
  <si>
    <t>NDG institutions award</t>
  </si>
  <si>
    <t>only certificates.</t>
  </si>
  <si>
    <t xml:space="preserve">Total 1&lt;4 Year </t>
  </si>
  <si>
    <t>Total Men</t>
  </si>
  <si>
    <t>Total Women</t>
  </si>
  <si>
    <t>Certificates Awarded to Black Students: 1 But Less Than 2-year &amp; 2 But Less Than 4-year</t>
  </si>
  <si>
    <t>Total Black</t>
  </si>
  <si>
    <t>Total Hispanic</t>
  </si>
  <si>
    <t>Total NRA</t>
  </si>
  <si>
    <t>Certificates Awarded to Hispanic &amp; NRA Students: 1 But Less Than 2-year &amp; 2 But Less Than 4-year</t>
  </si>
  <si>
    <t>Women as a % of Total Certificates</t>
  </si>
  <si>
    <t xml:space="preserve">&amp; NRA 1&lt;4 Year </t>
  </si>
  <si>
    <t xml:space="preserve">HBI/PBI 1&lt;4 Year </t>
  </si>
  <si>
    <t>% Black in</t>
  </si>
  <si>
    <r>
      <t xml:space="preserve">3 </t>
    </r>
    <r>
      <rPr>
        <sz val="10"/>
        <rFont val="Arial"/>
        <family val="2"/>
      </rPr>
      <t xml:space="preserve">Predominantly black institutions (PBIs) are those in which black students account for more than 50 percent of total fall enrollment. Historically black institutions (HBIs) are those founded prior to 1964 as institutions for black students. While an institution's PBI status may change from year to year, HBI status will not. </t>
    </r>
  </si>
  <si>
    <r>
      <t>Sub-Bachelor's Certificates Awarded by Public and Private Colleges and Universities</t>
    </r>
    <r>
      <rPr>
        <vertAlign val="superscript"/>
        <sz val="10"/>
        <rFont val="Arial"/>
        <family val="2"/>
      </rPr>
      <t>1</t>
    </r>
  </si>
  <si>
    <t>* Less than one-tenth of 1 percent.</t>
  </si>
  <si>
    <r>
      <t xml:space="preserve"> PBIs or HBIs</t>
    </r>
    <r>
      <rPr>
        <vertAlign val="superscript"/>
        <sz val="10"/>
        <color indexed="8"/>
        <rFont val="Arial"/>
        <family val="2"/>
      </rPr>
      <t>3</t>
    </r>
  </si>
  <si>
    <t>Certificates</t>
  </si>
  <si>
    <t>2009-10</t>
  </si>
  <si>
    <t>Certificates at Public Institutions</t>
  </si>
  <si>
    <t>Certificates by Gender</t>
  </si>
  <si>
    <t>Total Black H/PBI</t>
  </si>
  <si>
    <t>Certificates: All Races (does not include Non-Resident Aliens or Unknown)</t>
  </si>
  <si>
    <r>
      <rPr>
        <vertAlign val="superscript"/>
        <sz val="10"/>
        <rFont val="Arial"/>
        <family val="2"/>
      </rPr>
      <t>1</t>
    </r>
    <r>
      <rPr>
        <sz val="10"/>
        <rFont val="Arial"/>
        <family val="2"/>
      </rPr>
      <t xml:space="preserve"> Figures include one- but less than two-year certificates and two- but less than four-year certificates (in the first major) awarded by all degree- and non-degree-granting institutions eligible for federal Title IV student financial aid in the 50 states and the District of Columbia, excluding service schools. Less than one-year certificates are not included. Non-degree-granting institutions are not included in the other tables. Ninety percent of the certificates reported here were one- but less than two-year certificates, and 58 percent were awarded by degree-granting institutions. </t>
    </r>
  </si>
  <si>
    <t>Percent of Total Sub-Bachelor's Certificates Awarded</t>
  </si>
  <si>
    <t>2010-11</t>
  </si>
  <si>
    <t>2011-12</t>
  </si>
  <si>
    <t>2010-12</t>
  </si>
  <si>
    <t>"NA" indicates not applicable. There was no institution of this type during the specified years.</t>
  </si>
  <si>
    <t>NA</t>
  </si>
  <si>
    <t>*</t>
  </si>
  <si>
    <t>2012-13</t>
  </si>
  <si>
    <t>April 2015</t>
  </si>
  <si>
    <t>Table 48</t>
  </si>
  <si>
    <t>Source: SREB analysis of National Center for Education Statistics completions surveys — www.nces.ed.gov/ipeds.</t>
  </si>
  <si>
    <r>
      <rPr>
        <vertAlign val="superscript"/>
        <sz val="10"/>
        <color indexed="8"/>
        <rFont val="Arial"/>
        <family val="2"/>
      </rPr>
      <t>2</t>
    </r>
    <r>
      <rPr>
        <sz val="10"/>
        <color indexed="8"/>
        <rFont val="Arial"/>
        <family val="2"/>
      </rPr>
      <t xml:space="preserve"> Calculated based on a total that excludes students whose race is unknown and students from foreign countries. Beginning with the 2007-08 data, institutions had the option of reporting new sub-categories of students, including "two or more races." Students reported in this new category were formerly reported in one of the non-Hispanic categories. The new categories were required to be used by all institutions beginning with the 2009-10 data.  </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</si>
</sst>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
    <numFmt numFmtId="165" formatCode="#,##0.0"/>
    <numFmt numFmtId="166" formatCode="0.000000000000"/>
    <numFmt numFmtId="167" formatCode="0.0000000000000"/>
  </numFmts>
  <fonts count="21" x14ac:knownFonts="1">
    <font>
      <sz val="10"/>
      <name val="Helv"/>
    </font>
    <font>
      <sz val="10"/>
      <name val="AGaramond"/>
      <family val="3"/>
    </font>
    <font>
      <sz val="10"/>
      <name val="Arial"/>
      <family val="2"/>
    </font>
    <font>
      <vertAlign val="superscript"/>
      <sz val="10"/>
      <name val="Arial"/>
      <family val="2"/>
    </font>
    <font>
      <b/>
      <sz val="10"/>
      <name val="Arial"/>
      <family val="2"/>
    </font>
    <font>
      <b/>
      <sz val="8"/>
      <color indexed="81"/>
      <name val="Tahoma"/>
      <family val="2"/>
    </font>
    <font>
      <sz val="10"/>
      <color indexed="8"/>
      <name val="Arial"/>
      <family val="2"/>
    </font>
    <font>
      <vertAlign val="superscript"/>
      <sz val="10"/>
      <color indexed="8"/>
      <name val="Arial"/>
      <family val="2"/>
    </font>
    <font>
      <sz val="8"/>
      <name val="Helv"/>
    </font>
    <font>
      <sz val="10"/>
      <name val="Helv"/>
    </font>
    <font>
      <sz val="10"/>
      <color rgb="FF0000FF"/>
      <name val="Arial"/>
      <family val="2"/>
    </font>
    <font>
      <sz val="8"/>
      <color indexed="81"/>
      <name val="Tahoma"/>
      <family val="2"/>
    </font>
    <font>
      <sz val="10"/>
      <color rgb="FFFF0000"/>
      <name val="Arial"/>
      <family val="2"/>
    </font>
    <font>
      <sz val="10"/>
      <color rgb="FF00B050"/>
      <name val="Arial"/>
      <family val="2"/>
    </font>
    <font>
      <b/>
      <sz val="10"/>
      <color rgb="FF0000FF"/>
      <name val="Arial"/>
      <family val="2"/>
    </font>
    <font>
      <sz val="10"/>
      <color indexed="81"/>
      <name val="Tahoma"/>
      <family val="2"/>
    </font>
    <font>
      <b/>
      <sz val="10"/>
      <color indexed="81"/>
      <name val="Tahoma"/>
      <family val="2"/>
    </font>
    <font>
      <b/>
      <sz val="11"/>
      <name val="Arial"/>
      <family val="2"/>
    </font>
    <font>
      <sz val="9"/>
      <color indexed="81"/>
      <name val="Tahoma"/>
      <family val="2"/>
    </font>
    <font>
      <b/>
      <sz val="9"/>
      <color indexed="81"/>
      <name val="Tahoma"/>
      <family val="2"/>
    </font>
    <font>
      <sz val="10"/>
      <color theme="1"/>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99CC"/>
        <bgColor indexed="64"/>
      </patternFill>
    </fill>
    <fill>
      <patternFill patternType="solid">
        <fgColor rgb="FFFF99FF"/>
        <bgColor indexed="64"/>
      </patternFill>
    </fill>
  </fills>
  <borders count="30">
    <border>
      <left/>
      <right/>
      <top/>
      <bottom/>
      <diagonal/>
    </border>
    <border>
      <left/>
      <right/>
      <top style="thin">
        <color indexed="8"/>
      </top>
      <bottom style="thin">
        <color indexed="8"/>
      </bottom>
      <diagonal/>
    </border>
    <border>
      <left/>
      <right/>
      <top/>
      <bottom style="thin">
        <color indexed="8"/>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right style="thin">
        <color indexed="64"/>
      </right>
      <top style="thin">
        <color indexed="8"/>
      </top>
      <bottom style="thin">
        <color indexed="8"/>
      </bottom>
      <diagonal/>
    </border>
    <border>
      <left/>
      <right style="thin">
        <color indexed="64"/>
      </right>
      <top style="thin">
        <color indexed="8"/>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8"/>
      </bottom>
      <diagonal/>
    </border>
    <border>
      <left/>
      <right/>
      <top style="thin">
        <color indexed="8"/>
      </top>
      <bottom style="thin">
        <color indexed="64"/>
      </bottom>
      <diagonal/>
    </border>
    <border>
      <left/>
      <right style="thin">
        <color indexed="64"/>
      </right>
      <top style="thin">
        <color indexed="8"/>
      </top>
      <bottom/>
      <diagonal/>
    </border>
    <border>
      <left style="thin">
        <color indexed="64"/>
      </left>
      <right style="thin">
        <color indexed="64"/>
      </right>
      <top style="thin">
        <color indexed="8"/>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8"/>
      </top>
      <bottom/>
      <diagonal/>
    </border>
    <border>
      <left style="thin">
        <color indexed="64"/>
      </left>
      <right/>
      <top/>
      <bottom style="thin">
        <color indexed="64"/>
      </bottom>
      <diagonal/>
    </border>
  </borders>
  <cellStyleXfs count="4">
    <xf numFmtId="37" fontId="0" fillId="0" borderId="0"/>
    <xf numFmtId="0" fontId="9" fillId="0" borderId="0">
      <alignment horizontal="left" wrapText="1"/>
    </xf>
    <xf numFmtId="0" fontId="2" fillId="0" borderId="0"/>
    <xf numFmtId="43" fontId="1" fillId="0" borderId="0" applyFont="0" applyFill="0" applyBorder="0" applyAlignment="0" applyProtection="0"/>
  </cellStyleXfs>
  <cellXfs count="214">
    <xf numFmtId="37" fontId="0" fillId="0" borderId="0" xfId="0"/>
    <xf numFmtId="37" fontId="2" fillId="0" borderId="0" xfId="0" applyFont="1"/>
    <xf numFmtId="37" fontId="2" fillId="0" borderId="0" xfId="0" applyFont="1" applyBorder="1" applyAlignment="1" applyProtection="1">
      <alignment horizontal="left"/>
    </xf>
    <xf numFmtId="37" fontId="2" fillId="0" borderId="0" xfId="0" applyFont="1" applyBorder="1" applyAlignment="1">
      <alignment horizontal="right"/>
    </xf>
    <xf numFmtId="37" fontId="2" fillId="0" borderId="4" xfId="0" applyFont="1" applyBorder="1"/>
    <xf numFmtId="37" fontId="2" fillId="0" borderId="0" xfId="0" applyFont="1" applyBorder="1"/>
    <xf numFmtId="37" fontId="2" fillId="0" borderId="0" xfId="0" applyFont="1" applyBorder="1" applyAlignment="1" applyProtection="1">
      <alignment horizontal="centerContinuous"/>
    </xf>
    <xf numFmtId="37" fontId="2" fillId="0" borderId="1" xfId="0" applyFont="1" applyBorder="1"/>
    <xf numFmtId="3" fontId="2" fillId="0" borderId="0" xfId="0" applyNumberFormat="1" applyFont="1" applyBorder="1"/>
    <xf numFmtId="37" fontId="2" fillId="0" borderId="0" xfId="0" applyFont="1" applyBorder="1" applyAlignment="1" applyProtection="1">
      <alignment horizontal="right"/>
    </xf>
    <xf numFmtId="37" fontId="4" fillId="0" borderId="0" xfId="0" applyFont="1" applyBorder="1"/>
    <xf numFmtId="37" fontId="2" fillId="0" borderId="0" xfId="0" applyFont="1" applyBorder="1" applyAlignment="1">
      <alignment horizontal="center"/>
    </xf>
    <xf numFmtId="37" fontId="2" fillId="0" borderId="0" xfId="0" applyFont="1" applyFill="1"/>
    <xf numFmtId="37" fontId="2" fillId="0" borderId="0" xfId="0" applyFont="1" applyFill="1" applyBorder="1"/>
    <xf numFmtId="37" fontId="2" fillId="0" borderId="0" xfId="0" applyFont="1" applyBorder="1" applyAlignment="1"/>
    <xf numFmtId="37" fontId="2" fillId="0" borderId="0" xfId="0" applyFont="1" applyFill="1" applyBorder="1" applyAlignment="1"/>
    <xf numFmtId="37" fontId="2" fillId="0" borderId="0" xfId="0" applyFont="1" applyFill="1" applyAlignment="1"/>
    <xf numFmtId="37" fontId="2" fillId="0" borderId="9" xfId="0" applyFont="1" applyBorder="1" applyAlignment="1">
      <alignment horizontal="centerContinuous"/>
    </xf>
    <xf numFmtId="37" fontId="2" fillId="0" borderId="2" xfId="0" applyFont="1" applyBorder="1" applyAlignment="1">
      <alignment horizontal="center"/>
    </xf>
    <xf numFmtId="37" fontId="2" fillId="0" borderId="1" xfId="0" applyFont="1" applyBorder="1" applyAlignment="1">
      <alignment horizontal="centerContinuous"/>
    </xf>
    <xf numFmtId="37" fontId="2" fillId="0" borderId="2" xfId="0" applyFont="1" applyBorder="1" applyAlignment="1">
      <alignment horizontal="centerContinuous"/>
    </xf>
    <xf numFmtId="37" fontId="2" fillId="0" borderId="11" xfId="0" applyFont="1" applyBorder="1" applyAlignment="1">
      <alignment horizontal="centerContinuous"/>
    </xf>
    <xf numFmtId="37" fontId="6" fillId="0" borderId="10" xfId="0" quotePrefix="1" applyFont="1" applyFill="1" applyBorder="1" applyAlignment="1">
      <alignment horizontal="centerContinuous"/>
    </xf>
    <xf numFmtId="37" fontId="6" fillId="0" borderId="12" xfId="0" applyFont="1" applyFill="1" applyBorder="1" applyAlignment="1">
      <alignment horizontal="center"/>
    </xf>
    <xf numFmtId="3" fontId="2" fillId="2" borderId="0" xfId="1" applyNumberFormat="1" applyFont="1" applyFill="1" applyAlignment="1"/>
    <xf numFmtId="3" fontId="2" fillId="0" borderId="0" xfId="1" applyNumberFormat="1" applyFont="1" applyAlignment="1"/>
    <xf numFmtId="3" fontId="2" fillId="0" borderId="0" xfId="1" applyNumberFormat="1" applyFont="1" applyBorder="1" applyAlignment="1"/>
    <xf numFmtId="3" fontId="2" fillId="0" borderId="4" xfId="1" applyNumberFormat="1" applyFont="1" applyBorder="1" applyAlignment="1"/>
    <xf numFmtId="3" fontId="2" fillId="0" borderId="0" xfId="1" applyNumberFormat="1" applyFont="1" applyFill="1" applyAlignment="1"/>
    <xf numFmtId="3" fontId="2" fillId="2" borderId="4" xfId="1" applyNumberFormat="1" applyFont="1" applyFill="1" applyBorder="1" applyAlignment="1"/>
    <xf numFmtId="3" fontId="2" fillId="0" borderId="7" xfId="1" applyNumberFormat="1" applyFont="1" applyFill="1" applyBorder="1" applyAlignment="1"/>
    <xf numFmtId="3" fontId="2" fillId="0" borderId="4" xfId="1" applyNumberFormat="1" applyFont="1" applyFill="1" applyBorder="1" applyAlignment="1"/>
    <xf numFmtId="3" fontId="2" fillId="2" borderId="6" xfId="1" applyNumberFormat="1" applyFont="1" applyFill="1" applyBorder="1" applyAlignment="1"/>
    <xf numFmtId="0" fontId="2" fillId="0" borderId="0" xfId="2" applyFill="1" applyBorder="1"/>
    <xf numFmtId="37" fontId="2" fillId="0" borderId="6" xfId="1" applyNumberFormat="1" applyFont="1" applyFill="1" applyBorder="1" applyAlignment="1"/>
    <xf numFmtId="37" fontId="2" fillId="0" borderId="0" xfId="1" applyNumberFormat="1" applyFont="1" applyBorder="1" applyAlignment="1" applyProtection="1"/>
    <xf numFmtId="164" fontId="2" fillId="0" borderId="0" xfId="1" applyNumberFormat="1" applyFont="1" applyFill="1" applyBorder="1" applyAlignment="1" applyProtection="1"/>
    <xf numFmtId="37" fontId="2" fillId="0" borderId="4" xfId="1" applyNumberFormat="1" applyFont="1" applyBorder="1" applyAlignment="1" applyProtection="1"/>
    <xf numFmtId="37" fontId="2" fillId="0" borderId="0" xfId="1" applyNumberFormat="1" applyFont="1" applyFill="1" applyBorder="1" applyAlignment="1" applyProtection="1"/>
    <xf numFmtId="37" fontId="2" fillId="0" borderId="0" xfId="1" applyNumberFormat="1" applyFont="1" applyBorder="1" applyAlignment="1"/>
    <xf numFmtId="37" fontId="2" fillId="0" borderId="4" xfId="1" applyNumberFormat="1" applyFont="1" applyBorder="1" applyAlignment="1"/>
    <xf numFmtId="0" fontId="2" fillId="0" borderId="6" xfId="1" applyNumberFormat="1" applyFont="1" applyFill="1" applyBorder="1" applyAlignment="1"/>
    <xf numFmtId="37" fontId="4" fillId="0" borderId="6" xfId="0" applyFont="1" applyBorder="1"/>
    <xf numFmtId="3" fontId="10" fillId="0" borderId="6" xfId="1" applyNumberFormat="1" applyFont="1" applyFill="1" applyBorder="1" applyAlignment="1"/>
    <xf numFmtId="164" fontId="10" fillId="0" borderId="0" xfId="1" applyNumberFormat="1" applyFont="1" applyBorder="1" applyAlignment="1" applyProtection="1"/>
    <xf numFmtId="3" fontId="10" fillId="0" borderId="7" xfId="3" applyNumberFormat="1" applyFont="1" applyBorder="1" applyAlignment="1"/>
    <xf numFmtId="37" fontId="2" fillId="0" borderId="0" xfId="0" applyFont="1" applyFill="1" applyBorder="1" applyAlignment="1" applyProtection="1"/>
    <xf numFmtId="3" fontId="10" fillId="0" borderId="7" xfId="3" applyNumberFormat="1" applyFont="1" applyFill="1" applyBorder="1" applyAlignment="1"/>
    <xf numFmtId="3" fontId="2" fillId="0" borderId="6" xfId="3" applyNumberFormat="1" applyFont="1" applyBorder="1" applyAlignment="1"/>
    <xf numFmtId="37" fontId="4" fillId="0" borderId="1" xfId="0" applyFont="1" applyBorder="1"/>
    <xf numFmtId="3" fontId="2" fillId="0" borderId="0" xfId="3" applyNumberFormat="1" applyFont="1" applyBorder="1" applyAlignment="1"/>
    <xf numFmtId="3" fontId="2" fillId="0" borderId="4" xfId="3" applyNumberFormat="1" applyFont="1" applyBorder="1" applyAlignment="1"/>
    <xf numFmtId="37" fontId="10" fillId="0" borderId="0" xfId="1" applyNumberFormat="1" applyFont="1" applyFill="1" applyBorder="1" applyAlignment="1" applyProtection="1"/>
    <xf numFmtId="37" fontId="10" fillId="0" borderId="0" xfId="0" applyFont="1" applyBorder="1"/>
    <xf numFmtId="164" fontId="10" fillId="0" borderId="0" xfId="1" applyNumberFormat="1" applyFont="1" applyFill="1" applyBorder="1" applyAlignment="1" applyProtection="1"/>
    <xf numFmtId="37" fontId="10" fillId="0" borderId="6" xfId="1" applyNumberFormat="1" applyFont="1" applyFill="1" applyBorder="1" applyAlignment="1"/>
    <xf numFmtId="37" fontId="10" fillId="0" borderId="0" xfId="1" applyNumberFormat="1" applyFont="1" applyBorder="1" applyAlignment="1" applyProtection="1"/>
    <xf numFmtId="3" fontId="2" fillId="0" borderId="6" xfId="1" applyNumberFormat="1" applyFont="1" applyFill="1" applyBorder="1" applyAlignment="1">
      <alignment horizontal="right"/>
    </xf>
    <xf numFmtId="3" fontId="2" fillId="0" borderId="0" xfId="0" applyNumberFormat="1" applyFont="1" applyBorder="1" applyAlignment="1">
      <alignment horizontal="right"/>
    </xf>
    <xf numFmtId="3" fontId="10" fillId="0" borderId="0" xfId="1" applyNumberFormat="1" applyFont="1" applyFill="1" applyBorder="1" applyAlignment="1" applyProtection="1"/>
    <xf numFmtId="3" fontId="10" fillId="0" borderId="0" xfId="1" applyNumberFormat="1" applyFont="1" applyBorder="1" applyAlignment="1" applyProtection="1"/>
    <xf numFmtId="3" fontId="2" fillId="0" borderId="0" xfId="1" applyNumberFormat="1" applyFont="1" applyBorder="1" applyAlignment="1" applyProtection="1"/>
    <xf numFmtId="3" fontId="2" fillId="0" borderId="4" xfId="1" applyNumberFormat="1" applyFont="1" applyBorder="1" applyAlignment="1" applyProtection="1"/>
    <xf numFmtId="37" fontId="12" fillId="0" borderId="0" xfId="0" applyFont="1"/>
    <xf numFmtId="37" fontId="12" fillId="0" borderId="0" xfId="0" applyFont="1" applyBorder="1"/>
    <xf numFmtId="37" fontId="13" fillId="0" borderId="0" xfId="0" applyFont="1"/>
    <xf numFmtId="3" fontId="2" fillId="0" borderId="6" xfId="1" applyNumberFormat="1" applyFont="1" applyFill="1" applyBorder="1" applyAlignment="1"/>
    <xf numFmtId="164" fontId="2" fillId="0" borderId="0" xfId="0" applyNumberFormat="1" applyFont="1" applyFill="1" applyBorder="1" applyAlignment="1" applyProtection="1">
      <alignment horizontal="right"/>
    </xf>
    <xf numFmtId="164" fontId="2" fillId="0" borderId="0" xfId="1" applyNumberFormat="1" applyFont="1" applyBorder="1" applyAlignment="1"/>
    <xf numFmtId="164" fontId="2" fillId="0" borderId="4" xfId="1" applyNumberFormat="1" applyFont="1" applyBorder="1" applyAlignment="1"/>
    <xf numFmtId="164" fontId="2" fillId="2" borderId="4" xfId="1" applyNumberFormat="1" applyFont="1" applyFill="1" applyBorder="1" applyAlignment="1"/>
    <xf numFmtId="164" fontId="2" fillId="0" borderId="7" xfId="1" applyNumberFormat="1" applyFont="1" applyFill="1" applyBorder="1" applyAlignment="1"/>
    <xf numFmtId="164" fontId="2" fillId="0" borderId="4" xfId="1" applyNumberFormat="1" applyFont="1" applyFill="1" applyBorder="1" applyAlignment="1"/>
    <xf numFmtId="164" fontId="2" fillId="2" borderId="6" xfId="1" applyNumberFormat="1" applyFont="1" applyFill="1" applyBorder="1" applyAlignment="1"/>
    <xf numFmtId="37" fontId="2" fillId="0" borderId="4" xfId="0" applyFont="1" applyFill="1" applyBorder="1" applyAlignment="1" applyProtection="1"/>
    <xf numFmtId="164" fontId="2" fillId="0" borderId="0" xfId="1" applyNumberFormat="1" applyFont="1" applyFill="1" applyBorder="1" applyAlignment="1"/>
    <xf numFmtId="164" fontId="2" fillId="2" borderId="0" xfId="1" applyNumberFormat="1" applyFont="1" applyFill="1" applyBorder="1" applyAlignment="1"/>
    <xf numFmtId="164" fontId="2" fillId="0" borderId="14" xfId="0" applyNumberFormat="1" applyFont="1" applyFill="1" applyBorder="1" applyAlignment="1" applyProtection="1">
      <alignment horizontal="right"/>
    </xf>
    <xf numFmtId="164" fontId="2" fillId="0" borderId="5" xfId="0" applyNumberFormat="1" applyFont="1" applyFill="1" applyBorder="1" applyAlignment="1" applyProtection="1">
      <alignment horizontal="right"/>
    </xf>
    <xf numFmtId="164" fontId="2" fillId="0" borderId="5" xfId="1" applyNumberFormat="1" applyFont="1" applyFill="1" applyBorder="1" applyAlignment="1"/>
    <xf numFmtId="164" fontId="2" fillId="2" borderId="5" xfId="1" applyNumberFormat="1" applyFont="1" applyFill="1" applyBorder="1" applyAlignment="1"/>
    <xf numFmtId="164" fontId="2" fillId="0" borderId="5" xfId="1" applyNumberFormat="1" applyFont="1" applyBorder="1" applyAlignment="1"/>
    <xf numFmtId="164" fontId="2" fillId="0" borderId="3" xfId="1" applyNumberFormat="1" applyFont="1" applyBorder="1" applyAlignment="1"/>
    <xf numFmtId="164" fontId="2" fillId="2" borderId="3" xfId="1" applyNumberFormat="1" applyFont="1" applyFill="1" applyBorder="1" applyAlignment="1"/>
    <xf numFmtId="164" fontId="2" fillId="0" borderId="8" xfId="1" applyNumberFormat="1" applyFont="1" applyFill="1" applyBorder="1" applyAlignment="1"/>
    <xf numFmtId="164" fontId="2" fillId="0" borderId="3" xfId="1" applyNumberFormat="1" applyFont="1" applyFill="1" applyBorder="1" applyAlignment="1"/>
    <xf numFmtId="164" fontId="2" fillId="2" borderId="15" xfId="1" applyNumberFormat="1" applyFont="1" applyFill="1" applyBorder="1" applyAlignment="1"/>
    <xf numFmtId="164" fontId="2" fillId="0" borderId="14" xfId="0" applyNumberFormat="1" applyFont="1" applyFill="1" applyBorder="1" applyAlignment="1">
      <alignment horizontal="right"/>
    </xf>
    <xf numFmtId="164" fontId="2" fillId="0" borderId="5" xfId="0" applyNumberFormat="1" applyFont="1" applyFill="1" applyBorder="1" applyAlignment="1">
      <alignment horizontal="right"/>
    </xf>
    <xf numFmtId="37" fontId="2" fillId="0" borderId="13" xfId="0" applyFont="1" applyBorder="1" applyAlignment="1">
      <alignment horizontal="centerContinuous"/>
    </xf>
    <xf numFmtId="37" fontId="2" fillId="0" borderId="16" xfId="0" applyFont="1" applyFill="1" applyBorder="1" applyAlignment="1">
      <alignment horizontal="center"/>
    </xf>
    <xf numFmtId="164" fontId="2" fillId="0" borderId="3" xfId="0" applyNumberFormat="1" applyFont="1" applyFill="1" applyBorder="1" applyAlignment="1" applyProtection="1">
      <alignment horizontal="right"/>
    </xf>
    <xf numFmtId="164" fontId="2" fillId="0" borderId="17" xfId="0" applyNumberFormat="1" applyFont="1" applyFill="1" applyBorder="1" applyAlignment="1" applyProtection="1">
      <alignment horizontal="right"/>
    </xf>
    <xf numFmtId="37" fontId="2" fillId="0" borderId="0" xfId="0" applyFont="1" applyAlignment="1">
      <alignment horizontal="right"/>
    </xf>
    <xf numFmtId="164" fontId="2" fillId="0" borderId="5" xfId="1" applyNumberFormat="1" applyFont="1" applyBorder="1" applyAlignment="1">
      <alignment horizontal="right"/>
    </xf>
    <xf numFmtId="49" fontId="2" fillId="0" borderId="0" xfId="0" applyNumberFormat="1" applyFont="1" applyBorder="1" applyAlignment="1">
      <alignment horizontal="right"/>
    </xf>
    <xf numFmtId="37" fontId="0" fillId="0" borderId="1" xfId="0" applyBorder="1" applyAlignment="1">
      <alignment horizontal="centerContinuous"/>
    </xf>
    <xf numFmtId="37" fontId="2" fillId="0" borderId="5" xfId="0" applyFont="1" applyBorder="1" applyAlignment="1">
      <alignment horizontal="right"/>
    </xf>
    <xf numFmtId="37" fontId="2" fillId="0" borderId="2" xfId="0" applyFont="1" applyFill="1" applyBorder="1" applyAlignment="1">
      <alignment horizontal="centerContinuous"/>
    </xf>
    <xf numFmtId="37" fontId="2" fillId="0" borderId="5" xfId="0" applyFont="1" applyFill="1" applyBorder="1" applyAlignment="1">
      <alignment horizontal="right"/>
    </xf>
    <xf numFmtId="37" fontId="2" fillId="0" borderId="0" xfId="1" applyNumberFormat="1" applyFont="1" applyAlignment="1"/>
    <xf numFmtId="37" fontId="4" fillId="0" borderId="6" xfId="0" applyFont="1" applyBorder="1" applyAlignment="1">
      <alignment horizontal="center"/>
    </xf>
    <xf numFmtId="3" fontId="2" fillId="0" borderId="14" xfId="0" applyNumberFormat="1" applyFont="1" applyFill="1" applyBorder="1" applyAlignment="1" applyProtection="1">
      <alignment horizontal="right"/>
    </xf>
    <xf numFmtId="3" fontId="2" fillId="0" borderId="5" xfId="0" applyNumberFormat="1" applyFont="1" applyFill="1" applyBorder="1" applyAlignment="1" applyProtection="1">
      <alignment horizontal="right"/>
    </xf>
    <xf numFmtId="165" fontId="2" fillId="0" borderId="5" xfId="0" quotePrefix="1" applyNumberFormat="1" applyFont="1" applyFill="1" applyBorder="1" applyAlignment="1">
      <alignment horizontal="right"/>
    </xf>
    <xf numFmtId="3" fontId="2" fillId="2" borderId="5" xfId="1" applyNumberFormat="1" applyFont="1" applyFill="1" applyBorder="1" applyAlignment="1">
      <alignment horizontal="right"/>
    </xf>
    <xf numFmtId="3" fontId="2" fillId="0" borderId="5" xfId="1" applyNumberFormat="1" applyFont="1" applyBorder="1" applyAlignment="1">
      <alignment horizontal="right"/>
    </xf>
    <xf numFmtId="3" fontId="2" fillId="0" borderId="3" xfId="1" applyNumberFormat="1" applyFont="1" applyBorder="1" applyAlignment="1">
      <alignment horizontal="right"/>
    </xf>
    <xf numFmtId="3" fontId="2" fillId="0" borderId="5" xfId="1" applyNumberFormat="1" applyFont="1" applyFill="1" applyBorder="1" applyAlignment="1">
      <alignment horizontal="right"/>
    </xf>
    <xf numFmtId="165" fontId="2" fillId="0" borderId="5" xfId="1" applyNumberFormat="1" applyFont="1" applyFill="1" applyBorder="1" applyAlignment="1">
      <alignment horizontal="right"/>
    </xf>
    <xf numFmtId="3" fontId="2" fillId="2" borderId="3" xfId="1" applyNumberFormat="1" applyFont="1" applyFill="1" applyBorder="1" applyAlignment="1">
      <alignment horizontal="right"/>
    </xf>
    <xf numFmtId="3" fontId="2" fillId="0" borderId="8" xfId="1" applyNumberFormat="1" applyFont="1" applyFill="1" applyBorder="1" applyAlignment="1">
      <alignment horizontal="right"/>
    </xf>
    <xf numFmtId="165" fontId="2" fillId="0" borderId="5" xfId="1" applyNumberFormat="1" applyFont="1" applyBorder="1" applyAlignment="1">
      <alignment horizontal="right"/>
    </xf>
    <xf numFmtId="3" fontId="2" fillId="0" borderId="3" xfId="1" applyNumberFormat="1" applyFont="1" applyFill="1" applyBorder="1" applyAlignment="1">
      <alignment horizontal="right"/>
    </xf>
    <xf numFmtId="3" fontId="2" fillId="2" borderId="15" xfId="1" applyNumberFormat="1" applyFont="1" applyFill="1" applyBorder="1" applyAlignment="1">
      <alignment horizontal="right"/>
    </xf>
    <xf numFmtId="37" fontId="2" fillId="0" borderId="19" xfId="0" applyFont="1" applyFill="1" applyBorder="1" applyAlignment="1">
      <alignment horizontal="centerContinuous"/>
    </xf>
    <xf numFmtId="37" fontId="2" fillId="0" borderId="20" xfId="0" applyFont="1" applyFill="1" applyBorder="1" applyAlignment="1">
      <alignment horizontal="center"/>
    </xf>
    <xf numFmtId="164" fontId="2" fillId="0" borderId="21" xfId="0" applyNumberFormat="1" applyFont="1" applyFill="1" applyBorder="1" applyAlignment="1" applyProtection="1">
      <alignment horizontal="right"/>
    </xf>
    <xf numFmtId="164" fontId="2" fillId="0" borderId="22" xfId="0" applyNumberFormat="1" applyFont="1" applyFill="1" applyBorder="1" applyAlignment="1" applyProtection="1">
      <alignment horizontal="right"/>
    </xf>
    <xf numFmtId="164" fontId="2" fillId="0" borderId="22" xfId="1" applyNumberFormat="1" applyFont="1" applyFill="1" applyBorder="1" applyAlignment="1"/>
    <xf numFmtId="164" fontId="2" fillId="2" borderId="22" xfId="1" applyNumberFormat="1" applyFont="1" applyFill="1" applyBorder="1" applyAlignment="1"/>
    <xf numFmtId="164" fontId="2" fillId="0" borderId="22" xfId="1" applyNumberFormat="1" applyFont="1" applyBorder="1" applyAlignment="1"/>
    <xf numFmtId="164" fontId="2" fillId="0" borderId="21" xfId="1" applyNumberFormat="1" applyFont="1" applyBorder="1" applyAlignment="1"/>
    <xf numFmtId="164" fontId="2" fillId="2" borderId="21" xfId="1" applyNumberFormat="1" applyFont="1" applyFill="1" applyBorder="1" applyAlignment="1"/>
    <xf numFmtId="164" fontId="2" fillId="0" borderId="23" xfId="1" applyNumberFormat="1" applyFont="1" applyFill="1" applyBorder="1" applyAlignment="1"/>
    <xf numFmtId="164" fontId="2" fillId="0" borderId="21" xfId="1" applyNumberFormat="1" applyFont="1" applyFill="1" applyBorder="1" applyAlignment="1"/>
    <xf numFmtId="164" fontId="2" fillId="2" borderId="24" xfId="1" applyNumberFormat="1" applyFont="1" applyFill="1" applyBorder="1" applyAlignment="1"/>
    <xf numFmtId="37" fontId="2" fillId="0" borderId="0" xfId="0" applyNumberFormat="1" applyFont="1" applyFill="1" applyAlignment="1"/>
    <xf numFmtId="37" fontId="7" fillId="0" borderId="0" xfId="0" applyNumberFormat="1" applyFont="1" applyBorder="1" applyAlignment="1" applyProtection="1">
      <alignment wrapText="1"/>
    </xf>
    <xf numFmtId="37" fontId="3" fillId="0" borderId="0" xfId="0" applyNumberFormat="1" applyFont="1" applyBorder="1" applyAlignment="1" applyProtection="1">
      <alignment wrapText="1"/>
    </xf>
    <xf numFmtId="37" fontId="4" fillId="0" borderId="6" xfId="0" applyFont="1" applyBorder="1" applyAlignment="1">
      <alignment horizontal="right"/>
    </xf>
    <xf numFmtId="3" fontId="2" fillId="0" borderId="6" xfId="0" applyNumberFormat="1" applyFont="1" applyBorder="1"/>
    <xf numFmtId="37" fontId="4" fillId="0" borderId="6" xfId="0" applyNumberFormat="1" applyFont="1" applyFill="1" applyBorder="1" applyAlignment="1">
      <alignment horizontal="right"/>
    </xf>
    <xf numFmtId="3" fontId="10" fillId="3" borderId="6" xfId="1" applyNumberFormat="1" applyFont="1" applyFill="1" applyBorder="1" applyAlignment="1"/>
    <xf numFmtId="3" fontId="10" fillId="3" borderId="7" xfId="3" applyNumberFormat="1" applyFont="1" applyFill="1" applyBorder="1" applyAlignment="1"/>
    <xf numFmtId="164" fontId="10" fillId="3" borderId="0" xfId="1" applyNumberFormat="1" applyFont="1" applyFill="1" applyBorder="1" applyAlignment="1" applyProtection="1"/>
    <xf numFmtId="37" fontId="14" fillId="3" borderId="0" xfId="0" applyFont="1" applyFill="1" applyAlignment="1">
      <alignment horizontal="center"/>
    </xf>
    <xf numFmtId="37" fontId="14" fillId="3" borderId="6" xfId="0" applyNumberFormat="1" applyFont="1" applyFill="1" applyBorder="1" applyAlignment="1">
      <alignment horizontal="right"/>
    </xf>
    <xf numFmtId="3" fontId="10" fillId="3" borderId="0" xfId="1" applyNumberFormat="1" applyFont="1" applyFill="1" applyBorder="1" applyAlignment="1" applyProtection="1"/>
    <xf numFmtId="3" fontId="10" fillId="3" borderId="4" xfId="1" applyNumberFormat="1" applyFont="1" applyFill="1" applyBorder="1" applyAlignment="1" applyProtection="1"/>
    <xf numFmtId="3" fontId="10" fillId="3" borderId="0" xfId="1" applyNumberFormat="1" applyFont="1" applyFill="1" applyBorder="1" applyAlignment="1"/>
    <xf numFmtId="3" fontId="10" fillId="3" borderId="4" xfId="1" applyNumberFormat="1" applyFont="1" applyFill="1" applyBorder="1" applyAlignment="1"/>
    <xf numFmtId="37" fontId="4" fillId="0" borderId="0" xfId="0" applyFont="1" applyAlignment="1">
      <alignment vertical="center"/>
    </xf>
    <xf numFmtId="37" fontId="2" fillId="0" borderId="0" xfId="0" applyFont="1" applyAlignment="1">
      <alignment vertical="center"/>
    </xf>
    <xf numFmtId="37" fontId="2" fillId="0" borderId="0" xfId="0" applyFont="1" applyBorder="1" applyAlignment="1">
      <alignment vertical="center"/>
    </xf>
    <xf numFmtId="3" fontId="10" fillId="0" borderId="26" xfId="1" applyNumberFormat="1" applyFont="1" applyFill="1" applyBorder="1" applyAlignment="1"/>
    <xf numFmtId="3" fontId="10" fillId="0" borderId="27" xfId="3" applyNumberFormat="1" applyFont="1" applyBorder="1" applyAlignment="1"/>
    <xf numFmtId="164" fontId="10" fillId="0" borderId="25" xfId="1" applyNumberFormat="1" applyFont="1" applyBorder="1" applyAlignment="1" applyProtection="1"/>
    <xf numFmtId="3" fontId="2" fillId="0" borderId="25" xfId="0" applyNumberFormat="1" applyFont="1" applyBorder="1"/>
    <xf numFmtId="3" fontId="10" fillId="0" borderId="27" xfId="3" applyNumberFormat="1" applyFont="1" applyFill="1" applyBorder="1" applyAlignment="1"/>
    <xf numFmtId="3" fontId="2" fillId="0" borderId="26" xfId="0" applyNumberFormat="1" applyFont="1" applyBorder="1"/>
    <xf numFmtId="37" fontId="4" fillId="0" borderId="0" xfId="0" applyFont="1" applyAlignment="1" applyProtection="1">
      <alignment vertical="center"/>
    </xf>
    <xf numFmtId="3" fontId="6" fillId="0" borderId="6" xfId="0" applyNumberFormat="1" applyFont="1" applyBorder="1"/>
    <xf numFmtId="37" fontId="4" fillId="0" borderId="26" xfId="0" applyFont="1" applyBorder="1" applyAlignment="1">
      <alignment horizontal="right"/>
    </xf>
    <xf numFmtId="165" fontId="10" fillId="3" borderId="0" xfId="1" applyNumberFormat="1" applyFont="1" applyFill="1" applyBorder="1" applyAlignment="1" applyProtection="1"/>
    <xf numFmtId="165" fontId="10" fillId="3" borderId="4" xfId="1" applyNumberFormat="1" applyFont="1" applyFill="1" applyBorder="1" applyAlignment="1" applyProtection="1"/>
    <xf numFmtId="165" fontId="10" fillId="3" borderId="0" xfId="1" applyNumberFormat="1" applyFont="1" applyFill="1" applyBorder="1" applyAlignment="1"/>
    <xf numFmtId="165" fontId="10" fillId="3" borderId="4" xfId="1" applyNumberFormat="1" applyFont="1" applyFill="1" applyBorder="1" applyAlignment="1"/>
    <xf numFmtId="165" fontId="10" fillId="3" borderId="6" xfId="1" applyNumberFormat="1" applyFont="1" applyFill="1" applyBorder="1" applyAlignment="1"/>
    <xf numFmtId="165" fontId="10" fillId="3" borderId="7" xfId="3" applyNumberFormat="1" applyFont="1" applyFill="1" applyBorder="1" applyAlignment="1"/>
    <xf numFmtId="2" fontId="2" fillId="2" borderId="5" xfId="1" applyNumberFormat="1" applyFont="1" applyFill="1" applyBorder="1" applyAlignment="1">
      <alignment horizontal="right"/>
    </xf>
    <xf numFmtId="37" fontId="4" fillId="0" borderId="0" xfId="0" applyFont="1" applyAlignment="1">
      <alignment horizontal="right" vertical="center"/>
    </xf>
    <xf numFmtId="37" fontId="10" fillId="4" borderId="6" xfId="1" applyNumberFormat="1" applyFont="1" applyFill="1" applyBorder="1" applyAlignment="1">
      <alignment horizontal="right"/>
    </xf>
    <xf numFmtId="37" fontId="10" fillId="4" borderId="0" xfId="1" applyNumberFormat="1" applyFont="1" applyFill="1" applyBorder="1" applyAlignment="1" applyProtection="1">
      <alignment horizontal="right"/>
    </xf>
    <xf numFmtId="164" fontId="10" fillId="4" borderId="0" xfId="1" applyNumberFormat="1" applyFont="1" applyFill="1" applyBorder="1" applyAlignment="1" applyProtection="1">
      <alignment horizontal="right"/>
    </xf>
    <xf numFmtId="3" fontId="10" fillId="4" borderId="0" xfId="1" applyNumberFormat="1" applyFont="1" applyFill="1" applyBorder="1" applyAlignment="1" applyProtection="1">
      <alignment horizontal="right"/>
    </xf>
    <xf numFmtId="3" fontId="10" fillId="4" borderId="4" xfId="1" applyNumberFormat="1" applyFont="1" applyFill="1" applyBorder="1" applyAlignment="1" applyProtection="1">
      <alignment horizontal="right"/>
    </xf>
    <xf numFmtId="3" fontId="10" fillId="4" borderId="0" xfId="1" applyNumberFormat="1" applyFont="1" applyFill="1" applyBorder="1" applyAlignment="1">
      <alignment horizontal="right"/>
    </xf>
    <xf numFmtId="3" fontId="10" fillId="4" borderId="4" xfId="1" applyNumberFormat="1" applyFont="1" applyFill="1" applyBorder="1" applyAlignment="1">
      <alignment horizontal="right"/>
    </xf>
    <xf numFmtId="3" fontId="10" fillId="4" borderId="6" xfId="1" applyNumberFormat="1" applyFont="1" applyFill="1" applyBorder="1" applyAlignment="1">
      <alignment horizontal="right"/>
    </xf>
    <xf numFmtId="37" fontId="2" fillId="0" borderId="16" xfId="0" applyFont="1" applyBorder="1" applyAlignment="1">
      <alignment horizontal="centerContinuous"/>
    </xf>
    <xf numFmtId="37" fontId="2" fillId="0" borderId="28" xfId="0" applyFont="1" applyFill="1" applyBorder="1" applyAlignment="1">
      <alignment horizontal="centerContinuous"/>
    </xf>
    <xf numFmtId="37" fontId="2" fillId="0" borderId="18" xfId="0" applyFont="1" applyBorder="1" applyAlignment="1">
      <alignment horizontal="centerContinuous"/>
    </xf>
    <xf numFmtId="37" fontId="2" fillId="0" borderId="22" xfId="0" applyFont="1" applyFill="1" applyBorder="1"/>
    <xf numFmtId="37" fontId="2" fillId="0" borderId="5" xfId="0" applyFont="1" applyFill="1" applyBorder="1"/>
    <xf numFmtId="37" fontId="6" fillId="0" borderId="2" xfId="0" quotePrefix="1" applyFont="1" applyFill="1" applyBorder="1" applyAlignment="1">
      <alignment horizontal="centerContinuous"/>
    </xf>
    <xf numFmtId="37" fontId="2" fillId="0" borderId="28" xfId="0" applyFont="1" applyBorder="1" applyAlignment="1">
      <alignment horizontal="centerContinuous"/>
    </xf>
    <xf numFmtId="37" fontId="2" fillId="0" borderId="0" xfId="0" applyNumberFormat="1" applyFont="1" applyBorder="1" applyAlignment="1">
      <alignment vertical="top"/>
    </xf>
    <xf numFmtId="37" fontId="4" fillId="0" borderId="0" xfId="0" applyFont="1" applyAlignment="1">
      <alignment horizontal="center"/>
    </xf>
    <xf numFmtId="37" fontId="4" fillId="0" borderId="25" xfId="0" applyFont="1" applyBorder="1" applyAlignment="1">
      <alignment horizontal="center"/>
    </xf>
    <xf numFmtId="37" fontId="4" fillId="0" borderId="0" xfId="0" applyFont="1" applyBorder="1" applyAlignment="1">
      <alignment horizontal="center"/>
    </xf>
    <xf numFmtId="37" fontId="4" fillId="0" borderId="6" xfId="0" applyFont="1" applyFill="1" applyBorder="1" applyAlignment="1">
      <alignment horizontal="right"/>
    </xf>
    <xf numFmtId="37" fontId="4" fillId="0" borderId="25" xfId="0" applyFont="1" applyBorder="1" applyAlignment="1"/>
    <xf numFmtId="37" fontId="4" fillId="0" borderId="0" xfId="0" applyFont="1" applyBorder="1" applyAlignment="1"/>
    <xf numFmtId="37" fontId="4" fillId="0" borderId="29" xfId="0" applyFont="1" applyBorder="1" applyAlignment="1">
      <alignment horizontal="center"/>
    </xf>
    <xf numFmtId="37" fontId="2" fillId="0" borderId="20" xfId="0" applyFont="1" applyBorder="1" applyAlignment="1">
      <alignment horizontal="centerContinuous"/>
    </xf>
    <xf numFmtId="37" fontId="2" fillId="0" borderId="0" xfId="0" applyNumberFormat="1" applyFont="1" applyBorder="1" applyAlignment="1">
      <alignment vertical="center"/>
    </xf>
    <xf numFmtId="37" fontId="2" fillId="0" borderId="0" xfId="0" applyFont="1" applyBorder="1" applyAlignment="1">
      <alignment horizontal="centerContinuous"/>
    </xf>
    <xf numFmtId="37" fontId="17" fillId="0" borderId="0" xfId="0" applyFont="1" applyBorder="1" applyAlignment="1">
      <alignment horizontal="centerContinuous"/>
    </xf>
    <xf numFmtId="37" fontId="4" fillId="5" borderId="6" xfId="0" applyNumberFormat="1" applyFont="1" applyFill="1" applyBorder="1" applyAlignment="1">
      <alignment horizontal="right"/>
    </xf>
    <xf numFmtId="37" fontId="4" fillId="0" borderId="26" xfId="0" applyFont="1" applyBorder="1" applyAlignment="1">
      <alignment horizontal="center"/>
    </xf>
    <xf numFmtId="37" fontId="4" fillId="5" borderId="6" xfId="0" applyFont="1" applyFill="1" applyBorder="1" applyAlignment="1">
      <alignment horizontal="center"/>
    </xf>
    <xf numFmtId="3" fontId="6" fillId="0" borderId="26" xfId="0" applyNumberFormat="1" applyFont="1" applyBorder="1"/>
    <xf numFmtId="37" fontId="4" fillId="5" borderId="6" xfId="0" applyFont="1" applyFill="1" applyBorder="1" applyAlignment="1">
      <alignment horizontal="right"/>
    </xf>
    <xf numFmtId="37" fontId="4" fillId="0" borderId="4" xfId="0" applyFont="1" applyBorder="1" applyAlignment="1">
      <alignment horizontal="center"/>
    </xf>
    <xf numFmtId="37" fontId="4" fillId="6" borderId="6" xfId="0" applyFont="1" applyFill="1" applyBorder="1" applyAlignment="1">
      <alignment horizontal="right"/>
    </xf>
    <xf numFmtId="37" fontId="2" fillId="0" borderId="0" xfId="0" applyFont="1" applyFill="1" applyBorder="1" applyAlignment="1" applyProtection="1">
      <alignment horizontal="left"/>
    </xf>
    <xf numFmtId="3" fontId="20" fillId="0" borderId="0" xfId="0" applyNumberFormat="1" applyFont="1" applyBorder="1"/>
    <xf numFmtId="3" fontId="20" fillId="0" borderId="4" xfId="0" applyNumberFormat="1" applyFont="1" applyBorder="1"/>
    <xf numFmtId="3" fontId="20" fillId="0" borderId="0" xfId="0" applyNumberFormat="1" applyFont="1"/>
    <xf numFmtId="3" fontId="20" fillId="0" borderId="6" xfId="0" applyNumberFormat="1" applyFont="1" applyBorder="1"/>
    <xf numFmtId="166" fontId="2" fillId="2" borderId="15" xfId="1" applyNumberFormat="1" applyFont="1" applyFill="1" applyBorder="1" applyAlignment="1">
      <alignment horizontal="right"/>
    </xf>
    <xf numFmtId="167" fontId="2" fillId="2" borderId="5" xfId="1" applyNumberFormat="1" applyFont="1" applyFill="1" applyBorder="1" applyAlignment="1">
      <alignment horizontal="right"/>
    </xf>
    <xf numFmtId="164" fontId="2" fillId="0" borderId="21" xfId="1" applyNumberFormat="1" applyFont="1" applyBorder="1" applyAlignment="1">
      <alignment horizontal="right"/>
    </xf>
    <xf numFmtId="164" fontId="2" fillId="2" borderId="5" xfId="1" applyNumberFormat="1" applyFont="1" applyFill="1" applyBorder="1" applyAlignment="1">
      <alignment horizontal="right"/>
    </xf>
    <xf numFmtId="164" fontId="2" fillId="2" borderId="22" xfId="1" applyNumberFormat="1" applyFont="1" applyFill="1" applyBorder="1" applyAlignment="1">
      <alignment horizontal="right"/>
    </xf>
    <xf numFmtId="164" fontId="2" fillId="2" borderId="15" xfId="1" applyNumberFormat="1" applyFont="1" applyFill="1" applyBorder="1" applyAlignment="1">
      <alignment horizontal="right"/>
    </xf>
    <xf numFmtId="37" fontId="2" fillId="0" borderId="0" xfId="0" applyFont="1" applyFill="1" applyAlignment="1">
      <alignment vertical="top" wrapText="1"/>
    </xf>
    <xf numFmtId="37" fontId="0" fillId="0" borderId="0" xfId="0" applyAlignment="1">
      <alignment vertical="top" wrapText="1"/>
    </xf>
    <xf numFmtId="37" fontId="2" fillId="0" borderId="0" xfId="0" applyNumberFormat="1" applyFont="1" applyBorder="1" applyAlignment="1" applyProtection="1">
      <alignment horizontal="left" vertical="top" wrapText="1"/>
    </xf>
    <xf numFmtId="37" fontId="6" fillId="0" borderId="0" xfId="0" applyNumberFormat="1" applyFont="1" applyBorder="1" applyAlignment="1" applyProtection="1">
      <alignment horizontal="left" vertical="top" wrapText="1"/>
    </xf>
    <xf numFmtId="37" fontId="7" fillId="0" borderId="0" xfId="0" applyNumberFormat="1" applyFont="1" applyBorder="1" applyAlignment="1" applyProtection="1">
      <alignment horizontal="left" vertical="top" wrapText="1"/>
    </xf>
    <xf numFmtId="37" fontId="2" fillId="0" borderId="0" xfId="0" applyFont="1" applyBorder="1" applyAlignment="1">
      <alignment wrapText="1"/>
    </xf>
    <xf numFmtId="37" fontId="0" fillId="0" borderId="0" xfId="0" applyAlignment="1">
      <alignment wrapText="1"/>
    </xf>
  </cellXfs>
  <cellStyles count="4">
    <cellStyle name="Comma 2" xfId="3"/>
    <cellStyle name="Normal" xfId="0" builtinId="0"/>
    <cellStyle name="Normal 2" xfId="1"/>
    <cellStyle name="Normal 2 2" xfId="2"/>
  </cellStyles>
  <dxfs count="0"/>
  <tableStyles count="0" defaultTableStyle="TableStyleMedium9" defaultPivotStyle="PivotStyleLight16"/>
  <colors>
    <mruColors>
      <color rgb="FF003399"/>
      <color rgb="FF0000FF"/>
      <color rgb="FF990033"/>
      <color rgb="FF006600"/>
      <color rgb="FFFF99FF"/>
      <color rgb="FFFFCCFF"/>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265370237811183"/>
          <c:y val="0.1904133858267717"/>
          <c:w val="0.75078064105623166"/>
          <c:h val="0.72625328083989504"/>
        </c:manualLayout>
      </c:layout>
      <c:barChart>
        <c:barDir val="bar"/>
        <c:grouping val="clustered"/>
        <c:varyColors val="0"/>
        <c:ser>
          <c:idx val="0"/>
          <c:order val="0"/>
          <c:tx>
            <c:strRef>
              <c:f>'TABLE 48'!$A$8</c:f>
              <c:strCache>
                <c:ptCount val="1"/>
                <c:pt idx="0">
                  <c:v>50 States and D.C.</c:v>
                </c:pt>
              </c:strCache>
            </c:strRef>
          </c:tx>
          <c:spPr>
            <a:solidFill>
              <a:srgbClr val="0000FF"/>
            </a:solidFill>
            <a:ln>
              <a:solidFill>
                <a:sysClr val="windowText" lastClr="000000"/>
              </a:solidFill>
            </a:ln>
          </c:spPr>
          <c:invertIfNegative val="0"/>
          <c:cat>
            <c:strRef>
              <c:f>'TABLE 48'!$D$7</c:f>
              <c:strCache>
                <c:ptCount val="1"/>
                <c:pt idx="0">
                  <c:v>Public Colleges</c:v>
                </c:pt>
              </c:strCache>
            </c:strRef>
          </c:cat>
          <c:val>
            <c:numRef>
              <c:f>'TABLE 48'!$D$8</c:f>
              <c:numCache>
                <c:formatCode>0.0</c:formatCode>
                <c:ptCount val="1"/>
                <c:pt idx="0">
                  <c:v>43.443805021416651</c:v>
                </c:pt>
              </c:numCache>
            </c:numRef>
          </c:val>
        </c:ser>
        <c:ser>
          <c:idx val="1"/>
          <c:order val="1"/>
          <c:tx>
            <c:strRef>
              <c:f>'TABLE 48'!$A$9</c:f>
              <c:strCache>
                <c:ptCount val="1"/>
                <c:pt idx="0">
                  <c:v>SREB States</c:v>
                </c:pt>
              </c:strCache>
            </c:strRef>
          </c:tx>
          <c:spPr>
            <a:solidFill>
              <a:srgbClr val="990033"/>
            </a:solidFill>
            <a:ln>
              <a:solidFill>
                <a:sysClr val="windowText" lastClr="000000"/>
              </a:solidFill>
            </a:ln>
          </c:spPr>
          <c:invertIfNegative val="0"/>
          <c:cat>
            <c:strRef>
              <c:f>'TABLE 48'!$D$7</c:f>
              <c:strCache>
                <c:ptCount val="1"/>
                <c:pt idx="0">
                  <c:v>Public Colleges</c:v>
                </c:pt>
              </c:strCache>
            </c:strRef>
          </c:cat>
          <c:val>
            <c:numRef>
              <c:f>'TABLE 48'!$D$9</c:f>
              <c:numCache>
                <c:formatCode>0.0</c:formatCode>
                <c:ptCount val="1"/>
                <c:pt idx="0">
                  <c:v>49.152313196871361</c:v>
                </c:pt>
              </c:numCache>
            </c:numRef>
          </c:val>
        </c:ser>
        <c:ser>
          <c:idx val="2"/>
          <c:order val="2"/>
          <c:tx>
            <c:v>State</c:v>
          </c:tx>
          <c:spPr>
            <a:solidFill>
              <a:srgbClr val="006600"/>
            </a:solidFill>
            <a:ln>
              <a:solidFill>
                <a:sysClr val="windowText" lastClr="000000"/>
              </a:solidFill>
            </a:ln>
          </c:spPr>
          <c:invertIfNegative val="0"/>
          <c:cat>
            <c:strRef>
              <c:f>'TABLE 48'!$D$7</c:f>
              <c:strCache>
                <c:ptCount val="1"/>
                <c:pt idx="0">
                  <c:v>Public Colleges</c:v>
                </c:pt>
              </c:strCache>
            </c:strRef>
          </c:cat>
          <c:val>
            <c:numRef>
              <c:f>'TABLE 48'!$D$11</c:f>
              <c:numCache>
                <c:formatCode>0.0</c:formatCode>
                <c:ptCount val="1"/>
                <c:pt idx="0">
                  <c:v>49.084550504011517</c:v>
                </c:pt>
              </c:numCache>
            </c:numRef>
          </c:val>
        </c:ser>
        <c:dLbls>
          <c:showLegendKey val="0"/>
          <c:showVal val="1"/>
          <c:showCatName val="0"/>
          <c:showSerName val="0"/>
          <c:showPercent val="0"/>
          <c:showBubbleSize val="0"/>
        </c:dLbls>
        <c:gapWidth val="150"/>
        <c:axId val="108042112"/>
        <c:axId val="108043648"/>
      </c:barChart>
      <c:catAx>
        <c:axId val="108042112"/>
        <c:scaling>
          <c:orientation val="maxMin"/>
        </c:scaling>
        <c:delete val="0"/>
        <c:axPos val="l"/>
        <c:majorTickMark val="out"/>
        <c:minorTickMark val="none"/>
        <c:tickLblPos val="nextTo"/>
        <c:crossAx val="108043648"/>
        <c:crosses val="autoZero"/>
        <c:auto val="1"/>
        <c:lblAlgn val="ctr"/>
        <c:lblOffset val="100"/>
        <c:noMultiLvlLbl val="0"/>
      </c:catAx>
      <c:valAx>
        <c:axId val="108043648"/>
        <c:scaling>
          <c:orientation val="minMax"/>
          <c:max val="100"/>
        </c:scaling>
        <c:delete val="1"/>
        <c:axPos val="t"/>
        <c:numFmt formatCode="0.0" sourceLinked="1"/>
        <c:majorTickMark val="out"/>
        <c:minorTickMark val="none"/>
        <c:tickLblPos val="none"/>
        <c:crossAx val="108042112"/>
        <c:crosses val="autoZero"/>
        <c:crossBetween val="between"/>
      </c:valAx>
    </c:plotArea>
    <c:legend>
      <c:legendPos val="t"/>
      <c:layout/>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810824783265728"/>
          <c:y val="5.3030303030303032E-2"/>
          <c:w val="0.75411397438956496"/>
          <c:h val="0.86363636363636365"/>
        </c:manualLayout>
      </c:layout>
      <c:barChart>
        <c:barDir val="bar"/>
        <c:grouping val="clustered"/>
        <c:varyColors val="0"/>
        <c:ser>
          <c:idx val="0"/>
          <c:order val="0"/>
          <c:tx>
            <c:strRef>
              <c:f>'TABLE 48'!$A$8</c:f>
              <c:strCache>
                <c:ptCount val="1"/>
                <c:pt idx="0">
                  <c:v>50 States and D.C.</c:v>
                </c:pt>
              </c:strCache>
            </c:strRef>
          </c:tx>
          <c:spPr>
            <a:solidFill>
              <a:srgbClr val="0000FF"/>
            </a:solidFill>
            <a:ln>
              <a:solidFill>
                <a:sysClr val="windowText" lastClr="000000"/>
              </a:solidFill>
            </a:ln>
          </c:spPr>
          <c:invertIfNegative val="0"/>
          <c:cat>
            <c:strRef>
              <c:f>'TABLE 48'!$E$7</c:f>
              <c:strCache>
                <c:ptCount val="1"/>
                <c:pt idx="0">
                  <c:v>Women Students</c:v>
                </c:pt>
              </c:strCache>
            </c:strRef>
          </c:cat>
          <c:val>
            <c:numRef>
              <c:f>'TABLE 48'!$E$8</c:f>
              <c:numCache>
                <c:formatCode>0.0</c:formatCode>
                <c:ptCount val="1"/>
                <c:pt idx="0">
                  <c:v>65.069239664925803</c:v>
                </c:pt>
              </c:numCache>
            </c:numRef>
          </c:val>
        </c:ser>
        <c:ser>
          <c:idx val="1"/>
          <c:order val="1"/>
          <c:tx>
            <c:strRef>
              <c:f>'TABLE 48'!$A$9</c:f>
              <c:strCache>
                <c:ptCount val="1"/>
                <c:pt idx="0">
                  <c:v>SREB States</c:v>
                </c:pt>
              </c:strCache>
            </c:strRef>
          </c:tx>
          <c:spPr>
            <a:solidFill>
              <a:srgbClr val="990033"/>
            </a:solidFill>
            <a:ln>
              <a:solidFill>
                <a:sysClr val="windowText" lastClr="000000"/>
              </a:solidFill>
            </a:ln>
          </c:spPr>
          <c:invertIfNegative val="0"/>
          <c:cat>
            <c:strRef>
              <c:f>'TABLE 48'!$E$7</c:f>
              <c:strCache>
                <c:ptCount val="1"/>
                <c:pt idx="0">
                  <c:v>Women Students</c:v>
                </c:pt>
              </c:strCache>
            </c:strRef>
          </c:cat>
          <c:val>
            <c:numRef>
              <c:f>'TABLE 48'!$E$9</c:f>
              <c:numCache>
                <c:formatCode>0.0</c:formatCode>
                <c:ptCount val="1"/>
                <c:pt idx="0">
                  <c:v>63.855258778498914</c:v>
                </c:pt>
              </c:numCache>
            </c:numRef>
          </c:val>
        </c:ser>
        <c:ser>
          <c:idx val="2"/>
          <c:order val="2"/>
          <c:tx>
            <c:v>State</c:v>
          </c:tx>
          <c:spPr>
            <a:solidFill>
              <a:srgbClr val="006600"/>
            </a:solidFill>
            <a:ln>
              <a:solidFill>
                <a:sysClr val="windowText" lastClr="000000"/>
              </a:solidFill>
            </a:ln>
          </c:spPr>
          <c:invertIfNegative val="0"/>
          <c:cat>
            <c:strRef>
              <c:f>'TABLE 48'!$E$7</c:f>
              <c:strCache>
                <c:ptCount val="1"/>
                <c:pt idx="0">
                  <c:v>Women Students</c:v>
                </c:pt>
              </c:strCache>
            </c:strRef>
          </c:cat>
          <c:val>
            <c:numRef>
              <c:f>'TABLE 48'!$E$11</c:f>
              <c:numCache>
                <c:formatCode>0.0</c:formatCode>
                <c:ptCount val="1"/>
                <c:pt idx="0">
                  <c:v>70.047315367208398</c:v>
                </c:pt>
              </c:numCache>
            </c:numRef>
          </c:val>
        </c:ser>
        <c:dLbls>
          <c:showLegendKey val="0"/>
          <c:showVal val="1"/>
          <c:showCatName val="0"/>
          <c:showSerName val="0"/>
          <c:showPercent val="0"/>
          <c:showBubbleSize val="0"/>
        </c:dLbls>
        <c:gapWidth val="150"/>
        <c:axId val="109136128"/>
        <c:axId val="109162496"/>
      </c:barChart>
      <c:catAx>
        <c:axId val="109136128"/>
        <c:scaling>
          <c:orientation val="maxMin"/>
        </c:scaling>
        <c:delete val="0"/>
        <c:axPos val="l"/>
        <c:majorTickMark val="out"/>
        <c:minorTickMark val="none"/>
        <c:tickLblPos val="nextTo"/>
        <c:crossAx val="109162496"/>
        <c:crosses val="autoZero"/>
        <c:auto val="1"/>
        <c:lblAlgn val="ctr"/>
        <c:lblOffset val="100"/>
        <c:noMultiLvlLbl val="0"/>
      </c:catAx>
      <c:valAx>
        <c:axId val="109162496"/>
        <c:scaling>
          <c:orientation val="minMax"/>
          <c:max val="100"/>
          <c:min val="0"/>
        </c:scaling>
        <c:delete val="1"/>
        <c:axPos val="t"/>
        <c:numFmt formatCode="0.0" sourceLinked="1"/>
        <c:majorTickMark val="out"/>
        <c:minorTickMark val="none"/>
        <c:tickLblPos val="none"/>
        <c:crossAx val="109136128"/>
        <c:crosses val="autoZero"/>
        <c:crossBetween val="between"/>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'TABLE 48'!$A$8</c:f>
              <c:strCache>
                <c:ptCount val="1"/>
                <c:pt idx="0">
                  <c:v>50 States and D.C.</c:v>
                </c:pt>
              </c:strCache>
            </c:strRef>
          </c:tx>
          <c:spPr>
            <a:solidFill>
              <a:srgbClr val="0000FF"/>
            </a:solidFill>
            <a:ln>
              <a:solidFill>
                <a:sysClr val="windowText" lastClr="000000"/>
              </a:solidFill>
            </a:ln>
          </c:spPr>
          <c:invertIfNegative val="0"/>
          <c:cat>
            <c:strRef>
              <c:f>'TABLE 48'!$F$7</c:f>
              <c:strCache>
                <c:ptCount val="1"/>
                <c:pt idx="0">
                  <c:v>Foreign Students</c:v>
                </c:pt>
              </c:strCache>
            </c:strRef>
          </c:cat>
          <c:val>
            <c:numRef>
              <c:f>'TABLE 48'!$F$8</c:f>
              <c:numCache>
                <c:formatCode>0.0</c:formatCode>
                <c:ptCount val="1"/>
                <c:pt idx="0">
                  <c:v>0.66842643884856889</c:v>
                </c:pt>
              </c:numCache>
            </c:numRef>
          </c:val>
        </c:ser>
        <c:ser>
          <c:idx val="1"/>
          <c:order val="1"/>
          <c:tx>
            <c:strRef>
              <c:f>'TABLE 48'!$A$9</c:f>
              <c:strCache>
                <c:ptCount val="1"/>
                <c:pt idx="0">
                  <c:v>SREB States</c:v>
                </c:pt>
              </c:strCache>
            </c:strRef>
          </c:tx>
          <c:spPr>
            <a:solidFill>
              <a:srgbClr val="990033"/>
            </a:solidFill>
            <a:ln>
              <a:solidFill>
                <a:sysClr val="windowText" lastClr="000000"/>
              </a:solidFill>
            </a:ln>
          </c:spPr>
          <c:invertIfNegative val="0"/>
          <c:cat>
            <c:strRef>
              <c:f>'TABLE 48'!$F$7</c:f>
              <c:strCache>
                <c:ptCount val="1"/>
                <c:pt idx="0">
                  <c:v>Foreign Students</c:v>
                </c:pt>
              </c:strCache>
            </c:strRef>
          </c:cat>
          <c:val>
            <c:numRef>
              <c:f>'TABLE 48'!$F$9</c:f>
              <c:numCache>
                <c:formatCode>0.0</c:formatCode>
                <c:ptCount val="1"/>
                <c:pt idx="0">
                  <c:v>0.37287818272591117</c:v>
                </c:pt>
              </c:numCache>
            </c:numRef>
          </c:val>
        </c:ser>
        <c:ser>
          <c:idx val="2"/>
          <c:order val="2"/>
          <c:tx>
            <c:v>State</c:v>
          </c:tx>
          <c:spPr>
            <a:solidFill>
              <a:srgbClr val="006600"/>
            </a:solidFill>
            <a:ln>
              <a:solidFill>
                <a:sysClr val="windowText" lastClr="000000"/>
              </a:solidFill>
            </a:ln>
          </c:spPr>
          <c:invertIfNegative val="0"/>
          <c:cat>
            <c:strRef>
              <c:f>'TABLE 48'!$F$7</c:f>
              <c:strCache>
                <c:ptCount val="1"/>
                <c:pt idx="0">
                  <c:v>Foreign Students</c:v>
                </c:pt>
              </c:strCache>
            </c:strRef>
          </c:cat>
          <c:val>
            <c:numRef>
              <c:f>'TABLE 48'!$F$11</c:f>
              <c:numCache>
                <c:formatCode>0.0</c:formatCode>
                <c:ptCount val="1"/>
                <c:pt idx="0">
                  <c:v>0.16457519029006376</c:v>
                </c:pt>
              </c:numCache>
            </c:numRef>
          </c:val>
        </c:ser>
        <c:dLbls>
          <c:showLegendKey val="0"/>
          <c:showVal val="1"/>
          <c:showCatName val="0"/>
          <c:showSerName val="0"/>
          <c:showPercent val="0"/>
          <c:showBubbleSize val="0"/>
        </c:dLbls>
        <c:gapWidth val="150"/>
        <c:axId val="110242048"/>
        <c:axId val="110247936"/>
      </c:barChart>
      <c:catAx>
        <c:axId val="110242048"/>
        <c:scaling>
          <c:orientation val="maxMin"/>
        </c:scaling>
        <c:delete val="0"/>
        <c:axPos val="l"/>
        <c:majorTickMark val="out"/>
        <c:minorTickMark val="none"/>
        <c:tickLblPos val="nextTo"/>
        <c:crossAx val="110247936"/>
        <c:crosses val="autoZero"/>
        <c:auto val="1"/>
        <c:lblAlgn val="ctr"/>
        <c:lblOffset val="100"/>
        <c:noMultiLvlLbl val="0"/>
      </c:catAx>
      <c:valAx>
        <c:axId val="110247936"/>
        <c:scaling>
          <c:orientation val="minMax"/>
          <c:max val="5"/>
        </c:scaling>
        <c:delete val="1"/>
        <c:axPos val="t"/>
        <c:numFmt formatCode="0.0" sourceLinked="1"/>
        <c:majorTickMark val="out"/>
        <c:minorTickMark val="none"/>
        <c:tickLblPos val="none"/>
        <c:crossAx val="110242048"/>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'TABLE 48'!$A$8</c:f>
              <c:strCache>
                <c:ptCount val="1"/>
                <c:pt idx="0">
                  <c:v>50 States and D.C.</c:v>
                </c:pt>
              </c:strCache>
            </c:strRef>
          </c:tx>
          <c:spPr>
            <a:solidFill>
              <a:srgbClr val="0000FF"/>
            </a:solidFill>
            <a:ln>
              <a:solidFill>
                <a:sysClr val="windowText" lastClr="000000"/>
              </a:solidFill>
            </a:ln>
          </c:spPr>
          <c:invertIfNegative val="0"/>
          <c:cat>
            <c:strLit>
              <c:ptCount val="1"/>
              <c:pt idx="0">
                <c:v>Black Students</c:v>
              </c:pt>
            </c:strLit>
          </c:cat>
          <c:val>
            <c:numRef>
              <c:f>'TABLE 48'!$G$8</c:f>
              <c:numCache>
                <c:formatCode>0.0</c:formatCode>
                <c:ptCount val="1"/>
                <c:pt idx="0">
                  <c:v>19.326732014732414</c:v>
                </c:pt>
              </c:numCache>
            </c:numRef>
          </c:val>
        </c:ser>
        <c:ser>
          <c:idx val="1"/>
          <c:order val="1"/>
          <c:tx>
            <c:strRef>
              <c:f>'TABLE 48'!$A$9</c:f>
              <c:strCache>
                <c:ptCount val="1"/>
                <c:pt idx="0">
                  <c:v>SREB States</c:v>
                </c:pt>
              </c:strCache>
            </c:strRef>
          </c:tx>
          <c:spPr>
            <a:solidFill>
              <a:srgbClr val="990033"/>
            </a:solidFill>
            <a:ln>
              <a:solidFill>
                <a:sysClr val="windowText" lastClr="000000"/>
              </a:solidFill>
            </a:ln>
          </c:spPr>
          <c:invertIfNegative val="0"/>
          <c:cat>
            <c:strLit>
              <c:ptCount val="1"/>
              <c:pt idx="0">
                <c:v>Black Students</c:v>
              </c:pt>
            </c:strLit>
          </c:cat>
          <c:val>
            <c:numRef>
              <c:f>'TABLE 48'!$G$9</c:f>
              <c:numCache>
                <c:formatCode>0.0</c:formatCode>
                <c:ptCount val="1"/>
                <c:pt idx="0">
                  <c:v>27.625787614173525</c:v>
                </c:pt>
              </c:numCache>
            </c:numRef>
          </c:val>
        </c:ser>
        <c:ser>
          <c:idx val="2"/>
          <c:order val="2"/>
          <c:tx>
            <c:v>State</c:v>
          </c:tx>
          <c:spPr>
            <a:solidFill>
              <a:srgbClr val="006600"/>
            </a:solidFill>
            <a:ln>
              <a:solidFill>
                <a:sysClr val="windowText" lastClr="000000"/>
              </a:solidFill>
            </a:ln>
          </c:spPr>
          <c:invertIfNegative val="0"/>
          <c:cat>
            <c:strLit>
              <c:ptCount val="1"/>
              <c:pt idx="0">
                <c:v>Black Students</c:v>
              </c:pt>
            </c:strLit>
          </c:cat>
          <c:val>
            <c:numRef>
              <c:f>'TABLE 48'!$G$11</c:f>
              <c:numCache>
                <c:formatCode>0.0</c:formatCode>
                <c:ptCount val="1"/>
                <c:pt idx="0">
                  <c:v>43.790849673202615</c:v>
                </c:pt>
              </c:numCache>
            </c:numRef>
          </c:val>
        </c:ser>
        <c:dLbls>
          <c:showLegendKey val="0"/>
          <c:showVal val="1"/>
          <c:showCatName val="0"/>
          <c:showSerName val="0"/>
          <c:showPercent val="0"/>
          <c:showBubbleSize val="0"/>
        </c:dLbls>
        <c:gapWidth val="150"/>
        <c:axId val="110274816"/>
        <c:axId val="110305280"/>
      </c:barChart>
      <c:catAx>
        <c:axId val="110274816"/>
        <c:scaling>
          <c:orientation val="maxMin"/>
        </c:scaling>
        <c:delete val="0"/>
        <c:axPos val="l"/>
        <c:majorTickMark val="out"/>
        <c:minorTickMark val="none"/>
        <c:tickLblPos val="nextTo"/>
        <c:crossAx val="110305280"/>
        <c:crosses val="autoZero"/>
        <c:auto val="1"/>
        <c:lblAlgn val="ctr"/>
        <c:lblOffset val="100"/>
        <c:noMultiLvlLbl val="0"/>
      </c:catAx>
      <c:valAx>
        <c:axId val="110305280"/>
        <c:scaling>
          <c:orientation val="minMax"/>
          <c:max val="100"/>
        </c:scaling>
        <c:delete val="1"/>
        <c:axPos val="t"/>
        <c:numFmt formatCode="0.0" sourceLinked="1"/>
        <c:majorTickMark val="out"/>
        <c:minorTickMark val="none"/>
        <c:tickLblPos val="none"/>
        <c:crossAx val="110274816"/>
        <c:crosses val="autoZero"/>
        <c:crossBetween val="between"/>
      </c:valAx>
    </c:plotArea>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'TABLE 48'!$A$8</c:f>
              <c:strCache>
                <c:ptCount val="1"/>
                <c:pt idx="0">
                  <c:v>50 States and D.C.</c:v>
                </c:pt>
              </c:strCache>
            </c:strRef>
          </c:tx>
          <c:spPr>
            <a:solidFill>
              <a:srgbClr val="0000FF"/>
            </a:solidFill>
            <a:ln>
              <a:solidFill>
                <a:sysClr val="windowText" lastClr="000000"/>
              </a:solidFill>
            </a:ln>
          </c:spPr>
          <c:invertIfNegative val="0"/>
          <c:cat>
            <c:strLit>
              <c:ptCount val="1"/>
              <c:pt idx="0">
                <c:v>Hispanic Students</c:v>
              </c:pt>
            </c:strLit>
          </c:cat>
          <c:val>
            <c:numRef>
              <c:f>'TABLE 48'!$I$8</c:f>
              <c:numCache>
                <c:formatCode>0.0</c:formatCode>
                <c:ptCount val="1"/>
                <c:pt idx="0">
                  <c:v>20.765054581431507</c:v>
                </c:pt>
              </c:numCache>
            </c:numRef>
          </c:val>
        </c:ser>
        <c:ser>
          <c:idx val="1"/>
          <c:order val="1"/>
          <c:tx>
            <c:strRef>
              <c:f>'TABLE 48'!$A$9</c:f>
              <c:strCache>
                <c:ptCount val="1"/>
                <c:pt idx="0">
                  <c:v>SREB States</c:v>
                </c:pt>
              </c:strCache>
            </c:strRef>
          </c:tx>
          <c:spPr>
            <a:solidFill>
              <a:srgbClr val="990033"/>
            </a:solidFill>
            <a:ln>
              <a:solidFill>
                <a:sysClr val="windowText" lastClr="000000"/>
              </a:solidFill>
            </a:ln>
          </c:spPr>
          <c:invertIfNegative val="0"/>
          <c:cat>
            <c:strLit>
              <c:ptCount val="1"/>
              <c:pt idx="0">
                <c:v>Hispanic Students</c:v>
              </c:pt>
            </c:strLit>
          </c:cat>
          <c:val>
            <c:numRef>
              <c:f>'TABLE 48'!$I$9</c:f>
              <c:numCache>
                <c:formatCode>0.0</c:formatCode>
                <c:ptCount val="1"/>
                <c:pt idx="0">
                  <c:v>18.711162005655083</c:v>
                </c:pt>
              </c:numCache>
            </c:numRef>
          </c:val>
        </c:ser>
        <c:ser>
          <c:idx val="2"/>
          <c:order val="2"/>
          <c:tx>
            <c:v>State</c:v>
          </c:tx>
          <c:spPr>
            <a:solidFill>
              <a:srgbClr val="006600"/>
            </a:solidFill>
            <a:ln>
              <a:solidFill>
                <a:sysClr val="windowText" lastClr="000000"/>
              </a:solidFill>
            </a:ln>
          </c:spPr>
          <c:invertIfNegative val="0"/>
          <c:cat>
            <c:strLit>
              <c:ptCount val="1"/>
              <c:pt idx="0">
                <c:v>Hispanic Students</c:v>
              </c:pt>
            </c:strLit>
          </c:cat>
          <c:val>
            <c:numRef>
              <c:f>'TABLE 48'!$I$11</c:f>
              <c:numCache>
                <c:formatCode>0.0</c:formatCode>
                <c:ptCount val="1"/>
                <c:pt idx="0">
                  <c:v>2.0240354206198607</c:v>
                </c:pt>
              </c:numCache>
            </c:numRef>
          </c:val>
        </c:ser>
        <c:dLbls>
          <c:showLegendKey val="0"/>
          <c:showVal val="1"/>
          <c:showCatName val="0"/>
          <c:showSerName val="0"/>
          <c:showPercent val="0"/>
          <c:showBubbleSize val="0"/>
        </c:dLbls>
        <c:gapWidth val="150"/>
        <c:axId val="110328448"/>
        <c:axId val="110334336"/>
      </c:barChart>
      <c:catAx>
        <c:axId val="110328448"/>
        <c:scaling>
          <c:orientation val="maxMin"/>
        </c:scaling>
        <c:delete val="0"/>
        <c:axPos val="l"/>
        <c:majorTickMark val="out"/>
        <c:minorTickMark val="none"/>
        <c:tickLblPos val="nextTo"/>
        <c:crossAx val="110334336"/>
        <c:crosses val="autoZero"/>
        <c:auto val="1"/>
        <c:lblAlgn val="ctr"/>
        <c:lblOffset val="100"/>
        <c:noMultiLvlLbl val="0"/>
      </c:catAx>
      <c:valAx>
        <c:axId val="110334336"/>
        <c:scaling>
          <c:orientation val="minMax"/>
          <c:max val="100"/>
        </c:scaling>
        <c:delete val="1"/>
        <c:axPos val="t"/>
        <c:numFmt formatCode="0.0" sourceLinked="1"/>
        <c:majorTickMark val="out"/>
        <c:minorTickMark val="none"/>
        <c:tickLblPos val="none"/>
        <c:crossAx val="110328448"/>
        <c:crosses val="autoZero"/>
        <c:crossBetween val="between"/>
      </c:valAx>
    </c:plotArea>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10</xdr:col>
      <xdr:colOff>371475</xdr:colOff>
      <xdr:row>4</xdr:row>
      <xdr:rowOff>38100</xdr:rowOff>
    </xdr:from>
    <xdr:to>
      <xdr:col>18</xdr:col>
      <xdr:colOff>219075</xdr:colOff>
      <xdr:row>13</xdr:row>
      <xdr:rowOff>95250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381000</xdr:colOff>
      <xdr:row>13</xdr:row>
      <xdr:rowOff>57150</xdr:rowOff>
    </xdr:from>
    <xdr:to>
      <xdr:col>18</xdr:col>
      <xdr:colOff>228600</xdr:colOff>
      <xdr:row>22</xdr:row>
      <xdr:rowOff>104775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381000</xdr:colOff>
      <xdr:row>40</xdr:row>
      <xdr:rowOff>104775</xdr:rowOff>
    </xdr:from>
    <xdr:to>
      <xdr:col>18</xdr:col>
      <xdr:colOff>228600</xdr:colOff>
      <xdr:row>49</xdr:row>
      <xdr:rowOff>152400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381000</xdr:colOff>
      <xdr:row>22</xdr:row>
      <xdr:rowOff>28575</xdr:rowOff>
    </xdr:from>
    <xdr:to>
      <xdr:col>18</xdr:col>
      <xdr:colOff>228600</xdr:colOff>
      <xdr:row>31</xdr:row>
      <xdr:rowOff>76200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381000</xdr:colOff>
      <xdr:row>31</xdr:row>
      <xdr:rowOff>57150</xdr:rowOff>
    </xdr:from>
    <xdr:to>
      <xdr:col>18</xdr:col>
      <xdr:colOff>228600</xdr:colOff>
      <xdr:row>40</xdr:row>
      <xdr:rowOff>104775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xdr:col>
      <xdr:colOff>228600</xdr:colOff>
      <xdr:row>5</xdr:row>
      <xdr:rowOff>104774</xdr:rowOff>
    </xdr:from>
    <xdr:to>
      <xdr:col>20</xdr:col>
      <xdr:colOff>381000</xdr:colOff>
      <xdr:row>17</xdr:row>
      <xdr:rowOff>0</xdr:rowOff>
    </xdr:to>
    <xdr:sp macro="" textlink="">
      <xdr:nvSpPr>
        <xdr:cNvPr id="8" name="Oval Callout 7"/>
        <xdr:cNvSpPr/>
      </xdr:nvSpPr>
      <xdr:spPr>
        <a:xfrm>
          <a:off x="14687550" y="1000124"/>
          <a:ext cx="1447800" cy="2047876"/>
        </a:xfrm>
        <a:prstGeom prst="wedgeEllipseCallout">
          <a:avLst>
            <a:gd name="adj1" fmla="val -166107"/>
            <a:gd name="adj2" fmla="val -313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http://www.nces.ed.gov/" TargetMode="External"/><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5.bin"/><Relationship Id="rId1" Type="http://schemas.openxmlformats.org/officeDocument/2006/relationships/hyperlink" Target="http://www.nces.ed.gov/" TargetMode="External"/><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enableFormatConditionsCalculation="0">
    <tabColor indexed="16"/>
    <pageSetUpPr fitToPage="1"/>
  </sheetPr>
  <dimension ref="A1:S76"/>
  <sheetViews>
    <sheetView showGridLines="0" tabSelected="1" view="pageBreakPreview" topLeftCell="A42" zoomScaleNormal="80" zoomScaleSheetLayoutView="100" workbookViewId="0">
      <selection activeCell="A72" sqref="A72:I72"/>
    </sheetView>
  </sheetViews>
  <sheetFormatPr defaultColWidth="9.7109375" defaultRowHeight="12.75" x14ac:dyDescent="0.2"/>
  <cols>
    <col min="1" max="1" width="7.42578125" style="14" customWidth="1"/>
    <col min="2" max="2" width="12.7109375" style="14" customWidth="1"/>
    <col min="3" max="3" width="11.140625" style="3" customWidth="1"/>
    <col min="4" max="8" width="16.140625" style="14" customWidth="1"/>
    <col min="9" max="9" width="17.42578125" style="14" customWidth="1"/>
    <col min="10" max="16384" width="9.7109375" style="16"/>
  </cols>
  <sheetData>
    <row r="1" spans="1:19" ht="12.75" customHeight="1" x14ac:dyDescent="0.2">
      <c r="A1" s="196" t="s">
        <v>118</v>
      </c>
      <c r="B1" s="6"/>
      <c r="C1" s="9"/>
      <c r="D1" s="6"/>
    </row>
    <row r="2" spans="1:19" ht="15" customHeight="1" x14ac:dyDescent="0.2">
      <c r="A2" s="2" t="s">
        <v>99</v>
      </c>
      <c r="B2" s="6"/>
      <c r="C2" s="9"/>
      <c r="D2" s="6"/>
    </row>
    <row r="3" spans="1:19" ht="12.75" customHeight="1" x14ac:dyDescent="0.2">
      <c r="A3" s="2"/>
      <c r="B3" s="6"/>
      <c r="C3" s="9"/>
      <c r="D3" s="6"/>
    </row>
    <row r="4" spans="1:19" s="5" customFormat="1" ht="15" customHeight="1" x14ac:dyDescent="0.25">
      <c r="A4" s="17"/>
      <c r="B4" s="17"/>
      <c r="C4" s="89" t="s">
        <v>15</v>
      </c>
      <c r="D4" s="19" t="s">
        <v>21</v>
      </c>
      <c r="E4" s="19"/>
      <c r="F4" s="19"/>
      <c r="G4" s="96"/>
      <c r="H4" s="19"/>
      <c r="I4" s="19"/>
      <c r="J4" s="187"/>
      <c r="K4" s="188" t="s">
        <v>109</v>
      </c>
      <c r="L4" s="187"/>
      <c r="M4" s="187"/>
      <c r="N4" s="187"/>
      <c r="O4" s="187"/>
      <c r="P4" s="187"/>
      <c r="Q4" s="187"/>
      <c r="R4" s="187"/>
      <c r="S4" s="187"/>
    </row>
    <row r="5" spans="1:19" s="5" customFormat="1" ht="15" customHeight="1" x14ac:dyDescent="0.2">
      <c r="A5" s="11"/>
      <c r="B5" s="11"/>
      <c r="C5" s="97"/>
      <c r="D5" s="171"/>
      <c r="E5" s="172"/>
      <c r="F5" s="172"/>
      <c r="G5" s="20" t="s">
        <v>77</v>
      </c>
      <c r="H5" s="175"/>
      <c r="I5" s="176" t="s">
        <v>22</v>
      </c>
    </row>
    <row r="6" spans="1:19" s="5" customFormat="1" ht="15" customHeight="1" x14ac:dyDescent="0.2">
      <c r="A6" s="11"/>
      <c r="B6" s="11"/>
      <c r="C6" s="99"/>
      <c r="D6" s="173"/>
      <c r="E6" s="174"/>
      <c r="F6" s="174"/>
      <c r="G6" s="115" t="s">
        <v>22</v>
      </c>
      <c r="H6" s="22" t="s">
        <v>64</v>
      </c>
      <c r="I6" s="13" t="s">
        <v>22</v>
      </c>
    </row>
    <row r="7" spans="1:19" s="12" customFormat="1" ht="15" customHeight="1" x14ac:dyDescent="0.2">
      <c r="A7" s="18"/>
      <c r="B7" s="18"/>
      <c r="C7" s="90" t="s">
        <v>116</v>
      </c>
      <c r="D7" s="98" t="s">
        <v>23</v>
      </c>
      <c r="E7" s="185" t="s">
        <v>65</v>
      </c>
      <c r="F7" s="170" t="s">
        <v>58</v>
      </c>
      <c r="G7" s="116"/>
      <c r="H7" s="23" t="s">
        <v>101</v>
      </c>
      <c r="I7" s="21" t="s">
        <v>78</v>
      </c>
    </row>
    <row r="8" spans="1:19" ht="12.75" customHeight="1" x14ac:dyDescent="0.2">
      <c r="A8" s="34" t="s">
        <v>70</v>
      </c>
      <c r="B8" s="74"/>
      <c r="C8" s="102">
        <f>+'Total Certificates, 1&lt;4'!F4</f>
        <v>511051</v>
      </c>
      <c r="D8" s="87">
        <f>+(Public!F4/'Total Certificates, 1&lt;4'!F4)*100</f>
        <v>43.443805021416651</v>
      </c>
      <c r="E8" s="91">
        <f>(Gender!K5/'Total Certificates, 1&lt;4'!F4)*100</f>
        <v>65.069239664925803</v>
      </c>
      <c r="F8" s="91">
        <f>IF('Hispanic &amp; Foreign'!K5&gt;0,(('Hispanic &amp; Foreign'!K5/'Total Certificates, 1&lt;4'!F4)*100), "NA")</f>
        <v>0.66842643884856889</v>
      </c>
      <c r="G8" s="117">
        <f>IF(Black!F5&gt;0,((Black!F5/'All races'!F4)*100), "NA")</f>
        <v>19.326732014732414</v>
      </c>
      <c r="H8" s="77">
        <f>IF(Black!K5&gt;0,((Black!K5/Black!F5)*100), "NA")</f>
        <v>41.154392153488772</v>
      </c>
      <c r="I8" s="92">
        <f>+('Hispanic &amp; Foreign'!F5/'All races'!F4)*100</f>
        <v>20.765054581431507</v>
      </c>
      <c r="K8" s="15"/>
      <c r="L8" s="15"/>
    </row>
    <row r="9" spans="1:19" ht="12.75" customHeight="1" x14ac:dyDescent="0.2">
      <c r="A9" s="35" t="s">
        <v>18</v>
      </c>
      <c r="B9" s="46"/>
      <c r="C9" s="103">
        <f>+'Total Certificates, 1&lt;4'!F5</f>
        <v>192288</v>
      </c>
      <c r="D9" s="88">
        <f>+(Public!F5/'Total Certificates, 1&lt;4'!F5)*100</f>
        <v>49.152313196871361</v>
      </c>
      <c r="E9" s="78">
        <f>(Gender!K6/'Total Certificates, 1&lt;4'!F5)*100</f>
        <v>63.855258778498914</v>
      </c>
      <c r="F9" s="78">
        <f>IF('Hispanic &amp; Foreign'!K6&gt;0,(('Hispanic &amp; Foreign'!K6/'Total Certificates, 1&lt;4'!F5)*100), "NA")</f>
        <v>0.37287818272591117</v>
      </c>
      <c r="G9" s="118">
        <f>IF(Black!F6&gt;0,((Black!F6/'All races'!F5)*100), "NA")</f>
        <v>27.625787614173525</v>
      </c>
      <c r="H9" s="78">
        <f>IF(Black!K6&gt;0,((Black!K6/Black!F6)*100), "NA")</f>
        <v>49.720055792389445</v>
      </c>
      <c r="I9" s="67">
        <f>+('Hispanic &amp; Foreign'!F6/'All races'!F5)*100</f>
        <v>18.711162005655083</v>
      </c>
      <c r="K9" s="15"/>
      <c r="L9" s="15"/>
    </row>
    <row r="10" spans="1:19" ht="14.25" customHeight="1" x14ac:dyDescent="0.2">
      <c r="A10" s="36" t="s">
        <v>71</v>
      </c>
      <c r="B10" s="11"/>
      <c r="C10" s="104">
        <f>+'Total Certificates, 1&lt;4'!F6</f>
        <v>37.625990361040287</v>
      </c>
      <c r="D10" s="79"/>
      <c r="E10" s="79"/>
      <c r="F10" s="79"/>
      <c r="G10" s="119"/>
      <c r="H10" s="79"/>
      <c r="I10" s="75"/>
      <c r="K10" s="15"/>
      <c r="L10" s="15"/>
    </row>
    <row r="11" spans="1:19" ht="14.25" customHeight="1" x14ac:dyDescent="0.2">
      <c r="A11" s="24" t="s">
        <v>0</v>
      </c>
      <c r="B11" s="24"/>
      <c r="C11" s="105">
        <f>+'Total Certificates, 1&lt;4'!F7</f>
        <v>4861</v>
      </c>
      <c r="D11" s="80">
        <f>+(Public!F7/'Total Certificates, 1&lt;4'!F7)*100</f>
        <v>49.084550504011517</v>
      </c>
      <c r="E11" s="80">
        <f>(Gender!K8/'Total Certificates, 1&lt;4'!F7)*100</f>
        <v>70.047315367208398</v>
      </c>
      <c r="F11" s="80">
        <f>IF('Hispanic &amp; Foreign'!K8&gt;0,(('Hispanic &amp; Foreign'!K8/'Total Certificates, 1&lt;4'!F7)*100), "NA")</f>
        <v>0.16457519029006376</v>
      </c>
      <c r="G11" s="120">
        <f>IF(Black!F8&gt;0,((Black!F8/'All races'!F7)*100), "NA")</f>
        <v>43.790849673202615</v>
      </c>
      <c r="H11" s="80">
        <f>IF(Black!K8&gt;0,((Black!K8/Black!F8)*100), "NA")</f>
        <v>79.104477611940297</v>
      </c>
      <c r="I11" s="76">
        <f>+('Hispanic &amp; Foreign'!F8/'All races'!F7)*100</f>
        <v>2.0240354206198607</v>
      </c>
      <c r="K11" s="15"/>
      <c r="L11" s="15"/>
    </row>
    <row r="12" spans="1:19" ht="14.25" customHeight="1" x14ac:dyDescent="0.2">
      <c r="A12" s="24" t="s">
        <v>1</v>
      </c>
      <c r="B12" s="24"/>
      <c r="C12" s="105">
        <f>+'Total Certificates, 1&lt;4'!F8</f>
        <v>6968</v>
      </c>
      <c r="D12" s="80">
        <f>+(Public!F8/'Total Certificates, 1&lt;4'!F8)*100</f>
        <v>72.861653272101037</v>
      </c>
      <c r="E12" s="80">
        <f>(Gender!K9/'Total Certificates, 1&lt;4'!F8)*100</f>
        <v>64.623995407577496</v>
      </c>
      <c r="F12" s="80">
        <f>IF('Hispanic &amp; Foreign'!K9&gt;0,(('Hispanic &amp; Foreign'!K9/'Total Certificates, 1&lt;4'!F8)*100), "NA")</f>
        <v>0.17221584385763489</v>
      </c>
      <c r="G12" s="120">
        <f>IF(Black!F9&gt;0,((Black!F9/'All races'!F8)*100), "NA")</f>
        <v>24.130909090909093</v>
      </c>
      <c r="H12" s="80">
        <f>IF(Black!K9&gt;0,((Black!K9/Black!F9)*100), "NA")</f>
        <v>54.430379746835442</v>
      </c>
      <c r="I12" s="76">
        <f>+('Hispanic &amp; Foreign'!F9/'All races'!F8)*100</f>
        <v>3.810909090909091</v>
      </c>
      <c r="K12" s="15"/>
      <c r="L12" s="15"/>
    </row>
    <row r="13" spans="1:19" ht="14.25" customHeight="1" x14ac:dyDescent="0.2">
      <c r="A13" s="24" t="s">
        <v>16</v>
      </c>
      <c r="B13" s="24"/>
      <c r="C13" s="105">
        <f>+'Total Certificates, 1&lt;4'!F9</f>
        <v>932</v>
      </c>
      <c r="D13" s="80">
        <f>+(Public!F9/'Total Certificates, 1&lt;4'!F9)*100</f>
        <v>23.390557939914164</v>
      </c>
      <c r="E13" s="80">
        <f>(Gender!K10/'Total Certificates, 1&lt;4'!F9)*100</f>
        <v>87.982832618025753</v>
      </c>
      <c r="F13" s="80">
        <f>IF('Hispanic &amp; Foreign'!K10&gt;0,(('Hispanic &amp; Foreign'!K10/'Total Certificates, 1&lt;4'!F9)*100), "NA")</f>
        <v>0.53648068669527893</v>
      </c>
      <c r="G13" s="120">
        <f>IF(Black!F10&gt;0,((Black!F10/'All races'!F9)*100), "NA")</f>
        <v>37.787513691128147</v>
      </c>
      <c r="H13" s="80">
        <f>IF(Black!K10&gt;0,((Black!K10/Black!F10)*100), "NA")</f>
        <v>40</v>
      </c>
      <c r="I13" s="76">
        <f>+('Hispanic &amp; Foreign'!F10/'All races'!F9)*100</f>
        <v>8.4337349397590362</v>
      </c>
      <c r="K13" s="15"/>
      <c r="L13" s="15"/>
    </row>
    <row r="14" spans="1:19" ht="14.25" customHeight="1" x14ac:dyDescent="0.2">
      <c r="A14" s="24" t="s">
        <v>2</v>
      </c>
      <c r="B14" s="24"/>
      <c r="C14" s="105">
        <f>+'Total Certificates, 1&lt;4'!F10</f>
        <v>35298</v>
      </c>
      <c r="D14" s="80">
        <f>+(Public!F10/'Total Certificates, 1&lt;4'!F10)*100</f>
        <v>32.85455266587342</v>
      </c>
      <c r="E14" s="80">
        <f>(Gender!K11/'Total Certificates, 1&lt;4'!F10)*100</f>
        <v>60.417020794379283</v>
      </c>
      <c r="F14" s="80">
        <f>IF('Hispanic &amp; Foreign'!K11&gt;0,(('Hispanic &amp; Foreign'!K11/'Total Certificates, 1&lt;4'!F10)*100), "NA")</f>
        <v>0.57510340529208448</v>
      </c>
      <c r="G14" s="120">
        <f>IF(Black!F11&gt;0,((Black!F11/'All races'!F10)*100), "NA")</f>
        <v>23.657622545345525</v>
      </c>
      <c r="H14" s="80">
        <f>IF(Black!K11&gt;0,((Black!K11/Black!F11)*100), "NA")</f>
        <v>34.076796350272467</v>
      </c>
      <c r="I14" s="76">
        <f>+('Hispanic &amp; Foreign'!F11/'All races'!F10)*100</f>
        <v>30.295308049767648</v>
      </c>
      <c r="K14" s="15"/>
      <c r="L14" s="15"/>
    </row>
    <row r="15" spans="1:19" ht="14.25" customHeight="1" x14ac:dyDescent="0.2">
      <c r="A15" s="25" t="s">
        <v>3</v>
      </c>
      <c r="B15" s="25"/>
      <c r="C15" s="106">
        <f>+'Total Certificates, 1&lt;4'!F11</f>
        <v>17201</v>
      </c>
      <c r="D15" s="81">
        <f>+(Public!F11/'Total Certificates, 1&lt;4'!F11)*100</f>
        <v>60.380210452880647</v>
      </c>
      <c r="E15" s="81">
        <f>(Gender!K12/'Total Certificates, 1&lt;4'!F11)*100</f>
        <v>67.327480960409275</v>
      </c>
      <c r="F15" s="81">
        <f>IF('Hispanic &amp; Foreign'!K12&gt;0,(('Hispanic &amp; Foreign'!K12/'Total Certificates, 1&lt;4'!F11)*100), "NA")</f>
        <v>9.3017847799546541E-2</v>
      </c>
      <c r="G15" s="121">
        <f>IF(Black!F12&gt;0,((Black!F12/'All races'!F11)*100), "NA")</f>
        <v>48.141286158259625</v>
      </c>
      <c r="H15" s="81">
        <f>IF(Black!K12&gt;0,((Black!K12/Black!F12)*100), "NA")</f>
        <v>75.121042830540034</v>
      </c>
      <c r="I15" s="68">
        <f>+('Hispanic &amp; Foreign'!F12/'All races'!F11)*100</f>
        <v>4.7991871862299789</v>
      </c>
      <c r="K15" s="15"/>
      <c r="L15" s="15"/>
    </row>
    <row r="16" spans="1:19" ht="14.25" customHeight="1" x14ac:dyDescent="0.2">
      <c r="A16" s="25" t="s">
        <v>4</v>
      </c>
      <c r="B16" s="25"/>
      <c r="C16" s="106">
        <f>+'Total Certificates, 1&lt;4'!F12</f>
        <v>4867</v>
      </c>
      <c r="D16" s="81">
        <f>+(Public!F12/'Total Certificates, 1&lt;4'!F12)*100</f>
        <v>45.942058763098423</v>
      </c>
      <c r="E16" s="81">
        <f>(Gender!K13/'Total Certificates, 1&lt;4'!F12)*100</f>
        <v>76.453667557016644</v>
      </c>
      <c r="F16" s="81">
        <f>IF('Hispanic &amp; Foreign'!K13&gt;0,(('Hispanic &amp; Foreign'!K13/'Total Certificates, 1&lt;4'!F12)*100), "NA")</f>
        <v>6.1639613725087326E-2</v>
      </c>
      <c r="G16" s="121">
        <f>IF(Black!F13&gt;0,((Black!F13/'All races'!F12)*100), "NA")</f>
        <v>14.117647058823529</v>
      </c>
      <c r="H16" s="81">
        <f>IF(Black!K13&gt;0,((Black!K13/Black!F13)*100), "NA")</f>
        <v>21.363636363636363</v>
      </c>
      <c r="I16" s="68">
        <f>+('Hispanic &amp; Foreign'!F13/'All races'!F12)*100</f>
        <v>1.5614973262032086</v>
      </c>
    </row>
    <row r="17" spans="1:9" ht="14.25" customHeight="1" x14ac:dyDescent="0.2">
      <c r="A17" s="25" t="s">
        <v>5</v>
      </c>
      <c r="B17" s="25"/>
      <c r="C17" s="106">
        <f>+'Total Certificates, 1&lt;4'!F13</f>
        <v>11495</v>
      </c>
      <c r="D17" s="81">
        <f>+(Public!F13/'Total Certificates, 1&lt;4'!F13)*100</f>
        <v>60.861244019138759</v>
      </c>
      <c r="E17" s="81">
        <f>(Gender!K14/'Total Certificates, 1&lt;4'!F13)*100</f>
        <v>66.133101348412353</v>
      </c>
      <c r="F17" s="94" t="s">
        <v>115</v>
      </c>
      <c r="G17" s="121">
        <f>IF(Black!F14&gt;0,((Black!F14/'All races'!F13)*100), "NA")</f>
        <v>40.944454496110005</v>
      </c>
      <c r="H17" s="81">
        <f>IF(Black!K14&gt;0,((Black!K14/Black!F14)*100), "NA")</f>
        <v>49.911621741051704</v>
      </c>
      <c r="I17" s="68">
        <f>+('Hispanic &amp; Foreign'!F14/'All races'!F13)*100</f>
        <v>2.4606477293287496</v>
      </c>
    </row>
    <row r="18" spans="1:9" ht="14.25" customHeight="1" x14ac:dyDescent="0.2">
      <c r="A18" s="25" t="s">
        <v>6</v>
      </c>
      <c r="B18" s="25"/>
      <c r="C18" s="106">
        <f>+'Total Certificates, 1&lt;4'!F14</f>
        <v>8160</v>
      </c>
      <c r="D18" s="81">
        <f>+(Public!F14/'Total Certificates, 1&lt;4'!F14)*100</f>
        <v>44.656862745098039</v>
      </c>
      <c r="E18" s="81">
        <f>(Gender!K15/'Total Certificates, 1&lt;4'!F14)*100</f>
        <v>65.69852941176471</v>
      </c>
      <c r="F18" s="81">
        <f>IF('Hispanic &amp; Foreign'!K15&gt;0,(('Hispanic &amp; Foreign'!K15/'Total Certificates, 1&lt;4'!F14)*100), "NA")</f>
        <v>1.1642156862745099</v>
      </c>
      <c r="G18" s="121">
        <f>IF(Black!F15&gt;0,((Black!F15/'All races'!F14)*100), "NA")</f>
        <v>45.432258064516127</v>
      </c>
      <c r="H18" s="81">
        <f>IF(Black!K15&gt;0,((Black!K15/Black!F15)*100), "NA")</f>
        <v>73.956262425447321</v>
      </c>
      <c r="I18" s="68">
        <f>+('Hispanic &amp; Foreign'!F15/'All races'!F14)*100</f>
        <v>6.6064516129032258</v>
      </c>
    </row>
    <row r="19" spans="1:9" ht="14.25" customHeight="1" x14ac:dyDescent="0.2">
      <c r="A19" s="24" t="s">
        <v>7</v>
      </c>
      <c r="B19" s="24"/>
      <c r="C19" s="105">
        <f>+'Total Certificates, 1&lt;4'!F15</f>
        <v>3512</v>
      </c>
      <c r="D19" s="80">
        <f>+(Public!F15/'Total Certificates, 1&lt;4'!F15)*100</f>
        <v>65.119589977220954</v>
      </c>
      <c r="E19" s="80">
        <f>(Gender!K16/'Total Certificates, 1&lt;4'!F15)*100</f>
        <v>58.656036446469251</v>
      </c>
      <c r="F19" s="202" t="str">
        <f>IF('Hispanic &amp; Foreign'!K16&gt;0,(('Hispanic &amp; Foreign'!K16/'Total Certificates, 1&lt;4'!F15)*100), "NA")</f>
        <v>NA</v>
      </c>
      <c r="G19" s="120">
        <f>IF(Black!F16&gt;0,((Black!F16/'All races'!F15)*100), "NA")</f>
        <v>52.208835341365464</v>
      </c>
      <c r="H19" s="80">
        <f>IF(Black!K16&gt;0,((Black!K16/Black!F16)*100), "NA")</f>
        <v>63.901098901098898</v>
      </c>
      <c r="I19" s="76">
        <f>+('Hispanic &amp; Foreign'!F16/'All races'!F15)*100</f>
        <v>0.88927137119908206</v>
      </c>
    </row>
    <row r="20" spans="1:9" ht="14.25" customHeight="1" x14ac:dyDescent="0.2">
      <c r="A20" s="24" t="s">
        <v>8</v>
      </c>
      <c r="B20" s="24"/>
      <c r="C20" s="105">
        <f>+'Total Certificates, 1&lt;4'!F16</f>
        <v>10391</v>
      </c>
      <c r="D20" s="80">
        <f>+(Public!F16/'Total Certificates, 1&lt;4'!F16)*100</f>
        <v>57.944374939851798</v>
      </c>
      <c r="E20" s="80">
        <f>(Gender!K17/'Total Certificates, 1&lt;4'!F16)*100</f>
        <v>68.010778558367818</v>
      </c>
      <c r="F20" s="80">
        <f>IF('Hispanic &amp; Foreign'!K17&gt;0,(('Hispanic &amp; Foreign'!K17/'Total Certificates, 1&lt;4'!F16)*100), "NA")</f>
        <v>0.39457222596477726</v>
      </c>
      <c r="G20" s="120">
        <f>IF(Black!F17&gt;0,((Black!F17/'All races'!F16)*100), "NA")</f>
        <v>31.980931128917739</v>
      </c>
      <c r="H20" s="80">
        <f>IF(Black!K17&gt;0,((Black!K17/Black!F17)*100), "NA")</f>
        <v>51.3162067871868</v>
      </c>
      <c r="I20" s="76">
        <f>+('Hispanic &amp; Foreign'!F17/'All races'!F16)*100</f>
        <v>4.7875038036311999</v>
      </c>
    </row>
    <row r="21" spans="1:9" ht="14.25" customHeight="1" x14ac:dyDescent="0.2">
      <c r="A21" s="24" t="s">
        <v>9</v>
      </c>
      <c r="B21" s="24"/>
      <c r="C21" s="105">
        <f>+'Total Certificates, 1&lt;4'!F17</f>
        <v>10098</v>
      </c>
      <c r="D21" s="80">
        <f>+(Public!F17/'Total Certificates, 1&lt;4'!F17)*100</f>
        <v>76.520102990691228</v>
      </c>
      <c r="E21" s="80">
        <f>(Gender!K18/'Total Certificates, 1&lt;4'!F17)*100</f>
        <v>48.98989898989899</v>
      </c>
      <c r="F21" s="80">
        <f>IF('Hispanic &amp; Foreign'!K18&gt;0,(('Hispanic &amp; Foreign'!K18/'Total Certificates, 1&lt;4'!F17)*100), "NA")</f>
        <v>9.9029510794216666E-2</v>
      </c>
      <c r="G21" s="120">
        <f>IF(Black!F18&gt;0,((Black!F18/'All races'!F17)*100), "NA")</f>
        <v>8.193859739192936</v>
      </c>
      <c r="H21" s="80">
        <f>IF(Black!K18&gt;0,((Black!K18/Black!F18)*100), "NA")</f>
        <v>5.3884711779448615</v>
      </c>
      <c r="I21" s="76">
        <f>+('Hispanic &amp; Foreign'!F18/'All races'!F17)*100</f>
        <v>8.0501078139439368</v>
      </c>
    </row>
    <row r="22" spans="1:9" ht="14.25" customHeight="1" x14ac:dyDescent="0.2">
      <c r="A22" s="24" t="s">
        <v>10</v>
      </c>
      <c r="B22" s="24"/>
      <c r="C22" s="105">
        <f>+'Total Certificates, 1&lt;4'!F18</f>
        <v>3705</v>
      </c>
      <c r="D22" s="80">
        <f>+(Public!F18/'Total Certificates, 1&lt;4'!F18)*100</f>
        <v>36.140350877192986</v>
      </c>
      <c r="E22" s="80">
        <f>(Gender!K19/'Total Certificates, 1&lt;4'!F18)*100</f>
        <v>86.53171390013496</v>
      </c>
      <c r="F22" s="204" t="str">
        <f>IF('Hispanic &amp; Foreign'!K19&gt;0,(('Hispanic &amp; Foreign'!K19/'Total Certificates, 1&lt;4'!F18)*100), "NA")</f>
        <v>NA</v>
      </c>
      <c r="G22" s="120">
        <f>IF(Black!F19&gt;0,((Black!F19/'All races'!F18)*100), "NA")</f>
        <v>45.530030445613065</v>
      </c>
      <c r="H22" s="80">
        <f>IF(Black!K19&gt;0,((Black!K19/Black!F19)*100), "NA")</f>
        <v>69.787234042553195</v>
      </c>
      <c r="I22" s="76">
        <f>+('Hispanic &amp; Foreign'!F19/'All races'!F18)*100</f>
        <v>2.5186825352892335</v>
      </c>
    </row>
    <row r="23" spans="1:9" ht="14.25" customHeight="1" x14ac:dyDescent="0.2">
      <c r="A23" s="26" t="s">
        <v>11</v>
      </c>
      <c r="B23" s="26"/>
      <c r="C23" s="106">
        <f>+'Total Certificates, 1&lt;4'!F19</f>
        <v>12367</v>
      </c>
      <c r="D23" s="81">
        <f>+(Public!F19/'Total Certificates, 1&lt;4'!F19)*100</f>
        <v>56.634592059513224</v>
      </c>
      <c r="E23" s="81">
        <f>(Gender!K20/'Total Certificates, 1&lt;4'!F19)*100</f>
        <v>54.985040834478859</v>
      </c>
      <c r="F23" s="94" t="s">
        <v>115</v>
      </c>
      <c r="G23" s="121">
        <f>IF(Black!F20&gt;0,((Black!F20/'All races'!F19)*100), "NA")</f>
        <v>25.810955079247762</v>
      </c>
      <c r="H23" s="81">
        <f>IF(Black!K20&gt;0,((Black!K20/Black!F20)*100), "NA")</f>
        <v>54.852052179446389</v>
      </c>
      <c r="I23" s="68">
        <f>+('Hispanic &amp; Foreign'!F20/'All races'!F19)*100</f>
        <v>2.4636610002463661</v>
      </c>
    </row>
    <row r="24" spans="1:9" ht="14.25" customHeight="1" x14ac:dyDescent="0.2">
      <c r="A24" s="26" t="s">
        <v>12</v>
      </c>
      <c r="B24" s="26"/>
      <c r="C24" s="106">
        <f>+'Total Certificates, 1&lt;4'!F20</f>
        <v>47346</v>
      </c>
      <c r="D24" s="81">
        <f>+(Public!F20/'Total Certificates, 1&lt;4'!F20)*100</f>
        <v>38.017995184387274</v>
      </c>
      <c r="E24" s="81">
        <f>(Gender!K21/'Total Certificates, 1&lt;4'!F20)*100</f>
        <v>64.079330883284754</v>
      </c>
      <c r="F24" s="81">
        <f>IF('Hispanic &amp; Foreign'!K21&gt;0,(('Hispanic &amp; Foreign'!K21/'Total Certificates, 1&lt;4'!F20)*100), "NA")</f>
        <v>0.46255227474337851</v>
      </c>
      <c r="G24" s="121">
        <f>IF(Black!F21&gt;0,((Black!F21/'All races'!F20)*100), "NA")</f>
        <v>18.365201833836519</v>
      </c>
      <c r="H24" s="81">
        <f>IF(Black!K21&gt;0,((Black!K21/Black!F21)*100), "NA")</f>
        <v>25.913297613248904</v>
      </c>
      <c r="I24" s="68">
        <f>+('Hispanic &amp; Foreign'!F21/'All races'!F20)*100</f>
        <v>44.251369786425137</v>
      </c>
    </row>
    <row r="25" spans="1:9" ht="14.25" customHeight="1" x14ac:dyDescent="0.2">
      <c r="A25" s="26" t="s">
        <v>13</v>
      </c>
      <c r="B25" s="26"/>
      <c r="C25" s="106">
        <f>+'Total Certificates, 1&lt;4'!F21</f>
        <v>12656</v>
      </c>
      <c r="D25" s="81">
        <f>+(Public!F21/'Total Certificates, 1&lt;4'!F21)*100</f>
        <v>62.278761061946909</v>
      </c>
      <c r="E25" s="81">
        <f>(Gender!K22/'Total Certificates, 1&lt;4'!F21)*100</f>
        <v>66.419089759797728</v>
      </c>
      <c r="F25" s="81">
        <f>IF('Hispanic &amp; Foreign'!K22&gt;0,(('Hispanic &amp; Foreign'!K22/'Total Certificates, 1&lt;4'!F21)*100), "NA")</f>
        <v>0.74273072060682677</v>
      </c>
      <c r="G25" s="121">
        <f>IF(Black!F22&gt;0,((Black!F22/'All races'!F21)*100), "NA")</f>
        <v>26.33913900755833</v>
      </c>
      <c r="H25" s="81">
        <f>IF(Black!K22&gt;0,((Black!K22/Black!F22)*100), "NA")</f>
        <v>32.969432314410483</v>
      </c>
      <c r="I25" s="68">
        <f>+('Hispanic &amp; Foreign'!F22/'All races'!F21)*100</f>
        <v>6.4820900427209986</v>
      </c>
    </row>
    <row r="26" spans="1:9" ht="14.25" customHeight="1" x14ac:dyDescent="0.2">
      <c r="A26" s="27" t="s">
        <v>14</v>
      </c>
      <c r="B26" s="27"/>
      <c r="C26" s="107">
        <f>+'Total Certificates, 1&lt;4'!F22</f>
        <v>2431</v>
      </c>
      <c r="D26" s="82">
        <f>+(Public!F22/'Total Certificates, 1&lt;4'!F22)*100</f>
        <v>70.505964623611689</v>
      </c>
      <c r="E26" s="82">
        <f>(Gender!K23/'Total Certificates, 1&lt;4'!F22)*100</f>
        <v>67.544220485396949</v>
      </c>
      <c r="F26" s="82">
        <f>IF('Hispanic &amp; Foreign'!K23&gt;0,(('Hispanic &amp; Foreign'!K23/'Total Certificates, 1&lt;4'!F22)*100), "NA")</f>
        <v>0.16454134101192924</v>
      </c>
      <c r="G26" s="122">
        <f>IF(Black!F23&gt;0,((Black!F23/'All races'!F22)*100), "NA")</f>
        <v>7.9966680549770937</v>
      </c>
      <c r="H26" s="203" t="str">
        <f>IF(Black!K23&gt;0,((Black!K23/Black!F23)*100), "NA")</f>
        <v>NA</v>
      </c>
      <c r="I26" s="69">
        <f>+('Hispanic &amp; Foreign'!F23/'All races'!F22)*100</f>
        <v>0.95793419408579761</v>
      </c>
    </row>
    <row r="27" spans="1:9" ht="14.25" customHeight="1" x14ac:dyDescent="0.2">
      <c r="A27" s="28" t="s">
        <v>67</v>
      </c>
      <c r="B27" s="28"/>
      <c r="C27" s="108">
        <f>+'Total Certificates, 1&lt;4'!F23</f>
        <v>148415</v>
      </c>
      <c r="D27" s="79">
        <f>+(Public!F23/'Total Certificates, 1&lt;4'!F23)*100</f>
        <v>45.891587777515753</v>
      </c>
      <c r="E27" s="79">
        <f>(Gender!K24/'Total Certificates, 1&lt;4'!F23)*100</f>
        <v>63.504362766566722</v>
      </c>
      <c r="F27" s="79">
        <f>IF('Hispanic &amp; Foreign'!K24&gt;0,(('Hispanic &amp; Foreign'!K24/'Total Certificates, 1&lt;4'!F23)*100), "NA")</f>
        <v>1.2768251187548427</v>
      </c>
      <c r="G27" s="119">
        <f>IF(Black!F24&gt;0,((Black!F24/'All races'!F23)*100), "NA")</f>
        <v>7.3765794886864535</v>
      </c>
      <c r="H27" s="124">
        <f>IF(Black!K24&gt;0,((Black!K24/Black!F24)*100), "NA")</f>
        <v>2.1312618265113037</v>
      </c>
      <c r="I27" s="75">
        <f>+('Hispanic &amp; Foreign'!F24/'All races'!F23)*100</f>
        <v>33.951660299735522</v>
      </c>
    </row>
    <row r="28" spans="1:9" ht="14.25" customHeight="1" x14ac:dyDescent="0.2">
      <c r="A28" s="36" t="s">
        <v>71</v>
      </c>
      <c r="B28" s="28"/>
      <c r="C28" s="109">
        <f>+'Total Certificates, 1&lt;4'!F24</f>
        <v>29.041132881062754</v>
      </c>
      <c r="D28" s="79"/>
      <c r="E28" s="79"/>
      <c r="F28" s="79"/>
      <c r="G28" s="119"/>
      <c r="H28" s="79"/>
      <c r="I28" s="75"/>
    </row>
    <row r="29" spans="1:9" ht="14.25" customHeight="1" x14ac:dyDescent="0.2">
      <c r="A29" s="24" t="s">
        <v>24</v>
      </c>
      <c r="B29" s="24"/>
      <c r="C29" s="105">
        <f>+'Total Certificates, 1&lt;4'!F25</f>
        <v>1550</v>
      </c>
      <c r="D29" s="80">
        <f>+(Public!F25/'Total Certificates, 1&lt;4'!F25)*100</f>
        <v>30.516129032258064</v>
      </c>
      <c r="E29" s="80">
        <f>(Gender!K26/'Total Certificates, 1&lt;4'!F25)*100</f>
        <v>73.677419354838719</v>
      </c>
      <c r="F29" s="80">
        <f>IF('Hispanic &amp; Foreign'!K26&gt;0,(('Hispanic &amp; Foreign'!K26/'Total Certificates, 1&lt;4'!F25)*100), "NA")</f>
        <v>0.19354838709677419</v>
      </c>
      <c r="G29" s="120">
        <f>IF(Black!F26&gt;0,((Black!F26/'All races'!F25)*100), "NA")</f>
        <v>3.3220338983050843</v>
      </c>
      <c r="H29" s="204" t="str">
        <f>IF(Black!K26&gt;0,((Black!K26/Black!F26)*100), "NA")</f>
        <v>NA</v>
      </c>
      <c r="I29" s="76">
        <f>+('Hispanic &amp; Foreign'!F26/'All races'!F25)*100</f>
        <v>27.796610169491526</v>
      </c>
    </row>
    <row r="30" spans="1:9" ht="14.25" customHeight="1" x14ac:dyDescent="0.2">
      <c r="A30" s="24" t="s">
        <v>25</v>
      </c>
      <c r="B30" s="24"/>
      <c r="C30" s="105">
        <f>+'Total Certificates, 1&lt;4'!F26</f>
        <v>22749</v>
      </c>
      <c r="D30" s="80">
        <f>+(Public!F26/'Total Certificates, 1&lt;4'!F26)*100</f>
        <v>56.973932920128355</v>
      </c>
      <c r="E30" s="80">
        <f>(Gender!K27/'Total Certificates, 1&lt;4'!F26)*100</f>
        <v>57.813530265066589</v>
      </c>
      <c r="F30" s="80">
        <f>IF('Hispanic &amp; Foreign'!K27&gt;0,(('Hispanic &amp; Foreign'!K27/'Total Certificates, 1&lt;4'!F26)*100), "NA")</f>
        <v>0.58464108312453289</v>
      </c>
      <c r="G30" s="120">
        <f>IF(Black!F27&gt;0,((Black!F27/'All races'!F26)*100), "NA")</f>
        <v>5.9294948242140908</v>
      </c>
      <c r="H30" s="204" t="str">
        <f>IF(Black!K27&gt;0,((Black!K27/Black!F27)*100), "NA")</f>
        <v>NA</v>
      </c>
      <c r="I30" s="76">
        <f>+('Hispanic &amp; Foreign'!F27/'All races'!F26)*100</f>
        <v>30.13881600915899</v>
      </c>
    </row>
    <row r="31" spans="1:9" ht="14.25" customHeight="1" x14ac:dyDescent="0.2">
      <c r="A31" s="24" t="s">
        <v>26</v>
      </c>
      <c r="B31" s="24"/>
      <c r="C31" s="105">
        <f>+'Total Certificates, 1&lt;4'!F27</f>
        <v>80247</v>
      </c>
      <c r="D31" s="80">
        <f>+(Public!F27/'Total Certificates, 1&lt;4'!F27)*100</f>
        <v>37.876805363440383</v>
      </c>
      <c r="E31" s="80">
        <f>(Gender!K28/'Total Certificates, 1&lt;4'!F27)*100</f>
        <v>63.371839445711366</v>
      </c>
      <c r="F31" s="80">
        <f>IF('Hispanic &amp; Foreign'!K28&gt;0,(('Hispanic &amp; Foreign'!K28/'Total Certificates, 1&lt;4'!F27)*100), "NA")</f>
        <v>1.8193826560494473</v>
      </c>
      <c r="G31" s="120">
        <f>IF(Black!F28&gt;0,((Black!F28/'All races'!F27)*100), "NA")</f>
        <v>9.1930597631506483</v>
      </c>
      <c r="H31" s="80">
        <f>IF(Black!K28&gt;0,((Black!K28/Black!F28)*100), "NA")</f>
        <v>3.2055122828040745</v>
      </c>
      <c r="I31" s="76">
        <f>+('Hispanic &amp; Foreign'!F28/'All races'!F27)*100</f>
        <v>43.642247314789309</v>
      </c>
    </row>
    <row r="32" spans="1:9" ht="14.25" customHeight="1" x14ac:dyDescent="0.2">
      <c r="A32" s="24" t="s">
        <v>27</v>
      </c>
      <c r="B32" s="24"/>
      <c r="C32" s="105">
        <f>+'Total Certificates, 1&lt;4'!F28</f>
        <v>6753</v>
      </c>
      <c r="D32" s="80">
        <f>+(Public!F28/'Total Certificates, 1&lt;4'!F28)*100</f>
        <v>41.611135791500075</v>
      </c>
      <c r="E32" s="80">
        <f>(Gender!K29/'Total Certificates, 1&lt;4'!F28)*100</f>
        <v>65.171035095513105</v>
      </c>
      <c r="F32" s="80">
        <f>IF('Hispanic &amp; Foreign'!K29&gt;0,(('Hispanic &amp; Foreign'!K29/'Total Certificates, 1&lt;4'!F28)*100), "NA")</f>
        <v>0.25173996742188659</v>
      </c>
      <c r="G32" s="120">
        <f>IF(Black!F29&gt;0,((Black!F29/'All races'!F28)*100), "NA")</f>
        <v>6.150667514303878</v>
      </c>
      <c r="H32" s="204" t="str">
        <f>IF(Black!K29&gt;0,((Black!K29/Black!F29)*100), "NA")</f>
        <v>NA</v>
      </c>
      <c r="I32" s="76">
        <f>+('Hispanic &amp; Foreign'!F29/'All races'!F28)*100</f>
        <v>25.333757151938968</v>
      </c>
    </row>
    <row r="33" spans="1:9" ht="14.25" customHeight="1" x14ac:dyDescent="0.2">
      <c r="A33" s="25" t="s">
        <v>29</v>
      </c>
      <c r="B33" s="25"/>
      <c r="C33" s="106">
        <f>+'Total Certificates, 1&lt;4'!F29</f>
        <v>1285</v>
      </c>
      <c r="D33" s="81">
        <f>+(Public!F29/'Total Certificates, 1&lt;4'!F29)*100</f>
        <v>59.221789883268485</v>
      </c>
      <c r="E33" s="81">
        <f>(Gender!K30/'Total Certificates, 1&lt;4'!F29)*100</f>
        <v>67.081712062256798</v>
      </c>
      <c r="F33" s="81">
        <f>IF('Hispanic &amp; Foreign'!K30&gt;0,(('Hispanic &amp; Foreign'!K30/'Total Certificates, 1&lt;4'!F29)*100), "NA")</f>
        <v>2.8015564202334633</v>
      </c>
      <c r="G33" s="121">
        <f>IF(Black!F30&gt;0,((Black!F30/'All races'!F29)*100), "NA")</f>
        <v>1.6194331983805668</v>
      </c>
      <c r="H33" s="94" t="str">
        <f>IF(Black!K30&gt;0,((Black!K30/Black!F30)*100), "NA")</f>
        <v>NA</v>
      </c>
      <c r="I33" s="68">
        <f>+('Hispanic &amp; Foreign'!F30/'All races'!F29)*100</f>
        <v>6.1538461538461542</v>
      </c>
    </row>
    <row r="34" spans="1:9" ht="14.25" customHeight="1" x14ac:dyDescent="0.2">
      <c r="A34" s="25" t="s">
        <v>31</v>
      </c>
      <c r="B34" s="25"/>
      <c r="C34" s="106">
        <f>+'Total Certificates, 1&lt;4'!F30</f>
        <v>1958</v>
      </c>
      <c r="D34" s="81">
        <f>+(Public!F30/'Total Certificates, 1&lt;4'!F30)*100</f>
        <v>46.680286006128703</v>
      </c>
      <c r="E34" s="81">
        <f>(Gender!K31/'Total Certificates, 1&lt;4'!F30)*100</f>
        <v>70.224719101123597</v>
      </c>
      <c r="F34" s="81">
        <f>IF('Hispanic &amp; Foreign'!K31&gt;0,(('Hispanic &amp; Foreign'!K31/'Total Certificates, 1&lt;4'!F30)*100), "NA")</f>
        <v>0.10214504596527069</v>
      </c>
      <c r="G34" s="121">
        <f>IF(Black!F31&gt;0,((Black!F31/'All races'!F30)*100), "NA")</f>
        <v>0.74826296098343137</v>
      </c>
      <c r="H34" s="94" t="str">
        <f>IF(Black!K31&gt;0,((Black!K31/Black!F31)*100), "NA")</f>
        <v>NA</v>
      </c>
      <c r="I34" s="68">
        <f>+('Hispanic &amp; Foreign'!F31/'All races'!F30)*100</f>
        <v>12.07910208444682</v>
      </c>
    </row>
    <row r="35" spans="1:9" ht="14.25" customHeight="1" x14ac:dyDescent="0.2">
      <c r="A35" s="25" t="s">
        <v>40</v>
      </c>
      <c r="B35" s="25"/>
      <c r="C35" s="106">
        <f>+'Total Certificates, 1&lt;4'!F31</f>
        <v>833</v>
      </c>
      <c r="D35" s="81">
        <f>+(Public!F31/'Total Certificates, 1&lt;4'!F31)*100</f>
        <v>61.824729891956785</v>
      </c>
      <c r="E35" s="81">
        <f>(Gender!K32/'Total Certificates, 1&lt;4'!F31)*100</f>
        <v>62.665066026410564</v>
      </c>
      <c r="F35" s="81">
        <f>IF('Hispanic &amp; Foreign'!K32&gt;0,(('Hispanic &amp; Foreign'!K32/'Total Certificates, 1&lt;4'!F31)*100), "NA")</f>
        <v>0.72028811524609848</v>
      </c>
      <c r="G35" s="121">
        <f>IF(Black!F32&gt;0,((Black!F32/'All races'!F31)*100), "NA")</f>
        <v>0.12468827930174563</v>
      </c>
      <c r="H35" s="94" t="str">
        <f>IF(Black!K32&gt;0,((Black!K32/Black!F32)*100), "NA")</f>
        <v>NA</v>
      </c>
      <c r="I35" s="68">
        <f>+('Hispanic &amp; Foreign'!F32/'All races'!F31)*100</f>
        <v>3.4912718204488775</v>
      </c>
    </row>
    <row r="36" spans="1:9" ht="14.25" customHeight="1" x14ac:dyDescent="0.2">
      <c r="A36" s="25" t="s">
        <v>47</v>
      </c>
      <c r="B36" s="25"/>
      <c r="C36" s="106">
        <f>+'Total Certificates, 1&lt;4'!F32</f>
        <v>3710</v>
      </c>
      <c r="D36" s="81">
        <f>+(Public!F32/'Total Certificates, 1&lt;4'!F32)*100</f>
        <v>55.471698113207545</v>
      </c>
      <c r="E36" s="81">
        <f>(Gender!K33/'Total Certificates, 1&lt;4'!F32)*100</f>
        <v>75.983827493261458</v>
      </c>
      <c r="F36" s="81">
        <f>IF('Hispanic &amp; Foreign'!K33&gt;0,(('Hispanic &amp; Foreign'!K33/'Total Certificates, 1&lt;4'!F32)*100), "NA")</f>
        <v>0.59299191374663074</v>
      </c>
      <c r="G36" s="121">
        <f>IF(Black!F33&gt;0,((Black!F33/'All races'!F32)*100), "NA")</f>
        <v>14.344503233392123</v>
      </c>
      <c r="H36" s="94" t="str">
        <f>IF(Black!K33&gt;0,((Black!K33/Black!F33)*100), "NA")</f>
        <v>NA</v>
      </c>
      <c r="I36" s="68">
        <f>+('Hispanic &amp; Foreign'!F33/'All races'!F32)*100</f>
        <v>27.601410934744269</v>
      </c>
    </row>
    <row r="37" spans="1:9" ht="14.25" customHeight="1" x14ac:dyDescent="0.2">
      <c r="A37" s="24" t="s">
        <v>46</v>
      </c>
      <c r="B37" s="24"/>
      <c r="C37" s="105">
        <f>+'Total Certificates, 1&lt;4'!F33</f>
        <v>6705</v>
      </c>
      <c r="D37" s="80">
        <f>+(Public!F33/'Total Certificates, 1&lt;4'!F33)*100</f>
        <v>95.227442207307973</v>
      </c>
      <c r="E37" s="80">
        <f>(Gender!K34/'Total Certificates, 1&lt;4'!F33)*100</f>
        <v>63.713646532438482</v>
      </c>
      <c r="F37" s="80">
        <f>IF('Hispanic &amp; Foreign'!K34&gt;0,(('Hispanic &amp; Foreign'!K34/'Total Certificates, 1&lt;4'!F33)*100), "NA")</f>
        <v>0.9694258016405668</v>
      </c>
      <c r="G37" s="120">
        <f>IF(Black!F34&gt;0,((Black!F34/'All races'!F33)*100), "NA")</f>
        <v>3.8815276695245515</v>
      </c>
      <c r="H37" s="205" t="str">
        <f>IF(Black!K34&gt;0,((Black!K34/Black!F34)*100), "NA")</f>
        <v>NA</v>
      </c>
      <c r="I37" s="76">
        <f>+('Hispanic &amp; Foreign'!F34/'All races'!F33)*100</f>
        <v>43.242400623538579</v>
      </c>
    </row>
    <row r="38" spans="1:9" ht="14.25" customHeight="1" x14ac:dyDescent="0.2">
      <c r="A38" s="24" t="s">
        <v>50</v>
      </c>
      <c r="B38" s="24"/>
      <c r="C38" s="105">
        <f>+'Total Certificates, 1&lt;4'!F34</f>
        <v>5372</v>
      </c>
      <c r="D38" s="80">
        <f>+(Public!F34/'Total Certificates, 1&lt;4'!F34)*100</f>
        <v>44.545793000744602</v>
      </c>
      <c r="E38" s="80">
        <f>(Gender!K35/'Total Certificates, 1&lt;4'!F34)*100</f>
        <v>73.157110945644078</v>
      </c>
      <c r="F38" s="80">
        <f>IF('Hispanic &amp; Foreign'!K35&gt;0,(('Hispanic &amp; Foreign'!K35/'Total Certificates, 1&lt;4'!F34)*100), "NA")</f>
        <v>0.24199553239017124</v>
      </c>
      <c r="G38" s="120">
        <f>IF(Black!F35&gt;0,((Black!F35/'All races'!F34)*100), "NA")</f>
        <v>2.6913034745932918</v>
      </c>
      <c r="H38" s="205" t="str">
        <f>IF(Black!K35&gt;0,((Black!K35/Black!F35)*100), "NA")</f>
        <v>NA</v>
      </c>
      <c r="I38" s="76">
        <f>+('Hispanic &amp; Foreign'!F35/'All races'!F34)*100</f>
        <v>10.6246234183571</v>
      </c>
    </row>
    <row r="39" spans="1:9" ht="14.25" customHeight="1" x14ac:dyDescent="0.2">
      <c r="A39" s="24" t="s">
        <v>54</v>
      </c>
      <c r="B39" s="24"/>
      <c r="C39" s="105">
        <f>+'Total Certificates, 1&lt;4'!F35</f>
        <v>4348</v>
      </c>
      <c r="D39" s="80">
        <f>+(Public!F35/'Total Certificates, 1&lt;4'!F35)*100</f>
        <v>46.067157313707455</v>
      </c>
      <c r="E39" s="80">
        <f>(Gender!K36/'Total Certificates, 1&lt;4'!F35)*100</f>
        <v>71.596136154553818</v>
      </c>
      <c r="F39" s="80">
        <f>IF('Hispanic &amp; Foreign'!K36&gt;0,(('Hispanic &amp; Foreign'!K36/'Total Certificates, 1&lt;4'!F35)*100), "NA")</f>
        <v>1.4489420423183073</v>
      </c>
      <c r="G39" s="120">
        <f>IF(Black!F36&gt;0,((Black!F36/'All races'!F35)*100), "NA")</f>
        <v>2.0109235352532275</v>
      </c>
      <c r="H39" s="205" t="str">
        <f>IF(Black!K36&gt;0,((Black!K36/Black!F36)*100), "NA")</f>
        <v>NA</v>
      </c>
      <c r="I39" s="76">
        <f>+('Hispanic &amp; Foreign'!F36/'All races'!F35)*100</f>
        <v>10.700099304865939</v>
      </c>
    </row>
    <row r="40" spans="1:9" ht="14.25" customHeight="1" x14ac:dyDescent="0.2">
      <c r="A40" s="24" t="s">
        <v>17</v>
      </c>
      <c r="B40" s="24"/>
      <c r="C40" s="105">
        <f>+'Total Certificates, 1&lt;4'!F36</f>
        <v>10922</v>
      </c>
      <c r="D40" s="80">
        <f>+(Public!F36/'Total Certificates, 1&lt;4'!F36)*100</f>
        <v>53.460904596227799</v>
      </c>
      <c r="E40" s="80">
        <f>(Gender!K37/'Total Certificates, 1&lt;4'!F36)*100</f>
        <v>68.458157846548247</v>
      </c>
      <c r="F40" s="80">
        <f>IF('Hispanic &amp; Foreign'!K37&gt;0,(('Hispanic &amp; Foreign'!K37/'Total Certificates, 1&lt;4'!F36)*100), "NA")</f>
        <v>0.67753158762131482</v>
      </c>
      <c r="G40" s="120">
        <f>IF(Black!F37&gt;0,((Black!F37/'All races'!F36)*100), "NA")</f>
        <v>6.6804611291752884</v>
      </c>
      <c r="H40" s="205" t="str">
        <f>IF(Black!K37&gt;0,((Black!K37/Black!F37)*100), "NA")</f>
        <v>NA</v>
      </c>
      <c r="I40" s="76">
        <f>+('Hispanic &amp; Foreign'!F37/'All races'!F36)*100</f>
        <v>9.7743620061089764</v>
      </c>
    </row>
    <row r="41" spans="1:9" ht="14.25" customHeight="1" x14ac:dyDescent="0.2">
      <c r="A41" s="29" t="s">
        <v>57</v>
      </c>
      <c r="B41" s="29"/>
      <c r="C41" s="110">
        <f>+'Total Certificates, 1&lt;4'!F37</f>
        <v>1983</v>
      </c>
      <c r="D41" s="83">
        <f>+(Public!F37/'Total Certificates, 1&lt;4'!F37)*100</f>
        <v>30.408472012102873</v>
      </c>
      <c r="E41" s="83">
        <f>(Gender!K38/'Total Certificates, 1&lt;4'!F37)*100</f>
        <v>16.691880988401412</v>
      </c>
      <c r="F41" s="83">
        <f>IF('Hispanic &amp; Foreign'!K38&gt;0,(('Hispanic &amp; Foreign'!K38/'Total Certificates, 1&lt;4'!F37)*100), "NA")</f>
        <v>5.0428643469490678E-2</v>
      </c>
      <c r="G41" s="123">
        <f>IF(Black!F38&gt;0,((Black!F38/'All races'!F37)*100), "NA")</f>
        <v>1.1116993118051879</v>
      </c>
      <c r="H41" s="205" t="str">
        <f>IF(Black!K38&gt;0,((Black!K38/Black!F38)*100), "NA")</f>
        <v>NA</v>
      </c>
      <c r="I41" s="70">
        <f>+('Hispanic &amp; Foreign'!F38/'All races'!F37)*100</f>
        <v>10.852302805717311</v>
      </c>
    </row>
    <row r="42" spans="1:9" ht="14.25" customHeight="1" x14ac:dyDescent="0.2">
      <c r="A42" s="28" t="s">
        <v>68</v>
      </c>
      <c r="B42" s="28"/>
      <c r="C42" s="108">
        <f>+'Total Certificates, 1&lt;4'!F38</f>
        <v>98138</v>
      </c>
      <c r="D42" s="79">
        <f>+(Public!F38/'Total Certificates, 1&lt;4'!F38)*100</f>
        <v>49.958222095416659</v>
      </c>
      <c r="E42" s="79">
        <f>(Gender!K39/'Total Certificates, 1&lt;4'!F38)*100</f>
        <v>67.604801402107242</v>
      </c>
      <c r="F42" s="79">
        <f>IF('Hispanic &amp; Foreign'!K39&gt;0,(('Hispanic &amp; Foreign'!K39/'Total Certificates, 1&lt;4'!F38)*100), "NA")</f>
        <v>0.35765962216470681</v>
      </c>
      <c r="G42" s="119">
        <f>IF(Black!F39&gt;0,((Black!F39/'All races'!F38)*100), "NA")</f>
        <v>17.658024611538544</v>
      </c>
      <c r="H42" s="124">
        <f>IF(Black!K39&gt;0,((Black!K39/Black!F39)*100), "NA")</f>
        <v>42.710685299322634</v>
      </c>
      <c r="I42" s="75">
        <f>+('Hispanic &amp; Foreign'!F39/'All races'!F38)*100</f>
        <v>7.4685890390293315</v>
      </c>
    </row>
    <row r="43" spans="1:9" ht="14.25" customHeight="1" x14ac:dyDescent="0.2">
      <c r="A43" s="36" t="s">
        <v>71</v>
      </c>
      <c r="B43" s="28"/>
      <c r="C43" s="109">
        <f>+'Total Certificates, 1&lt;4'!F39</f>
        <v>19.203171503431165</v>
      </c>
      <c r="D43" s="79"/>
      <c r="E43" s="79"/>
      <c r="F43" s="79"/>
      <c r="G43" s="119"/>
      <c r="H43" s="79"/>
      <c r="I43" s="75"/>
    </row>
    <row r="44" spans="1:9" ht="14.25" customHeight="1" x14ac:dyDescent="0.2">
      <c r="A44" s="24" t="s">
        <v>32</v>
      </c>
      <c r="B44" s="24"/>
      <c r="C44" s="105">
        <f>+'Total Certificates, 1&lt;4'!F40</f>
        <v>18842</v>
      </c>
      <c r="D44" s="80">
        <f>+(Public!F40/'Total Certificates, 1&lt;4'!F40)*100</f>
        <v>38.116972720517992</v>
      </c>
      <c r="E44" s="80">
        <f>(Gender!K41/'Total Certificates, 1&lt;4'!F40)*100</f>
        <v>68.570215476064106</v>
      </c>
      <c r="F44" s="80">
        <f>IF('Hispanic &amp; Foreign'!K41&gt;0,(('Hispanic &amp; Foreign'!K41/'Total Certificates, 1&lt;4'!F40)*100), "NA")</f>
        <v>0.43519796199978772</v>
      </c>
      <c r="G44" s="120">
        <f>IF(Black!F41&gt;0,((Black!F41/'All races'!F40)*100), "NA")</f>
        <v>24.807681509349205</v>
      </c>
      <c r="H44" s="80">
        <f>IF(Black!K41&gt;0,((Black!K41/Black!F41)*100), "NA")</f>
        <v>56.247170665459493</v>
      </c>
      <c r="I44" s="76">
        <f>+('Hispanic &amp; Foreign'!F41/'All races'!F40)*100</f>
        <v>21.000617665225448</v>
      </c>
    </row>
    <row r="45" spans="1:9" ht="14.25" customHeight="1" x14ac:dyDescent="0.2">
      <c r="A45" s="24" t="s">
        <v>33</v>
      </c>
      <c r="B45" s="24"/>
      <c r="C45" s="105">
        <f>+'Total Certificates, 1&lt;4'!F41</f>
        <v>9485</v>
      </c>
      <c r="D45" s="80">
        <f>+(Public!F41/'Total Certificates, 1&lt;4'!F41)*100</f>
        <v>59.483394833948346</v>
      </c>
      <c r="E45" s="80">
        <f>(Gender!K42/'Total Certificates, 1&lt;4'!F41)*100</f>
        <v>67.243015287295719</v>
      </c>
      <c r="F45" s="80">
        <f>IF('Hispanic &amp; Foreign'!K42&gt;0,(('Hispanic &amp; Foreign'!K42/'Total Certificates, 1&lt;4'!F41)*100), "NA")</f>
        <v>0.22140221402214022</v>
      </c>
      <c r="G45" s="120">
        <f>IF(Black!F42&gt;0,((Black!F42/'All races'!F41)*100), "NA")</f>
        <v>15.676457498887405</v>
      </c>
      <c r="H45" s="80">
        <f>IF(Black!K42&gt;0,((Black!K42/Black!F42)*100), "NA")</f>
        <v>33.995741660752302</v>
      </c>
      <c r="I45" s="76">
        <f>+('Hispanic &amp; Foreign'!F42/'All races'!F41)*100</f>
        <v>5.2736982643524701</v>
      </c>
    </row>
    <row r="46" spans="1:9" ht="14.25" customHeight="1" x14ac:dyDescent="0.2">
      <c r="A46" s="24" t="s">
        <v>30</v>
      </c>
      <c r="B46" s="24"/>
      <c r="C46" s="105">
        <f>+'Total Certificates, 1&lt;4'!F42</f>
        <v>4775</v>
      </c>
      <c r="D46" s="80">
        <f>+(Public!F42/'Total Certificates, 1&lt;4'!F42)*100</f>
        <v>71.937172774869111</v>
      </c>
      <c r="E46" s="80">
        <f>(Gender!K43/'Total Certificates, 1&lt;4'!F42)*100</f>
        <v>73.801047120418843</v>
      </c>
      <c r="F46" s="80">
        <f>IF('Hispanic &amp; Foreign'!K43&gt;0,(('Hispanic &amp; Foreign'!K43/'Total Certificates, 1&lt;4'!F42)*100), "NA")</f>
        <v>0.75392670157068065</v>
      </c>
      <c r="G46" s="120">
        <f>IF(Black!F43&gt;0,((Black!F43/'All races'!F42)*100), "NA")</f>
        <v>4.1684949539271612</v>
      </c>
      <c r="H46" s="204" t="str">
        <f>IF(Black!K43&gt;0,((Black!K43/Black!F43)*100), "NA")</f>
        <v>NA</v>
      </c>
      <c r="I46" s="76">
        <f>+('Hispanic &amp; Foreign'!F43/'All races'!F42)*100</f>
        <v>4.3440105309346198</v>
      </c>
    </row>
    <row r="47" spans="1:9" ht="14.25" customHeight="1" x14ac:dyDescent="0.2">
      <c r="A47" s="24" t="s">
        <v>34</v>
      </c>
      <c r="B47" s="24"/>
      <c r="C47" s="105">
        <f>+'Total Certificates, 1&lt;4'!F43</f>
        <v>6385</v>
      </c>
      <c r="D47" s="80">
        <f>+(Public!F43/'Total Certificates, 1&lt;4'!F43)*100</f>
        <v>54.643696162881753</v>
      </c>
      <c r="E47" s="80">
        <f>(Gender!K44/'Total Certificates, 1&lt;4'!F43)*100</f>
        <v>63.163664839467501</v>
      </c>
      <c r="F47" s="80">
        <f>IF('Hispanic &amp; Foreign'!K44&gt;0,(('Hispanic &amp; Foreign'!K44/'Total Certificates, 1&lt;4'!F43)*100), "NA")</f>
        <v>0.26624902114330462</v>
      </c>
      <c r="G47" s="120">
        <f>IF(Black!F44&gt;0,((Black!F44/'All races'!F43)*100), "NA")</f>
        <v>10.500410172272355</v>
      </c>
      <c r="H47" s="80">
        <f>IF(Black!K44&gt;0,((Black!K44/Black!F44)*100), "NA")</f>
        <v>2.8125</v>
      </c>
      <c r="I47" s="76">
        <f>+('Hispanic &amp; Foreign'!F44/'All races'!F43)*100</f>
        <v>10.090237899917966</v>
      </c>
    </row>
    <row r="48" spans="1:9" ht="14.25" customHeight="1" x14ac:dyDescent="0.2">
      <c r="A48" s="25" t="s">
        <v>37</v>
      </c>
      <c r="B48" s="25"/>
      <c r="C48" s="106">
        <f>+'Total Certificates, 1&lt;4'!F44</f>
        <v>14617</v>
      </c>
      <c r="D48" s="81">
        <f>+(Public!F44/'Total Certificates, 1&lt;4'!F44)*100</f>
        <v>40.726551275911611</v>
      </c>
      <c r="E48" s="81">
        <f>(Gender!K45/'Total Certificates, 1&lt;4'!F44)*100</f>
        <v>71.690497366080592</v>
      </c>
      <c r="F48" s="81">
        <f>IF('Hispanic &amp; Foreign'!K45&gt;0,(('Hispanic &amp; Foreign'!K45/'Total Certificates, 1&lt;4'!F44)*100), "NA")</f>
        <v>0.567831976465759</v>
      </c>
      <c r="G48" s="121">
        <f>IF(Black!F45&gt;0,((Black!F45/'All races'!F44)*100), "NA")</f>
        <v>23.555356208417432</v>
      </c>
      <c r="H48" s="81">
        <f>IF(Black!K45&gt;0,((Black!K45/Black!F45)*100), "NA")</f>
        <v>54.934941288479841</v>
      </c>
      <c r="I48" s="68">
        <f>+('Hispanic &amp; Foreign'!F45/'All races'!F44)*100</f>
        <v>3.8349405696344472</v>
      </c>
    </row>
    <row r="49" spans="1:9" ht="14.25" customHeight="1" x14ac:dyDescent="0.2">
      <c r="A49" s="25" t="s">
        <v>38</v>
      </c>
      <c r="B49" s="25"/>
      <c r="C49" s="106">
        <f>+'Total Certificates, 1&lt;4'!F45</f>
        <v>8576</v>
      </c>
      <c r="D49" s="81">
        <f>+(Public!F45/'Total Certificates, 1&lt;4'!F45)*100</f>
        <v>65.986473880597018</v>
      </c>
      <c r="E49" s="81">
        <f>(Gender!K46/'Total Certificates, 1&lt;4'!F45)*100</f>
        <v>58.885261194029844</v>
      </c>
      <c r="F49" s="81">
        <f>IF('Hispanic &amp; Foreign'!K46&gt;0,(('Hispanic &amp; Foreign'!K46/'Total Certificates, 1&lt;4'!F45)*100), "NA")</f>
        <v>0.39645522388059701</v>
      </c>
      <c r="G49" s="121">
        <f>IF(Black!F46&gt;0,((Black!F46/'All races'!F45)*100), "NA")</f>
        <v>6.8008501062632831</v>
      </c>
      <c r="H49" s="94" t="str">
        <f>IF(Black!K46&gt;0,((Black!K46/Black!F46)*100), "NA")</f>
        <v>NA</v>
      </c>
      <c r="I49" s="68">
        <f>+('Hispanic &amp; Foreign'!F46/'All races'!F45)*100</f>
        <v>3.937992249031129</v>
      </c>
    </row>
    <row r="50" spans="1:9" ht="14.25" customHeight="1" x14ac:dyDescent="0.2">
      <c r="A50" s="25" t="s">
        <v>39</v>
      </c>
      <c r="B50" s="25"/>
      <c r="C50" s="106">
        <f>+'Total Certificates, 1&lt;4'!F46</f>
        <v>8419</v>
      </c>
      <c r="D50" s="81">
        <f>+(Public!F46/'Total Certificates, 1&lt;4'!F46)*100</f>
        <v>34.647820406224014</v>
      </c>
      <c r="E50" s="81">
        <f>(Gender!K47/'Total Certificates, 1&lt;4'!F46)*100</f>
        <v>66.361800688917924</v>
      </c>
      <c r="F50" s="81">
        <f>IF('Hispanic &amp; Foreign'!K47&gt;0,(('Hispanic &amp; Foreign'!K47/'Total Certificates, 1&lt;4'!F46)*100), "NA")</f>
        <v>0.30882527616106425</v>
      </c>
      <c r="G50" s="121">
        <f>IF(Black!F47&gt;0,((Black!F47/'All races'!F46)*100), "NA")</f>
        <v>23.111387678904791</v>
      </c>
      <c r="H50" s="81">
        <f>IF(Black!K47&gt;0,((Black!K47/Black!F47)*100), "NA")</f>
        <v>47.549811523963385</v>
      </c>
      <c r="I50" s="68">
        <f>+('Hispanic &amp; Foreign'!F47/'All races'!F46)*100</f>
        <v>2.3646546359676415</v>
      </c>
    </row>
    <row r="51" spans="1:9" ht="14.25" customHeight="1" x14ac:dyDescent="0.2">
      <c r="A51" s="25" t="s">
        <v>43</v>
      </c>
      <c r="B51" s="25"/>
      <c r="C51" s="106">
        <f>+'Total Certificates, 1&lt;4'!F47</f>
        <v>2124</v>
      </c>
      <c r="D51" s="81">
        <f>+(Public!F47/'Total Certificates, 1&lt;4'!F47)*100</f>
        <v>75.141242937853107</v>
      </c>
      <c r="E51" s="81">
        <f>(Gender!K48/'Total Certificates, 1&lt;4'!F47)*100</f>
        <v>71.798493408662907</v>
      </c>
      <c r="F51" s="81">
        <f>IF('Hispanic &amp; Foreign'!K48&gt;0,(('Hispanic &amp; Foreign'!K48/'Total Certificates, 1&lt;4'!F47)*100), "NA")</f>
        <v>0.3295668549905838</v>
      </c>
      <c r="G51" s="121">
        <f>IF(Black!F48&gt;0,((Black!F48/'All races'!F47)*100), "NA")</f>
        <v>5.9751434034416819</v>
      </c>
      <c r="H51" s="94" t="str">
        <f>IF(Black!K48&gt;0,((Black!K48/Black!F48)*100), "NA")</f>
        <v>NA</v>
      </c>
      <c r="I51" s="68">
        <f>+('Hispanic &amp; Foreign'!F48/'All races'!F47)*100</f>
        <v>7.5525812619502863</v>
      </c>
    </row>
    <row r="52" spans="1:9" ht="14.25" customHeight="1" x14ac:dyDescent="0.2">
      <c r="A52" s="24" t="s">
        <v>42</v>
      </c>
      <c r="B52" s="24"/>
      <c r="C52" s="105">
        <f>+'Total Certificates, 1&lt;4'!F48</f>
        <v>833</v>
      </c>
      <c r="D52" s="80">
        <f>+(Public!F48/'Total Certificates, 1&lt;4'!F48)*100</f>
        <v>53.661464585834331</v>
      </c>
      <c r="E52" s="80">
        <f>(Gender!K49/'Total Certificates, 1&lt;4'!F48)*100</f>
        <v>63.745498199279716</v>
      </c>
      <c r="F52" s="80">
        <f>IF('Hispanic &amp; Foreign'!K49&gt;0,(('Hispanic &amp; Foreign'!K49/'Total Certificates, 1&lt;4'!F48)*100), "NA")</f>
        <v>1.2004801920768309</v>
      </c>
      <c r="G52" s="120">
        <f>IF(Black!F49&gt;0,((Black!F49/'All races'!F48)*100), "NA")</f>
        <v>1.3959390862944163</v>
      </c>
      <c r="H52" s="204" t="str">
        <f>IF(Black!K49&gt;0,((Black!K49/Black!F49)*100), "NA")</f>
        <v>NA</v>
      </c>
      <c r="I52" s="76">
        <f>+('Hispanic &amp; Foreign'!F49/'All races'!F48)*100</f>
        <v>0.63451776649746194</v>
      </c>
    </row>
    <row r="53" spans="1:9" ht="14.25" customHeight="1" x14ac:dyDescent="0.2">
      <c r="A53" s="24" t="s">
        <v>49</v>
      </c>
      <c r="B53" s="24"/>
      <c r="C53" s="105">
        <f>+'Total Certificates, 1&lt;4'!F49</f>
        <v>15157</v>
      </c>
      <c r="D53" s="80">
        <f>+(Public!F49/'Total Certificates, 1&lt;4'!F49)*100</f>
        <v>41.175694398627698</v>
      </c>
      <c r="E53" s="80">
        <f>(Gender!K50/'Total Certificates, 1&lt;4'!F49)*100</f>
        <v>71.979943260539685</v>
      </c>
      <c r="F53" s="80">
        <f>IF('Hispanic &amp; Foreign'!K50&gt;0,(('Hispanic &amp; Foreign'!K50/'Total Certificates, 1&lt;4'!F49)*100), "NA")</f>
        <v>0.21772118493105494</v>
      </c>
      <c r="G53" s="120">
        <f>IF(Black!F50&gt;0,((Black!F50/'All races'!F49)*100), "NA")</f>
        <v>24.175976684477135</v>
      </c>
      <c r="H53" s="80">
        <f>IF(Black!K50&gt;0,((Black!K50/Black!F50)*100), "NA")</f>
        <v>38.23191733639495</v>
      </c>
      <c r="I53" s="76">
        <f>+('Hispanic &amp; Foreign'!F50/'All races'!F49)*100</f>
        <v>2.5883006037055027</v>
      </c>
    </row>
    <row r="54" spans="1:9" ht="14.25" customHeight="1" x14ac:dyDescent="0.2">
      <c r="A54" s="24" t="s">
        <v>53</v>
      </c>
      <c r="B54" s="24"/>
      <c r="C54" s="105">
        <f>+'Total Certificates, 1&lt;4'!F50</f>
        <v>897</v>
      </c>
      <c r="D54" s="80">
        <f>+(Public!F50/'Total Certificates, 1&lt;4'!F50)*100</f>
        <v>67.224080267558534</v>
      </c>
      <c r="E54" s="80">
        <f>(Gender!K51/'Total Certificates, 1&lt;4'!F50)*100</f>
        <v>73.021181716833894</v>
      </c>
      <c r="F54" s="204" t="str">
        <f>IF('Hispanic &amp; Foreign'!K51&gt;0,(('Hispanic &amp; Foreign'!K51/'Total Certificates, 1&lt;4'!F50)*100), "NA")</f>
        <v>NA</v>
      </c>
      <c r="G54" s="120">
        <f>IF(Black!F51&gt;0,((Black!F51/'All races'!F50)*100), "NA")</f>
        <v>1.2585812356979404</v>
      </c>
      <c r="H54" s="204" t="str">
        <f>IF(Black!K51&gt;0,((Black!K51/Black!F51)*100), "NA")</f>
        <v>NA</v>
      </c>
      <c r="I54" s="76">
        <f>+('Hispanic &amp; Foreign'!F51/'All races'!F50)*100</f>
        <v>2.1739130434782608</v>
      </c>
    </row>
    <row r="55" spans="1:9" ht="14.25" customHeight="1" x14ac:dyDescent="0.2">
      <c r="A55" s="24" t="s">
        <v>56</v>
      </c>
      <c r="B55" s="24"/>
      <c r="C55" s="105">
        <f>+'Total Certificates, 1&lt;4'!F51</f>
        <v>8028</v>
      </c>
      <c r="D55" s="80">
        <f>+(Public!F51/'Total Certificates, 1&lt;4'!F51)*100</f>
        <v>73.044344793223715</v>
      </c>
      <c r="E55" s="160">
        <f>(Gender!K52/'Total Certificates, 1&lt;4'!F51)*100</f>
        <v>59.217737917289483</v>
      </c>
      <c r="F55" s="160" t="s">
        <v>115</v>
      </c>
      <c r="G55" s="120">
        <f>IF(Black!F52&gt;0,((Black!F52/'All races'!F51)*100), "NA")</f>
        <v>7.0344650205761319</v>
      </c>
      <c r="H55" s="80">
        <f>IF(Black!K52&gt;0,((Black!K52/Black!F52)*100), "NA")</f>
        <v>12.979890310786105</v>
      </c>
      <c r="I55" s="76">
        <f>+('Hispanic &amp; Foreign'!F52/'All races'!F51)*100</f>
        <v>4.2566872427983533</v>
      </c>
    </row>
    <row r="56" spans="1:9" ht="14.25" customHeight="1" x14ac:dyDescent="0.2">
      <c r="A56" s="30" t="s">
        <v>69</v>
      </c>
      <c r="B56" s="30"/>
      <c r="C56" s="111">
        <f>+'Total Certificates, 1&lt;4'!F52</f>
        <v>71752</v>
      </c>
      <c r="D56" s="84">
        <f>+(Public!F52/'Total Certificates, 1&lt;4'!F52)*100</f>
        <v>14.44977143494258</v>
      </c>
      <c r="E56" s="84">
        <f>(Gender!K53/'Total Certificates, 1&lt;4'!F52)*100</f>
        <v>68.133292451778345</v>
      </c>
      <c r="F56" s="84">
        <f>IF('Hispanic &amp; Foreign'!K53&gt;0,(('Hispanic &amp; Foreign'!K53/'Total Certificates, 1&lt;4'!F52)*100), "NA")</f>
        <v>0.62994759727951832</v>
      </c>
      <c r="G56" s="124">
        <f>IF(Black!F53&gt;0,((Black!F53/'All races'!F52)*100), "NA")</f>
        <v>22.776701040079299</v>
      </c>
      <c r="H56" s="84">
        <f>IF(Black!K53&gt;0,((Black!K53/Black!F53)*100), "NA")</f>
        <v>35.758363104904191</v>
      </c>
      <c r="I56" s="71">
        <f>+('Hispanic &amp; Foreign'!F53/'All races'!F52)*100</f>
        <v>18.144427512538652</v>
      </c>
    </row>
    <row r="57" spans="1:9" ht="14.25" customHeight="1" x14ac:dyDescent="0.2">
      <c r="A57" s="36" t="s">
        <v>71</v>
      </c>
      <c r="B57" s="25"/>
      <c r="C57" s="112">
        <f>+'Total Certificates, 1&lt;4'!F53</f>
        <v>14.040086018812211</v>
      </c>
      <c r="D57" s="79"/>
      <c r="E57" s="79"/>
      <c r="F57" s="79"/>
      <c r="G57" s="119"/>
      <c r="H57" s="79"/>
      <c r="I57" s="75"/>
    </row>
    <row r="58" spans="1:9" ht="14.25" customHeight="1" x14ac:dyDescent="0.2">
      <c r="A58" s="24" t="s">
        <v>28</v>
      </c>
      <c r="B58" s="24"/>
      <c r="C58" s="105">
        <f>+'Total Certificates, 1&lt;4'!F54</f>
        <v>7002</v>
      </c>
      <c r="D58" s="80">
        <f>+(Public!F54/'Total Certificates, 1&lt;4'!F54)*100</f>
        <v>1.8708940302770636</v>
      </c>
      <c r="E58" s="80">
        <f>(Gender!K55/'Total Certificates, 1&lt;4'!F54)*100</f>
        <v>57.012282205084261</v>
      </c>
      <c r="F58" s="160" t="s">
        <v>115</v>
      </c>
      <c r="G58" s="120">
        <f>IF(Black!F55&gt;0,((Black!F55/'All races'!F54)*100), "NA")</f>
        <v>18.252659973025626</v>
      </c>
      <c r="H58" s="204" t="str">
        <f>IF(Black!K55&gt;0,((Black!K55/Black!F55)*100), "NA")</f>
        <v>NA</v>
      </c>
      <c r="I58" s="76">
        <f>+('Hispanic &amp; Foreign'!F55/'All races'!F54)*100</f>
        <v>20.860182826315</v>
      </c>
    </row>
    <row r="59" spans="1:9" ht="14.25" customHeight="1" x14ac:dyDescent="0.2">
      <c r="A59" s="24" t="s">
        <v>36</v>
      </c>
      <c r="B59" s="24"/>
      <c r="C59" s="105">
        <f>+'Total Certificates, 1&lt;4'!F55</f>
        <v>1412</v>
      </c>
      <c r="D59" s="80">
        <f>+(Public!F55/'Total Certificates, 1&lt;4'!F55)*100</f>
        <v>30.94900849858357</v>
      </c>
      <c r="E59" s="80">
        <f>(Gender!K56/'Total Certificates, 1&lt;4'!F55)*100</f>
        <v>72.875354107648732</v>
      </c>
      <c r="F59" s="80">
        <f>IF('Hispanic &amp; Foreign'!K56&gt;0,(('Hispanic &amp; Foreign'!K56/'Total Certificates, 1&lt;4'!F55)*100), "NA")</f>
        <v>0.63739376770538236</v>
      </c>
      <c r="G59" s="120">
        <f>IF(Black!F56&gt;0,((Black!F56/'All races'!F55)*100), "NA")</f>
        <v>14.072970960536113</v>
      </c>
      <c r="H59" s="204">
        <f>IF(Black!K56&gt;0,((Black!K56/Black!F56)*100), "NA")</f>
        <v>93.650793650793645</v>
      </c>
      <c r="I59" s="76">
        <f>+('Hispanic &amp; Foreign'!F56/'All races'!F55)*100</f>
        <v>0.67014147431124349</v>
      </c>
    </row>
    <row r="60" spans="1:9" ht="14.25" customHeight="1" x14ac:dyDescent="0.2">
      <c r="A60" s="24" t="s">
        <v>35</v>
      </c>
      <c r="B60" s="24"/>
      <c r="C60" s="105">
        <f>+'Total Certificates, 1&lt;4'!F56</f>
        <v>6588</v>
      </c>
      <c r="D60" s="80">
        <f>+(Public!F56/'Total Certificates, 1&lt;4'!F56)*100</f>
        <v>14.905889496053431</v>
      </c>
      <c r="E60" s="80">
        <f>(Gender!K57/'Total Certificates, 1&lt;4'!F56)*100</f>
        <v>70.46144505160899</v>
      </c>
      <c r="F60" s="80">
        <f>IF('Hispanic &amp; Foreign'!K57&gt;0,(('Hispanic &amp; Foreign'!K57/'Total Certificates, 1&lt;4'!F56)*100), "NA")</f>
        <v>1.2143290831815421</v>
      </c>
      <c r="G60" s="120">
        <f>IF(Black!F57&gt;0,((Black!F57/'All races'!F56)*100), "NA")</f>
        <v>15.678503487634748</v>
      </c>
      <c r="H60" s="204">
        <f>IF(Black!K57&gt;0,((Black!K57/Black!F57)*100), "NA")</f>
        <v>7.2800808897876639</v>
      </c>
      <c r="I60" s="76">
        <f>+('Hispanic &amp; Foreign'!F57/'All races'!F56)*100</f>
        <v>19.546607482561825</v>
      </c>
    </row>
    <row r="61" spans="1:9" ht="14.25" customHeight="1" x14ac:dyDescent="0.2">
      <c r="A61" s="24" t="s">
        <v>44</v>
      </c>
      <c r="B61" s="24"/>
      <c r="C61" s="105">
        <f>+'Total Certificates, 1&lt;4'!F57</f>
        <v>1045</v>
      </c>
      <c r="D61" s="80">
        <f>+(Public!F57/'Total Certificates, 1&lt;4'!F57)*100</f>
        <v>8.0382775119617218</v>
      </c>
      <c r="E61" s="80">
        <f>(Gender!K58/'Total Certificates, 1&lt;4'!F57)*100</f>
        <v>91.866028708133967</v>
      </c>
      <c r="F61" s="204" t="str">
        <f>IF('Hispanic &amp; Foreign'!K58&gt;0,(('Hispanic &amp; Foreign'!K58/'Total Certificates, 1&lt;4'!F57)*100), "NA")</f>
        <v>NA</v>
      </c>
      <c r="G61" s="120">
        <f>IF(Black!F58&gt;0,((Black!F58/'All races'!F57)*100), "NA")</f>
        <v>2.6627218934911245</v>
      </c>
      <c r="H61" s="204" t="str">
        <f>IF(Black!K58&gt;0,((Black!K58/Black!F58)*100), "NA")</f>
        <v>NA</v>
      </c>
      <c r="I61" s="76">
        <f>+('Hispanic &amp; Foreign'!F58/'All races'!F57)*100</f>
        <v>5.7199211045364891</v>
      </c>
    </row>
    <row r="62" spans="1:9" ht="14.25" customHeight="1" x14ac:dyDescent="0.2">
      <c r="A62" s="25" t="s">
        <v>45</v>
      </c>
      <c r="B62" s="25"/>
      <c r="C62" s="106">
        <f>+'Total Certificates, 1&lt;4'!F58</f>
        <v>13362</v>
      </c>
      <c r="D62" s="81">
        <f>+(Public!F58/'Total Certificates, 1&lt;4'!F58)*100</f>
        <v>9.9012123933542888</v>
      </c>
      <c r="E62" s="81">
        <f>(Gender!K59/'Total Certificates, 1&lt;4'!F58)*100</f>
        <v>68.844484358628947</v>
      </c>
      <c r="F62" s="81">
        <f>IF('Hispanic &amp; Foreign'!K59&gt;0,(('Hispanic &amp; Foreign'!K59/'Total Certificates, 1&lt;4'!F58)*100), "NA")</f>
        <v>0.45651848525669814</v>
      </c>
      <c r="G62" s="121">
        <f>IF(Black!F59&gt;0,((Black!F59/'All races'!F58)*100), "NA")</f>
        <v>29.078127496405177</v>
      </c>
      <c r="H62" s="81">
        <f>IF(Black!K59&gt;0,((Black!K59/Black!F59)*100), "NA")</f>
        <v>25.494505494505493</v>
      </c>
      <c r="I62" s="68">
        <f>+('Hispanic &amp; Foreign'!F59/'All races'!F58)*100</f>
        <v>27.304681258987056</v>
      </c>
    </row>
    <row r="63" spans="1:9" ht="14.25" customHeight="1" x14ac:dyDescent="0.2">
      <c r="A63" s="25" t="s">
        <v>48</v>
      </c>
      <c r="B63" s="25"/>
      <c r="C63" s="106">
        <f>+'Total Certificates, 1&lt;4'!F59</f>
        <v>21535</v>
      </c>
      <c r="D63" s="81">
        <f>+(Public!F59/'Total Certificates, 1&lt;4'!F59)*100</f>
        <v>16.730903180868353</v>
      </c>
      <c r="E63" s="81">
        <f>(Gender!K60/'Total Certificates, 1&lt;4'!F59)*100</f>
        <v>71.427908056651958</v>
      </c>
      <c r="F63" s="81">
        <f>IF('Hispanic &amp; Foreign'!K60&gt;0,(('Hispanic &amp; Foreign'!K60/'Total Certificates, 1&lt;4'!F59)*100), "NA")</f>
        <v>1.1609008590666356</v>
      </c>
      <c r="G63" s="121">
        <f>IF(Black!F60&gt;0,((Black!F60/'All races'!F59)*100), "NA")</f>
        <v>24.607329842931939</v>
      </c>
      <c r="H63" s="81">
        <f>IF(Black!K60&gt;0,((Black!K60/Black!F60)*100), "NA")</f>
        <v>39.843436370935372</v>
      </c>
      <c r="I63" s="68">
        <f>+('Hispanic &amp; Foreign'!F60/'All races'!F59)*100</f>
        <v>21.836412130791267</v>
      </c>
    </row>
    <row r="64" spans="1:9" ht="14.25" customHeight="1" x14ac:dyDescent="0.2">
      <c r="A64" s="25" t="s">
        <v>51</v>
      </c>
      <c r="B64" s="25"/>
      <c r="C64" s="106">
        <f>+'Total Certificates, 1&lt;4'!F60</f>
        <v>19179</v>
      </c>
      <c r="D64" s="81">
        <f>+(Public!F60/'Total Certificates, 1&lt;4'!F60)*100</f>
        <v>17.941498513999687</v>
      </c>
      <c r="E64" s="81">
        <f>(Gender!K61/'Total Certificates, 1&lt;4'!F60)*100</f>
        <v>64.059648573961098</v>
      </c>
      <c r="F64" s="81">
        <f>IF('Hispanic &amp; Foreign'!K61&gt;0,(('Hispanic &amp; Foreign'!K61/'Total Certificates, 1&lt;4'!F60)*100), "NA")</f>
        <v>0.19813337504562281</v>
      </c>
      <c r="G64" s="121">
        <f>IF(Black!F61&gt;0,((Black!F61/'All races'!F60)*100), "NA")</f>
        <v>23.590479871886906</v>
      </c>
      <c r="H64" s="81">
        <f>IF(Black!K61&gt;0,((Black!K61/Black!F61)*100), "NA")</f>
        <v>54.84550561797753</v>
      </c>
      <c r="I64" s="68">
        <f>+('Hispanic &amp; Foreign'!F61/'All races'!F60)*100</f>
        <v>8.2721298801700822</v>
      </c>
    </row>
    <row r="65" spans="1:16" ht="14.25" customHeight="1" x14ac:dyDescent="0.2">
      <c r="A65" s="25" t="s">
        <v>52</v>
      </c>
      <c r="B65" s="25"/>
      <c r="C65" s="106">
        <f>+'Total Certificates, 1&lt;4'!F61</f>
        <v>1280</v>
      </c>
      <c r="D65" s="81">
        <f>+(Public!F61/'Total Certificates, 1&lt;4'!F61)*100</f>
        <v>9.609375</v>
      </c>
      <c r="E65" s="81">
        <f>(Gender!K62/'Total Certificates, 1&lt;4'!F61)*100</f>
        <v>85.703125</v>
      </c>
      <c r="F65" s="81">
        <f>IF('Hispanic &amp; Foreign'!K62&gt;0,(('Hispanic &amp; Foreign'!K62/'Total Certificates, 1&lt;4'!F61)*100), "NA")</f>
        <v>0.390625</v>
      </c>
      <c r="G65" s="121">
        <f>IF(Black!F62&gt;0,((Black!F62/'All races'!F61)*100), "NA")</f>
        <v>6.6028708133971294</v>
      </c>
      <c r="H65" s="94" t="str">
        <f>IF(Black!K62&gt;0,((Black!K62/Black!F62)*100), "NA")</f>
        <v>NA</v>
      </c>
      <c r="I65" s="68">
        <f>+('Hispanic &amp; Foreign'!F62/'All races'!F61)*100</f>
        <v>22.296650717703347</v>
      </c>
    </row>
    <row r="66" spans="1:16" ht="14.25" customHeight="1" x14ac:dyDescent="0.2">
      <c r="A66" s="31" t="s">
        <v>55</v>
      </c>
      <c r="B66" s="31"/>
      <c r="C66" s="113">
        <f>+'Total Certificates, 1&lt;4'!F62</f>
        <v>349</v>
      </c>
      <c r="D66" s="85">
        <f>+(Public!F62/'Total Certificates, 1&lt;4'!F62)*100</f>
        <v>69.914040114613186</v>
      </c>
      <c r="E66" s="85">
        <f>(Gender!K63/'Total Certificates, 1&lt;4'!F62)*100</f>
        <v>85.959885386819479</v>
      </c>
      <c r="F66" s="81">
        <f>IF('Hispanic &amp; Foreign'!K63&gt;0,(('Hispanic &amp; Foreign'!K63/'Total Certificates, 1&lt;4'!F62)*100), "NA")</f>
        <v>2.005730659025788</v>
      </c>
      <c r="G66" s="125">
        <f>IF(Black!F63&gt;0,((Black!F63/'All races'!F62)*100), "NA")</f>
        <v>2.6865671641791042</v>
      </c>
      <c r="H66" s="94" t="str">
        <f>IF(Black!K63&gt;0,((Black!K63/Black!F63)*100), "NA")</f>
        <v>NA</v>
      </c>
      <c r="I66" s="72">
        <f>+('Hispanic &amp; Foreign'!F63/'All races'!F62)*100</f>
        <v>0.59701492537313439</v>
      </c>
    </row>
    <row r="67" spans="1:16" ht="14.25" customHeight="1" x14ac:dyDescent="0.2">
      <c r="A67" s="32" t="s">
        <v>41</v>
      </c>
      <c r="B67" s="32"/>
      <c r="C67" s="114">
        <f>+'Total Certificates, 1&lt;4'!F63</f>
        <v>458</v>
      </c>
      <c r="D67" s="201" t="s">
        <v>114</v>
      </c>
      <c r="E67" s="86">
        <f>(Gender!K64/'Total Certificates, 1&lt;4'!F63)*100</f>
        <v>58.515283842794766</v>
      </c>
      <c r="F67" s="86">
        <f>IF('Hispanic &amp; Foreign'!K64&gt;0,(('Hispanic &amp; Foreign'!K64/'Total Certificates, 1&lt;4'!F63)*100), "NA")</f>
        <v>0.21834061135371177</v>
      </c>
      <c r="G67" s="126">
        <f>IF(Black!F64&gt;0,((Black!F64/'All races'!F63)*100), "NA")</f>
        <v>75</v>
      </c>
      <c r="H67" s="206">
        <f>IF(Black!K64&gt;0,((Black!K64/Black!F64)*100), "NA")</f>
        <v>93.023255813953483</v>
      </c>
      <c r="I67" s="73">
        <f>+('Hispanic &amp; Foreign'!F64/'All races'!F63)*100</f>
        <v>4.941860465116279</v>
      </c>
    </row>
    <row r="68" spans="1:16" ht="24" customHeight="1" x14ac:dyDescent="0.2">
      <c r="A68" s="186" t="s">
        <v>100</v>
      </c>
    </row>
    <row r="69" spans="1:16" ht="18.75" customHeight="1" x14ac:dyDescent="0.2">
      <c r="A69" s="177" t="s">
        <v>113</v>
      </c>
    </row>
    <row r="70" spans="1:16" s="127" customFormat="1" ht="61.5" customHeight="1" x14ac:dyDescent="0.2">
      <c r="A70" s="209" t="s">
        <v>108</v>
      </c>
      <c r="B70" s="209"/>
      <c r="C70" s="209"/>
      <c r="D70" s="209"/>
      <c r="E70" s="209"/>
      <c r="F70" s="209"/>
      <c r="G70" s="209"/>
      <c r="H70" s="209"/>
      <c r="I70" s="209"/>
      <c r="J70" s="129"/>
      <c r="K70" s="129"/>
      <c r="L70" s="129"/>
      <c r="M70" s="129"/>
      <c r="N70" s="129"/>
      <c r="O70" s="129"/>
      <c r="P70" s="129"/>
    </row>
    <row r="71" spans="1:16" s="127" customFormat="1" ht="49.5" customHeight="1" x14ac:dyDescent="0.2">
      <c r="A71" s="210" t="s">
        <v>120</v>
      </c>
      <c r="B71" s="210"/>
      <c r="C71" s="210"/>
      <c r="D71" s="210"/>
      <c r="E71" s="210"/>
      <c r="F71" s="210"/>
      <c r="G71" s="210"/>
      <c r="H71" s="210"/>
      <c r="I71" s="210"/>
      <c r="J71" s="128"/>
      <c r="K71" s="128"/>
      <c r="L71" s="128"/>
      <c r="M71" s="128"/>
      <c r="N71" s="128"/>
      <c r="O71" s="128"/>
      <c r="P71" s="128"/>
    </row>
    <row r="72" spans="1:16" s="127" customFormat="1" ht="51.75" customHeight="1" x14ac:dyDescent="0.2">
      <c r="A72" s="211" t="s">
        <v>98</v>
      </c>
      <c r="B72" s="211"/>
      <c r="C72" s="211"/>
      <c r="D72" s="211"/>
      <c r="E72" s="211"/>
      <c r="F72" s="211"/>
      <c r="G72" s="211"/>
      <c r="H72" s="211"/>
      <c r="I72" s="211"/>
      <c r="J72" s="128"/>
      <c r="K72" s="128"/>
      <c r="L72" s="128"/>
      <c r="M72" s="128"/>
      <c r="N72" s="128"/>
      <c r="O72" s="128"/>
      <c r="P72" s="128"/>
    </row>
    <row r="73" spans="1:16" ht="15" customHeight="1" x14ac:dyDescent="0.2">
      <c r="A73" s="212" t="s">
        <v>119</v>
      </c>
      <c r="B73" s="213"/>
      <c r="C73" s="213"/>
      <c r="D73" s="213"/>
      <c r="E73" s="213"/>
      <c r="F73" s="213"/>
      <c r="G73" s="213"/>
      <c r="H73" s="213"/>
      <c r="I73" s="213"/>
    </row>
    <row r="74" spans="1:16" x14ac:dyDescent="0.2">
      <c r="A74" s="2"/>
    </row>
    <row r="75" spans="1:16" x14ac:dyDescent="0.2">
      <c r="A75" s="14" t="s">
        <v>66</v>
      </c>
      <c r="I75" s="95" t="s">
        <v>117</v>
      </c>
    </row>
    <row r="76" spans="1:16" ht="49.5" customHeight="1" x14ac:dyDescent="0.2">
      <c r="A76" s="207"/>
      <c r="B76" s="208"/>
      <c r="C76" s="208"/>
      <c r="D76" s="208"/>
      <c r="E76" s="208"/>
      <c r="F76" s="208"/>
      <c r="G76" s="208"/>
      <c r="H76" s="208"/>
      <c r="I76" s="208"/>
    </row>
  </sheetData>
  <mergeCells count="5">
    <mergeCell ref="A76:I76"/>
    <mergeCell ref="A70:I70"/>
    <mergeCell ref="A71:I71"/>
    <mergeCell ref="A72:I72"/>
    <mergeCell ref="A73:I73"/>
  </mergeCells>
  <phoneticPr fontId="8" type="noConversion"/>
  <printOptions horizontalCentered="1"/>
  <pageMargins left="0.5" right="0.5" top="0.5" bottom="0.5" header="0.5" footer="0.5"/>
  <pageSetup scale="63" orientation="portrait" r:id="rId1"/>
  <headerFooter alignWithMargins="0">
    <oddFooter>&amp;L&amp;"Arial,Regular"&amp;8SREB Fact Book&amp;R&amp;"Arial,Regular"&amp;8&amp;D</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62"/>
  </sheetPr>
  <dimension ref="A1:F64"/>
  <sheetViews>
    <sheetView showZeros="0" zoomScale="90" zoomScaleNormal="90" workbookViewId="0">
      <pane xSplit="1" ySplit="3" topLeftCell="B4" activePane="bottomRight" state="frozen"/>
      <selection pane="topRight" activeCell="B1" sqref="B1"/>
      <selection pane="bottomLeft" activeCell="A4" sqref="A4"/>
      <selection pane="bottomRight" activeCell="F54" sqref="F54:F63"/>
    </sheetView>
  </sheetViews>
  <sheetFormatPr defaultRowHeight="12.75" x14ac:dyDescent="0.2"/>
  <cols>
    <col min="1" max="1" width="21" style="1" customWidth="1"/>
    <col min="2" max="2" width="15.7109375" style="100" customWidth="1"/>
    <col min="3" max="3" width="9.7109375" style="100" customWidth="1"/>
    <col min="4" max="16384" width="9.140625" style="5"/>
  </cols>
  <sheetData>
    <row r="1" spans="1:6" s="144" customFormat="1" ht="22.5" customHeight="1" x14ac:dyDescent="0.2">
      <c r="A1" s="142" t="s">
        <v>102</v>
      </c>
      <c r="B1" s="142"/>
      <c r="C1" s="142"/>
    </row>
    <row r="2" spans="1:6" x14ac:dyDescent="0.2">
      <c r="B2" s="178" t="s">
        <v>86</v>
      </c>
      <c r="C2" s="178"/>
    </row>
    <row r="3" spans="1:6" s="10" customFormat="1" x14ac:dyDescent="0.2">
      <c r="A3" s="42"/>
      <c r="B3" s="132" t="s">
        <v>72</v>
      </c>
      <c r="C3" s="132" t="s">
        <v>103</v>
      </c>
      <c r="D3" s="189" t="s">
        <v>110</v>
      </c>
      <c r="E3" s="189" t="s">
        <v>111</v>
      </c>
      <c r="F3" s="189" t="s">
        <v>116</v>
      </c>
    </row>
    <row r="4" spans="1:6" x14ac:dyDescent="0.2">
      <c r="A4" s="34" t="s">
        <v>70</v>
      </c>
      <c r="B4" s="43">
        <f>B5+B23+B38+B52+B63</f>
        <v>376115</v>
      </c>
      <c r="C4" s="43">
        <f>C5+C23+C38+C52+C63</f>
        <v>419352</v>
      </c>
      <c r="D4" s="43">
        <f>D5+D23+D38+D52+D63</f>
        <v>543599</v>
      </c>
      <c r="E4" s="43">
        <f>E5+E23+E38+E52+E63</f>
        <v>520949</v>
      </c>
      <c r="F4" s="43">
        <f>F5+F23+F38+F52+F63</f>
        <v>511051</v>
      </c>
    </row>
    <row r="5" spans="1:6" x14ac:dyDescent="0.2">
      <c r="A5" s="35" t="s">
        <v>18</v>
      </c>
      <c r="B5" s="45">
        <f>SUM(B7:B22)</f>
        <v>147043</v>
      </c>
      <c r="C5" s="45">
        <f>SUM(C7:C22)</f>
        <v>163652</v>
      </c>
      <c r="D5" s="45">
        <f>SUM(D7:D22)</f>
        <v>216036</v>
      </c>
      <c r="E5" s="45">
        <f>SUM(E7:E22)</f>
        <v>198099</v>
      </c>
      <c r="F5" s="45">
        <f>SUM(F7:F22)</f>
        <v>192288</v>
      </c>
    </row>
    <row r="6" spans="1:6" x14ac:dyDescent="0.2">
      <c r="A6" s="36" t="s">
        <v>71</v>
      </c>
      <c r="B6" s="44">
        <f>(B5/B4)*100</f>
        <v>39.095223535354876</v>
      </c>
      <c r="C6" s="44">
        <f>(C5/C4)*100</f>
        <v>39.024971861347986</v>
      </c>
      <c r="D6" s="44">
        <f>(D5/D4)*100</f>
        <v>39.741794962831058</v>
      </c>
      <c r="E6" s="44">
        <f>(E5/E4)*100</f>
        <v>38.026563060875439</v>
      </c>
      <c r="F6" s="44">
        <f>(F5/F4)*100</f>
        <v>37.625990361040287</v>
      </c>
    </row>
    <row r="7" spans="1:6" s="8" customFormat="1" x14ac:dyDescent="0.2">
      <c r="A7" s="61" t="s">
        <v>0</v>
      </c>
      <c r="B7" s="50">
        <v>3156</v>
      </c>
      <c r="C7" s="50">
        <v>3764</v>
      </c>
      <c r="D7" s="197">
        <v>4856</v>
      </c>
      <c r="E7" s="197">
        <v>5345</v>
      </c>
      <c r="F7" s="197">
        <v>4861</v>
      </c>
    </row>
    <row r="8" spans="1:6" s="8" customFormat="1" x14ac:dyDescent="0.2">
      <c r="A8" s="61" t="s">
        <v>1</v>
      </c>
      <c r="B8" s="50">
        <v>5004</v>
      </c>
      <c r="C8" s="50">
        <v>5878</v>
      </c>
      <c r="D8" s="197">
        <v>6635</v>
      </c>
      <c r="E8" s="197">
        <v>6718</v>
      </c>
      <c r="F8" s="197">
        <v>6968</v>
      </c>
    </row>
    <row r="9" spans="1:6" s="8" customFormat="1" x14ac:dyDescent="0.2">
      <c r="A9" s="61" t="s">
        <v>16</v>
      </c>
      <c r="B9" s="50">
        <v>818</v>
      </c>
      <c r="C9" s="50">
        <v>929</v>
      </c>
      <c r="D9" s="197">
        <v>1150</v>
      </c>
      <c r="E9" s="197">
        <v>1126</v>
      </c>
      <c r="F9" s="197">
        <v>932</v>
      </c>
    </row>
    <row r="10" spans="1:6" s="8" customFormat="1" x14ac:dyDescent="0.2">
      <c r="A10" s="61" t="s">
        <v>2</v>
      </c>
      <c r="B10" s="50">
        <v>32505</v>
      </c>
      <c r="C10" s="50">
        <v>35059</v>
      </c>
      <c r="D10" s="197">
        <v>46847</v>
      </c>
      <c r="E10" s="197">
        <v>38676</v>
      </c>
      <c r="F10" s="197">
        <v>35298</v>
      </c>
    </row>
    <row r="11" spans="1:6" s="8" customFormat="1" x14ac:dyDescent="0.2">
      <c r="A11" s="61" t="s">
        <v>3</v>
      </c>
      <c r="B11" s="50">
        <v>12446</v>
      </c>
      <c r="C11" s="50">
        <v>14278</v>
      </c>
      <c r="D11" s="197">
        <v>21373</v>
      </c>
      <c r="E11" s="197">
        <v>17065</v>
      </c>
      <c r="F11" s="197">
        <v>17201</v>
      </c>
    </row>
    <row r="12" spans="1:6" s="8" customFormat="1" x14ac:dyDescent="0.2">
      <c r="A12" s="61" t="s">
        <v>4</v>
      </c>
      <c r="B12" s="50">
        <v>4566</v>
      </c>
      <c r="C12" s="50">
        <v>5213</v>
      </c>
      <c r="D12" s="197">
        <v>6392</v>
      </c>
      <c r="E12" s="197">
        <v>5442</v>
      </c>
      <c r="F12" s="197">
        <v>4867</v>
      </c>
    </row>
    <row r="13" spans="1:6" s="8" customFormat="1" x14ac:dyDescent="0.2">
      <c r="A13" s="61" t="s">
        <v>5</v>
      </c>
      <c r="B13" s="50">
        <v>7385</v>
      </c>
      <c r="C13" s="50">
        <v>8848</v>
      </c>
      <c r="D13" s="197">
        <v>11501</v>
      </c>
      <c r="E13" s="197">
        <v>13180</v>
      </c>
      <c r="F13" s="197">
        <v>11495</v>
      </c>
    </row>
    <row r="14" spans="1:6" s="8" customFormat="1" x14ac:dyDescent="0.2">
      <c r="A14" s="61" t="s">
        <v>6</v>
      </c>
      <c r="B14" s="50">
        <v>6266</v>
      </c>
      <c r="C14" s="50">
        <v>7664</v>
      </c>
      <c r="D14" s="197">
        <v>9429</v>
      </c>
      <c r="E14" s="197">
        <v>8658</v>
      </c>
      <c r="F14" s="197">
        <v>8160</v>
      </c>
    </row>
    <row r="15" spans="1:6" s="8" customFormat="1" x14ac:dyDescent="0.2">
      <c r="A15" s="61" t="s">
        <v>7</v>
      </c>
      <c r="B15" s="50">
        <v>3373</v>
      </c>
      <c r="C15" s="50">
        <v>3549</v>
      </c>
      <c r="D15" s="197">
        <v>4134</v>
      </c>
      <c r="E15" s="197">
        <v>3795</v>
      </c>
      <c r="F15" s="197">
        <v>3512</v>
      </c>
    </row>
    <row r="16" spans="1:6" s="8" customFormat="1" x14ac:dyDescent="0.2">
      <c r="A16" s="61" t="s">
        <v>8</v>
      </c>
      <c r="B16" s="50">
        <v>7041</v>
      </c>
      <c r="C16" s="50">
        <v>7814</v>
      </c>
      <c r="D16" s="197">
        <v>11145</v>
      </c>
      <c r="E16" s="197">
        <v>9610</v>
      </c>
      <c r="F16" s="197">
        <v>10391</v>
      </c>
    </row>
    <row r="17" spans="1:6" s="8" customFormat="1" x14ac:dyDescent="0.2">
      <c r="A17" s="61" t="s">
        <v>9</v>
      </c>
      <c r="B17" s="50">
        <v>8958</v>
      </c>
      <c r="C17" s="50">
        <v>9463</v>
      </c>
      <c r="D17" s="197">
        <v>10842</v>
      </c>
      <c r="E17" s="197">
        <v>10850</v>
      </c>
      <c r="F17" s="197">
        <v>10098</v>
      </c>
    </row>
    <row r="18" spans="1:6" s="8" customFormat="1" x14ac:dyDescent="0.2">
      <c r="A18" s="61" t="s">
        <v>10</v>
      </c>
      <c r="B18" s="50">
        <v>2241</v>
      </c>
      <c r="C18" s="50">
        <v>2268</v>
      </c>
      <c r="D18" s="197">
        <v>3147</v>
      </c>
      <c r="E18" s="197">
        <v>3936</v>
      </c>
      <c r="F18" s="197">
        <v>3705</v>
      </c>
    </row>
    <row r="19" spans="1:6" s="8" customFormat="1" x14ac:dyDescent="0.2">
      <c r="A19" s="61" t="s">
        <v>11</v>
      </c>
      <c r="B19" s="50">
        <v>9421</v>
      </c>
      <c r="C19" s="50">
        <v>10986</v>
      </c>
      <c r="D19" s="197">
        <v>13121</v>
      </c>
      <c r="E19" s="197">
        <v>13583</v>
      </c>
      <c r="F19" s="197">
        <v>12367</v>
      </c>
    </row>
    <row r="20" spans="1:6" s="8" customFormat="1" x14ac:dyDescent="0.2">
      <c r="A20" s="61" t="s">
        <v>12</v>
      </c>
      <c r="B20" s="50">
        <v>35794</v>
      </c>
      <c r="C20" s="50">
        <v>37772</v>
      </c>
      <c r="D20" s="197">
        <v>50048</v>
      </c>
      <c r="E20" s="197">
        <v>44574</v>
      </c>
      <c r="F20" s="197">
        <v>47346</v>
      </c>
    </row>
    <row r="21" spans="1:6" s="8" customFormat="1" x14ac:dyDescent="0.2">
      <c r="A21" s="61" t="s">
        <v>13</v>
      </c>
      <c r="B21" s="50">
        <v>6519</v>
      </c>
      <c r="C21" s="50">
        <v>8405</v>
      </c>
      <c r="D21" s="197">
        <v>12959</v>
      </c>
      <c r="E21" s="197">
        <v>13402</v>
      </c>
      <c r="F21" s="197">
        <v>12656</v>
      </c>
    </row>
    <row r="22" spans="1:6" s="8" customFormat="1" x14ac:dyDescent="0.2">
      <c r="A22" s="62" t="s">
        <v>14</v>
      </c>
      <c r="B22" s="51">
        <v>1550</v>
      </c>
      <c r="C22" s="51">
        <v>1762</v>
      </c>
      <c r="D22" s="198">
        <v>2457</v>
      </c>
      <c r="E22" s="198">
        <v>2139</v>
      </c>
      <c r="F22" s="198">
        <v>2431</v>
      </c>
    </row>
    <row r="23" spans="1:6" x14ac:dyDescent="0.2">
      <c r="A23" s="38" t="s">
        <v>67</v>
      </c>
      <c r="B23" s="47">
        <f>SUM(B25:B37)</f>
        <v>89884</v>
      </c>
      <c r="C23" s="47">
        <f>SUM(C25:C37)</f>
        <v>97577</v>
      </c>
      <c r="D23" s="47">
        <f>SUM(D25:D37)</f>
        <v>140985</v>
      </c>
      <c r="E23" s="47">
        <f>SUM(E25:E37)</f>
        <v>146494</v>
      </c>
      <c r="F23" s="47">
        <f>SUM(F25:F37)</f>
        <v>148415</v>
      </c>
    </row>
    <row r="24" spans="1:6" x14ac:dyDescent="0.2">
      <c r="A24" s="36" t="s">
        <v>71</v>
      </c>
      <c r="B24" s="44">
        <f>(B23/B4)*100</f>
        <v>23.898009917179586</v>
      </c>
      <c r="C24" s="44">
        <f>(C23/C4)*100</f>
        <v>23.268519048436637</v>
      </c>
      <c r="D24" s="44">
        <f>(D23/D4)*100</f>
        <v>25.935478174168825</v>
      </c>
      <c r="E24" s="44">
        <f>(E23/E4)*100</f>
        <v>28.120602976490982</v>
      </c>
      <c r="F24" s="44">
        <f>(F23/F4)*100</f>
        <v>29.041132881062754</v>
      </c>
    </row>
    <row r="25" spans="1:6" s="8" customFormat="1" x14ac:dyDescent="0.2">
      <c r="A25" s="26" t="s">
        <v>24</v>
      </c>
      <c r="B25" s="50">
        <v>616</v>
      </c>
      <c r="C25" s="50">
        <v>1034</v>
      </c>
      <c r="D25" s="197">
        <v>1089</v>
      </c>
      <c r="E25" s="197">
        <v>1335</v>
      </c>
      <c r="F25" s="197">
        <v>1550</v>
      </c>
    </row>
    <row r="26" spans="1:6" s="8" customFormat="1" x14ac:dyDescent="0.2">
      <c r="A26" s="26" t="s">
        <v>25</v>
      </c>
      <c r="B26" s="50">
        <v>15533</v>
      </c>
      <c r="C26" s="50">
        <v>16041</v>
      </c>
      <c r="D26" s="197">
        <v>21439</v>
      </c>
      <c r="E26" s="197">
        <v>23230</v>
      </c>
      <c r="F26" s="197">
        <v>22749</v>
      </c>
    </row>
    <row r="27" spans="1:6" s="8" customFormat="1" x14ac:dyDescent="0.2">
      <c r="A27" s="26" t="s">
        <v>26</v>
      </c>
      <c r="B27" s="50">
        <v>47409</v>
      </c>
      <c r="C27" s="50">
        <v>51473</v>
      </c>
      <c r="D27" s="197">
        <v>77713</v>
      </c>
      <c r="E27" s="197">
        <v>81392</v>
      </c>
      <c r="F27" s="197">
        <v>80247</v>
      </c>
    </row>
    <row r="28" spans="1:6" s="8" customFormat="1" x14ac:dyDescent="0.2">
      <c r="A28" s="26" t="s">
        <v>27</v>
      </c>
      <c r="B28" s="50">
        <v>3829</v>
      </c>
      <c r="C28" s="50">
        <v>4265</v>
      </c>
      <c r="D28" s="197">
        <v>5884</v>
      </c>
      <c r="E28" s="197">
        <v>5916</v>
      </c>
      <c r="F28" s="197">
        <v>6753</v>
      </c>
    </row>
    <row r="29" spans="1:6" s="8" customFormat="1" x14ac:dyDescent="0.2">
      <c r="A29" s="26" t="s">
        <v>29</v>
      </c>
      <c r="B29" s="50">
        <v>523</v>
      </c>
      <c r="C29" s="50">
        <v>630</v>
      </c>
      <c r="D29" s="197">
        <v>859</v>
      </c>
      <c r="E29" s="197">
        <v>1033</v>
      </c>
      <c r="F29" s="197">
        <v>1285</v>
      </c>
    </row>
    <row r="30" spans="1:6" s="8" customFormat="1" x14ac:dyDescent="0.2">
      <c r="A30" s="26" t="s">
        <v>31</v>
      </c>
      <c r="B30" s="50">
        <v>1847</v>
      </c>
      <c r="C30" s="50">
        <v>1561</v>
      </c>
      <c r="D30" s="197">
        <v>1734</v>
      </c>
      <c r="E30" s="197">
        <v>1799</v>
      </c>
      <c r="F30" s="197">
        <v>1958</v>
      </c>
    </row>
    <row r="31" spans="1:6" s="8" customFormat="1" x14ac:dyDescent="0.2">
      <c r="A31" s="26" t="s">
        <v>40</v>
      </c>
      <c r="B31" s="50">
        <v>611</v>
      </c>
      <c r="C31" s="50">
        <v>588</v>
      </c>
      <c r="D31" s="197">
        <v>691</v>
      </c>
      <c r="E31" s="197">
        <v>767</v>
      </c>
      <c r="F31" s="197">
        <v>833</v>
      </c>
    </row>
    <row r="32" spans="1:6" s="8" customFormat="1" x14ac:dyDescent="0.2">
      <c r="A32" s="26" t="s">
        <v>47</v>
      </c>
      <c r="B32" s="50">
        <v>1406</v>
      </c>
      <c r="C32" s="50">
        <v>1834</v>
      </c>
      <c r="D32" s="197">
        <v>2746</v>
      </c>
      <c r="E32" s="197">
        <v>3669</v>
      </c>
      <c r="F32" s="197">
        <v>3710</v>
      </c>
    </row>
    <row r="33" spans="1:6" s="8" customFormat="1" x14ac:dyDescent="0.2">
      <c r="A33" s="26" t="s">
        <v>46</v>
      </c>
      <c r="B33" s="50">
        <v>2787</v>
      </c>
      <c r="C33" s="50">
        <v>2895</v>
      </c>
      <c r="D33" s="197">
        <v>4863</v>
      </c>
      <c r="E33" s="197">
        <v>5237</v>
      </c>
      <c r="F33" s="197">
        <v>6705</v>
      </c>
    </row>
    <row r="34" spans="1:6" s="8" customFormat="1" x14ac:dyDescent="0.2">
      <c r="A34" s="26" t="s">
        <v>50</v>
      </c>
      <c r="B34" s="50">
        <v>4328</v>
      </c>
      <c r="C34" s="50">
        <v>4485</v>
      </c>
      <c r="D34" s="197">
        <v>5555</v>
      </c>
      <c r="E34" s="197">
        <v>5336</v>
      </c>
      <c r="F34" s="197">
        <v>5372</v>
      </c>
    </row>
    <row r="35" spans="1:6" s="8" customFormat="1" x14ac:dyDescent="0.2">
      <c r="A35" s="26" t="s">
        <v>54</v>
      </c>
      <c r="B35" s="50">
        <v>3158</v>
      </c>
      <c r="C35" s="50">
        <v>3856</v>
      </c>
      <c r="D35" s="197">
        <v>4752</v>
      </c>
      <c r="E35" s="197">
        <v>4325</v>
      </c>
      <c r="F35" s="197">
        <v>4348</v>
      </c>
    </row>
    <row r="36" spans="1:6" s="8" customFormat="1" x14ac:dyDescent="0.2">
      <c r="A36" s="26" t="s">
        <v>17</v>
      </c>
      <c r="B36" s="50">
        <v>6477</v>
      </c>
      <c r="C36" s="50">
        <v>7454</v>
      </c>
      <c r="D36" s="197">
        <v>11822</v>
      </c>
      <c r="E36" s="197">
        <v>11255</v>
      </c>
      <c r="F36" s="197">
        <v>10922</v>
      </c>
    </row>
    <row r="37" spans="1:6" s="8" customFormat="1" x14ac:dyDescent="0.2">
      <c r="A37" s="27" t="s">
        <v>57</v>
      </c>
      <c r="B37" s="51">
        <v>1360</v>
      </c>
      <c r="C37" s="51">
        <v>1461</v>
      </c>
      <c r="D37" s="198">
        <v>1838</v>
      </c>
      <c r="E37" s="198">
        <v>1200</v>
      </c>
      <c r="F37" s="198">
        <v>1983</v>
      </c>
    </row>
    <row r="38" spans="1:6" x14ac:dyDescent="0.2">
      <c r="A38" s="38" t="s">
        <v>68</v>
      </c>
      <c r="B38" s="45">
        <f>SUM(B40:B51)</f>
        <v>77544</v>
      </c>
      <c r="C38" s="45">
        <f>SUM(C40:C51)</f>
        <v>85754</v>
      </c>
      <c r="D38" s="45">
        <f>SUM(D40:D51)</f>
        <v>105196</v>
      </c>
      <c r="E38" s="45">
        <f>SUM(E40:E51)</f>
        <v>98714</v>
      </c>
      <c r="F38" s="45">
        <f>SUM(F40:F51)</f>
        <v>98138</v>
      </c>
    </row>
    <row r="39" spans="1:6" x14ac:dyDescent="0.2">
      <c r="A39" s="36" t="s">
        <v>71</v>
      </c>
      <c r="B39" s="44">
        <f>(B38/B4)*100</f>
        <v>20.617098493811735</v>
      </c>
      <c r="C39" s="44">
        <f>(C38/C4)*100</f>
        <v>20.449169194376086</v>
      </c>
      <c r="D39" s="44">
        <f>(D38/D4)*100</f>
        <v>19.351764811929382</v>
      </c>
      <c r="E39" s="44">
        <f>(E38/E4)*100</f>
        <v>18.948879832766739</v>
      </c>
      <c r="F39" s="44">
        <f>(F38/F4)*100</f>
        <v>19.203171503431165</v>
      </c>
    </row>
    <row r="40" spans="1:6" s="8" customFormat="1" x14ac:dyDescent="0.2">
      <c r="A40" s="26" t="s">
        <v>32</v>
      </c>
      <c r="B40" s="50">
        <v>13784</v>
      </c>
      <c r="C40" s="50">
        <v>15121</v>
      </c>
      <c r="D40" s="197">
        <v>19567</v>
      </c>
      <c r="E40" s="197">
        <v>17902</v>
      </c>
      <c r="F40" s="197">
        <v>18842</v>
      </c>
    </row>
    <row r="41" spans="1:6" s="8" customFormat="1" x14ac:dyDescent="0.2">
      <c r="A41" s="26" t="s">
        <v>33</v>
      </c>
      <c r="B41" s="50">
        <v>6306</v>
      </c>
      <c r="C41" s="50">
        <v>6296</v>
      </c>
      <c r="D41" s="197">
        <v>8342</v>
      </c>
      <c r="E41" s="197">
        <v>8950</v>
      </c>
      <c r="F41" s="197">
        <v>9485</v>
      </c>
    </row>
    <row r="42" spans="1:6" s="8" customFormat="1" x14ac:dyDescent="0.2">
      <c r="A42" s="26" t="s">
        <v>30</v>
      </c>
      <c r="B42" s="50">
        <v>4211</v>
      </c>
      <c r="C42" s="50">
        <v>4562</v>
      </c>
      <c r="D42" s="197">
        <v>5409</v>
      </c>
      <c r="E42" s="197">
        <v>5259</v>
      </c>
      <c r="F42" s="197">
        <v>4775</v>
      </c>
    </row>
    <row r="43" spans="1:6" s="8" customFormat="1" x14ac:dyDescent="0.2">
      <c r="A43" s="26" t="s">
        <v>34</v>
      </c>
      <c r="B43" s="50">
        <v>4461</v>
      </c>
      <c r="C43" s="50">
        <v>5867</v>
      </c>
      <c r="D43" s="197">
        <v>6524</v>
      </c>
      <c r="E43" s="197">
        <v>6046</v>
      </c>
      <c r="F43" s="197">
        <v>6385</v>
      </c>
    </row>
    <row r="44" spans="1:6" s="8" customFormat="1" x14ac:dyDescent="0.2">
      <c r="A44" s="26" t="s">
        <v>37</v>
      </c>
      <c r="B44" s="50">
        <v>9643</v>
      </c>
      <c r="C44" s="50">
        <v>11190</v>
      </c>
      <c r="D44" s="197">
        <v>16539</v>
      </c>
      <c r="E44" s="197">
        <v>15703</v>
      </c>
      <c r="F44" s="197">
        <v>14617</v>
      </c>
    </row>
    <row r="45" spans="1:6" s="8" customFormat="1" x14ac:dyDescent="0.2">
      <c r="A45" s="26" t="s">
        <v>38</v>
      </c>
      <c r="B45" s="50">
        <v>7606</v>
      </c>
      <c r="C45" s="50">
        <v>7542</v>
      </c>
      <c r="D45" s="197">
        <v>8649</v>
      </c>
      <c r="E45" s="197">
        <v>8268</v>
      </c>
      <c r="F45" s="197">
        <v>8576</v>
      </c>
    </row>
    <row r="46" spans="1:6" s="8" customFormat="1" x14ac:dyDescent="0.2">
      <c r="A46" s="26" t="s">
        <v>39</v>
      </c>
      <c r="B46" s="50">
        <v>6794</v>
      </c>
      <c r="C46" s="50">
        <v>8134</v>
      </c>
      <c r="D46" s="197">
        <v>10878</v>
      </c>
      <c r="E46" s="197">
        <v>8601</v>
      </c>
      <c r="F46" s="197">
        <v>8419</v>
      </c>
    </row>
    <row r="47" spans="1:6" s="8" customFormat="1" x14ac:dyDescent="0.2">
      <c r="A47" s="26" t="s">
        <v>43</v>
      </c>
      <c r="B47" s="50">
        <v>1923</v>
      </c>
      <c r="C47" s="50">
        <v>1879</v>
      </c>
      <c r="D47" s="197">
        <v>2023</v>
      </c>
      <c r="E47" s="197">
        <v>2009</v>
      </c>
      <c r="F47" s="197">
        <v>2124</v>
      </c>
    </row>
    <row r="48" spans="1:6" s="8" customFormat="1" x14ac:dyDescent="0.2">
      <c r="A48" s="26" t="s">
        <v>42</v>
      </c>
      <c r="B48" s="50">
        <v>737</v>
      </c>
      <c r="C48" s="50">
        <v>819</v>
      </c>
      <c r="D48" s="197">
        <v>916</v>
      </c>
      <c r="E48" s="197">
        <v>700</v>
      </c>
      <c r="F48" s="197">
        <v>833</v>
      </c>
    </row>
    <row r="49" spans="1:6" s="8" customFormat="1" x14ac:dyDescent="0.2">
      <c r="A49" s="26" t="s">
        <v>49</v>
      </c>
      <c r="B49" s="50">
        <v>14750</v>
      </c>
      <c r="C49" s="50">
        <v>16087</v>
      </c>
      <c r="D49" s="197">
        <v>17308</v>
      </c>
      <c r="E49" s="197">
        <v>16394</v>
      </c>
      <c r="F49" s="197">
        <v>15157</v>
      </c>
    </row>
    <row r="50" spans="1:6" s="8" customFormat="1" x14ac:dyDescent="0.2">
      <c r="A50" s="26" t="s">
        <v>53</v>
      </c>
      <c r="B50" s="50">
        <v>797</v>
      </c>
      <c r="C50" s="50">
        <v>899</v>
      </c>
      <c r="D50" s="197">
        <v>978</v>
      </c>
      <c r="E50" s="197">
        <v>738</v>
      </c>
      <c r="F50" s="197">
        <v>897</v>
      </c>
    </row>
    <row r="51" spans="1:6" s="8" customFormat="1" x14ac:dyDescent="0.2">
      <c r="A51" s="27" t="s">
        <v>56</v>
      </c>
      <c r="B51" s="51">
        <v>6532</v>
      </c>
      <c r="C51" s="51">
        <v>7358</v>
      </c>
      <c r="D51" s="198">
        <v>8063</v>
      </c>
      <c r="E51" s="198">
        <v>8144</v>
      </c>
      <c r="F51" s="198">
        <v>8028</v>
      </c>
    </row>
    <row r="52" spans="1:6" x14ac:dyDescent="0.2">
      <c r="A52" s="38" t="s">
        <v>69</v>
      </c>
      <c r="B52" s="45">
        <f>SUM(B54:B62)</f>
        <v>61213</v>
      </c>
      <c r="C52" s="45">
        <f>SUM(C54:C62)</f>
        <v>71943</v>
      </c>
      <c r="D52" s="45">
        <f>SUM(D54:D62)</f>
        <v>81031</v>
      </c>
      <c r="E52" s="45">
        <f>SUM(E54:E62)</f>
        <v>77244</v>
      </c>
      <c r="F52" s="45">
        <f>SUM(F54:F62)</f>
        <v>71752</v>
      </c>
    </row>
    <row r="53" spans="1:6" x14ac:dyDescent="0.2">
      <c r="A53" s="36" t="s">
        <v>71</v>
      </c>
      <c r="B53" s="44">
        <f>(B52/B4)*100</f>
        <v>16.275075442351408</v>
      </c>
      <c r="C53" s="44">
        <f>(C52/C4)*100</f>
        <v>17.155754592800321</v>
      </c>
      <c r="D53" s="44">
        <f>(D52/D4)*100</f>
        <v>14.906392395865334</v>
      </c>
      <c r="E53" s="44">
        <f>(E52/E4)*100</f>
        <v>14.827555096564154</v>
      </c>
      <c r="F53" s="44">
        <f>(F52/F4)*100</f>
        <v>14.040086018812211</v>
      </c>
    </row>
    <row r="54" spans="1:6" s="8" customFormat="1" x14ac:dyDescent="0.2">
      <c r="A54" s="26" t="s">
        <v>28</v>
      </c>
      <c r="B54" s="50">
        <v>5698</v>
      </c>
      <c r="C54" s="50">
        <v>6560</v>
      </c>
      <c r="D54" s="8">
        <v>7899</v>
      </c>
      <c r="E54" s="8">
        <v>7804</v>
      </c>
      <c r="F54" s="8">
        <v>7002</v>
      </c>
    </row>
    <row r="55" spans="1:6" s="8" customFormat="1" x14ac:dyDescent="0.2">
      <c r="A55" s="26" t="s">
        <v>36</v>
      </c>
      <c r="B55" s="50">
        <v>984</v>
      </c>
      <c r="C55" s="50">
        <v>1212</v>
      </c>
      <c r="D55" s="8">
        <v>1279</v>
      </c>
      <c r="E55" s="8">
        <v>1392</v>
      </c>
      <c r="F55" s="8">
        <v>1412</v>
      </c>
    </row>
    <row r="56" spans="1:6" s="8" customFormat="1" x14ac:dyDescent="0.2">
      <c r="A56" s="26" t="s">
        <v>35</v>
      </c>
      <c r="B56" s="50">
        <v>6766</v>
      </c>
      <c r="C56" s="50">
        <v>8102</v>
      </c>
      <c r="D56" s="8">
        <v>9204</v>
      </c>
      <c r="E56" s="8">
        <v>8289</v>
      </c>
      <c r="F56" s="8">
        <v>6588</v>
      </c>
    </row>
    <row r="57" spans="1:6" s="8" customFormat="1" x14ac:dyDescent="0.2">
      <c r="A57" s="26" t="s">
        <v>44</v>
      </c>
      <c r="B57" s="50">
        <v>794</v>
      </c>
      <c r="C57" s="50">
        <v>888</v>
      </c>
      <c r="D57" s="8">
        <v>1082</v>
      </c>
      <c r="E57" s="8">
        <v>1258</v>
      </c>
      <c r="F57" s="8">
        <v>1045</v>
      </c>
    </row>
    <row r="58" spans="1:6" s="8" customFormat="1" x14ac:dyDescent="0.2">
      <c r="A58" s="26" t="s">
        <v>45</v>
      </c>
      <c r="B58" s="50">
        <v>10576</v>
      </c>
      <c r="C58" s="50">
        <v>12693</v>
      </c>
      <c r="D58" s="8">
        <v>15555</v>
      </c>
      <c r="E58" s="8">
        <v>14863</v>
      </c>
      <c r="F58" s="8">
        <v>13362</v>
      </c>
    </row>
    <row r="59" spans="1:6" s="8" customFormat="1" x14ac:dyDescent="0.2">
      <c r="A59" s="26" t="s">
        <v>48</v>
      </c>
      <c r="B59" s="50">
        <v>18594</v>
      </c>
      <c r="C59" s="50">
        <v>21632</v>
      </c>
      <c r="D59" s="8">
        <v>23394</v>
      </c>
      <c r="E59" s="8">
        <v>23582</v>
      </c>
      <c r="F59" s="8">
        <v>21535</v>
      </c>
    </row>
    <row r="60" spans="1:6" s="8" customFormat="1" x14ac:dyDescent="0.2">
      <c r="A60" s="26" t="s">
        <v>51</v>
      </c>
      <c r="B60" s="50">
        <v>16378</v>
      </c>
      <c r="C60" s="50">
        <v>18945</v>
      </c>
      <c r="D60" s="8">
        <v>20468</v>
      </c>
      <c r="E60" s="8">
        <v>18207</v>
      </c>
      <c r="F60" s="8">
        <v>19179</v>
      </c>
    </row>
    <row r="61" spans="1:6" s="8" customFormat="1" x14ac:dyDescent="0.2">
      <c r="A61" s="26" t="s">
        <v>52</v>
      </c>
      <c r="B61" s="50">
        <v>1122</v>
      </c>
      <c r="C61" s="50">
        <v>1513</v>
      </c>
      <c r="D61" s="8">
        <v>1742</v>
      </c>
      <c r="E61" s="8">
        <v>1493</v>
      </c>
      <c r="F61" s="8">
        <v>1280</v>
      </c>
    </row>
    <row r="62" spans="1:6" s="8" customFormat="1" x14ac:dyDescent="0.2">
      <c r="A62" s="27" t="s">
        <v>55</v>
      </c>
      <c r="B62" s="51">
        <v>301</v>
      </c>
      <c r="C62" s="51">
        <v>398</v>
      </c>
      <c r="D62" s="8">
        <v>408</v>
      </c>
      <c r="E62" s="8">
        <v>356</v>
      </c>
      <c r="F62" s="8">
        <v>349</v>
      </c>
    </row>
    <row r="63" spans="1:6" s="8" customFormat="1" x14ac:dyDescent="0.2">
      <c r="A63" s="66" t="s">
        <v>41</v>
      </c>
      <c r="B63" s="48">
        <v>431</v>
      </c>
      <c r="C63" s="48">
        <v>426</v>
      </c>
      <c r="D63" s="48">
        <v>351</v>
      </c>
      <c r="E63" s="48">
        <v>398</v>
      </c>
      <c r="F63" s="48">
        <v>458</v>
      </c>
    </row>
    <row r="64" spans="1:6" x14ac:dyDescent="0.2">
      <c r="A64" s="33"/>
    </row>
  </sheetData>
  <phoneticPr fontId="8" type="noConversion"/>
  <pageMargins left="0.75" right="0.75" top="1" bottom="1" header="0.5" footer="0.5"/>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62"/>
  </sheetPr>
  <dimension ref="A1:T83"/>
  <sheetViews>
    <sheetView zoomScale="80" zoomScaleNormal="80" workbookViewId="0">
      <selection activeCell="F63" sqref="F63"/>
    </sheetView>
  </sheetViews>
  <sheetFormatPr defaultRowHeight="12.75" x14ac:dyDescent="0.2"/>
  <cols>
    <col min="1" max="1" width="21" style="1" customWidth="1"/>
    <col min="2" max="6" width="16.7109375" style="100" customWidth="1"/>
    <col min="7" max="9" width="9.140625" style="1"/>
    <col min="14" max="20" width="9.140625" style="1"/>
    <col min="21" max="16384" width="9.140625" style="5"/>
  </cols>
  <sheetData>
    <row r="1" spans="1:6" s="144" customFormat="1" ht="22.5" customHeight="1" x14ac:dyDescent="0.2">
      <c r="A1" s="142" t="s">
        <v>104</v>
      </c>
      <c r="B1" s="142"/>
      <c r="C1" s="142"/>
      <c r="D1" s="142"/>
      <c r="E1" s="142"/>
      <c r="F1" s="142"/>
    </row>
    <row r="2" spans="1:6" x14ac:dyDescent="0.2">
      <c r="B2" s="178" t="s">
        <v>86</v>
      </c>
      <c r="C2" s="178"/>
      <c r="D2" s="178"/>
      <c r="E2" s="178"/>
      <c r="F2" s="178"/>
    </row>
    <row r="3" spans="1:6" x14ac:dyDescent="0.2">
      <c r="A3" s="42"/>
      <c r="B3" s="181" t="s">
        <v>72</v>
      </c>
      <c r="C3" s="181" t="s">
        <v>103</v>
      </c>
      <c r="D3" s="193" t="s">
        <v>110</v>
      </c>
      <c r="E3" s="193" t="s">
        <v>111</v>
      </c>
      <c r="F3" s="193" t="s">
        <v>116</v>
      </c>
    </row>
    <row r="4" spans="1:6" x14ac:dyDescent="0.2">
      <c r="A4" s="34" t="s">
        <v>70</v>
      </c>
      <c r="B4" s="43">
        <f>B5+B23+B38+B52+B63</f>
        <v>175741</v>
      </c>
      <c r="C4" s="43">
        <f>C5+C23+C38+C52+C63</f>
        <v>186802</v>
      </c>
      <c r="D4" s="43">
        <f>D5+D23+D38+D52+D63</f>
        <v>215589</v>
      </c>
      <c r="E4" s="43">
        <f>E5+E23+E38+E52+E63</f>
        <v>215166</v>
      </c>
      <c r="F4" s="43">
        <f>F5+F23+F38+F52+F63</f>
        <v>222020</v>
      </c>
    </row>
    <row r="5" spans="1:6" x14ac:dyDescent="0.2">
      <c r="A5" s="35" t="s">
        <v>18</v>
      </c>
      <c r="B5" s="45">
        <f>SUM(B7:B22)</f>
        <v>80238</v>
      </c>
      <c r="C5" s="45">
        <f>SUM(C7:C22)</f>
        <v>83340</v>
      </c>
      <c r="D5" s="45">
        <f>SUM(D7:D22)</f>
        <v>97567</v>
      </c>
      <c r="E5" s="45">
        <f>SUM(E7:E22)</f>
        <v>96126</v>
      </c>
      <c r="F5" s="45">
        <f>SUM(F7:F22)</f>
        <v>94514</v>
      </c>
    </row>
    <row r="6" spans="1:6" x14ac:dyDescent="0.2">
      <c r="A6" s="36" t="s">
        <v>71</v>
      </c>
      <c r="B6" s="44">
        <f>(B5/B4)*100</f>
        <v>45.656961096158547</v>
      </c>
      <c r="C6" s="44">
        <f>(C5/C4)*100</f>
        <v>44.614083360991849</v>
      </c>
      <c r="D6" s="44">
        <f>(D5/D4)*100</f>
        <v>45.256019555728727</v>
      </c>
      <c r="E6" s="44">
        <f>(E5/E4)*100</f>
        <v>44.675273974512706</v>
      </c>
      <c r="F6" s="44">
        <f>(F5/F4)*100</f>
        <v>42.570038735249078</v>
      </c>
    </row>
    <row r="7" spans="1:6" x14ac:dyDescent="0.2">
      <c r="A7" s="61" t="s">
        <v>0</v>
      </c>
      <c r="B7" s="50">
        <v>1960</v>
      </c>
      <c r="C7" s="50">
        <v>2056</v>
      </c>
      <c r="D7" s="50">
        <v>2675</v>
      </c>
      <c r="E7" s="50">
        <v>2789</v>
      </c>
      <c r="F7" s="50">
        <v>2386</v>
      </c>
    </row>
    <row r="8" spans="1:6" x14ac:dyDescent="0.2">
      <c r="A8" s="61" t="s">
        <v>1</v>
      </c>
      <c r="B8" s="50">
        <v>4005</v>
      </c>
      <c r="C8" s="50">
        <v>4748</v>
      </c>
      <c r="D8" s="50">
        <v>4886</v>
      </c>
      <c r="E8" s="50">
        <v>4862</v>
      </c>
      <c r="F8" s="50">
        <v>5077</v>
      </c>
    </row>
    <row r="9" spans="1:6" x14ac:dyDescent="0.2">
      <c r="A9" s="61" t="s">
        <v>16</v>
      </c>
      <c r="B9" s="50">
        <v>380</v>
      </c>
      <c r="C9" s="50">
        <v>414</v>
      </c>
      <c r="D9" s="50">
        <v>423</v>
      </c>
      <c r="E9" s="50">
        <v>200</v>
      </c>
      <c r="F9" s="50">
        <v>218</v>
      </c>
    </row>
    <row r="10" spans="1:6" x14ac:dyDescent="0.2">
      <c r="A10" s="61" t="s">
        <v>2</v>
      </c>
      <c r="B10" s="50">
        <v>14549</v>
      </c>
      <c r="C10" s="50">
        <v>12465</v>
      </c>
      <c r="D10" s="50">
        <v>12034</v>
      </c>
      <c r="E10" s="50">
        <v>12339</v>
      </c>
      <c r="F10" s="50">
        <v>11597</v>
      </c>
    </row>
    <row r="11" spans="1:6" x14ac:dyDescent="0.2">
      <c r="A11" s="61" t="s">
        <v>3</v>
      </c>
      <c r="B11" s="50">
        <v>9683</v>
      </c>
      <c r="C11" s="50">
        <v>10089</v>
      </c>
      <c r="D11" s="50">
        <v>13049</v>
      </c>
      <c r="E11" s="50">
        <v>10449</v>
      </c>
      <c r="F11" s="50">
        <v>10386</v>
      </c>
    </row>
    <row r="12" spans="1:6" x14ac:dyDescent="0.2">
      <c r="A12" s="61" t="s">
        <v>4</v>
      </c>
      <c r="B12" s="50">
        <v>2077</v>
      </c>
      <c r="C12" s="50">
        <v>1946</v>
      </c>
      <c r="D12" s="50">
        <v>2487</v>
      </c>
      <c r="E12" s="50">
        <v>2320</v>
      </c>
      <c r="F12" s="50">
        <v>2236</v>
      </c>
    </row>
    <row r="13" spans="1:6" x14ac:dyDescent="0.2">
      <c r="A13" s="61" t="s">
        <v>5</v>
      </c>
      <c r="B13" s="50">
        <v>5559</v>
      </c>
      <c r="C13" s="50">
        <v>6289</v>
      </c>
      <c r="D13" s="50">
        <v>7847</v>
      </c>
      <c r="E13" s="50">
        <v>8483</v>
      </c>
      <c r="F13" s="50">
        <v>6996</v>
      </c>
    </row>
    <row r="14" spans="1:6" x14ac:dyDescent="0.2">
      <c r="A14" s="61" t="s">
        <v>6</v>
      </c>
      <c r="B14" s="50">
        <v>2943</v>
      </c>
      <c r="C14" s="50">
        <v>3437</v>
      </c>
      <c r="D14" s="50">
        <v>3861</v>
      </c>
      <c r="E14" s="50">
        <v>3446</v>
      </c>
      <c r="F14" s="50">
        <v>3644</v>
      </c>
    </row>
    <row r="15" spans="1:6" x14ac:dyDescent="0.2">
      <c r="A15" s="61" t="s">
        <v>7</v>
      </c>
      <c r="B15" s="50">
        <v>2544</v>
      </c>
      <c r="C15" s="50">
        <v>2528</v>
      </c>
      <c r="D15" s="50">
        <v>2741</v>
      </c>
      <c r="E15" s="50">
        <v>2470</v>
      </c>
      <c r="F15" s="50">
        <v>2287</v>
      </c>
    </row>
    <row r="16" spans="1:6" x14ac:dyDescent="0.2">
      <c r="A16" s="61" t="s">
        <v>8</v>
      </c>
      <c r="B16" s="50">
        <v>4985</v>
      </c>
      <c r="C16" s="50">
        <v>5327</v>
      </c>
      <c r="D16" s="50">
        <v>7482</v>
      </c>
      <c r="E16" s="50">
        <v>5427</v>
      </c>
      <c r="F16" s="50">
        <v>6021</v>
      </c>
    </row>
    <row r="17" spans="1:6" x14ac:dyDescent="0.2">
      <c r="A17" s="61" t="s">
        <v>9</v>
      </c>
      <c r="B17" s="50">
        <v>6934</v>
      </c>
      <c r="C17" s="50">
        <v>6961</v>
      </c>
      <c r="D17" s="50">
        <v>7573</v>
      </c>
      <c r="E17" s="50">
        <v>8181</v>
      </c>
      <c r="F17" s="50">
        <v>7727</v>
      </c>
    </row>
    <row r="18" spans="1:6" x14ac:dyDescent="0.2">
      <c r="A18" s="61" t="s">
        <v>10</v>
      </c>
      <c r="B18" s="50">
        <v>1409</v>
      </c>
      <c r="C18" s="50">
        <v>1309</v>
      </c>
      <c r="D18" s="50">
        <v>1516</v>
      </c>
      <c r="E18" s="50">
        <v>1529</v>
      </c>
      <c r="F18" s="50">
        <v>1339</v>
      </c>
    </row>
    <row r="19" spans="1:6" x14ac:dyDescent="0.2">
      <c r="A19" s="61" t="s">
        <v>11</v>
      </c>
      <c r="B19" s="50">
        <v>4923</v>
      </c>
      <c r="C19" s="50">
        <v>6035</v>
      </c>
      <c r="D19" s="50">
        <v>6426</v>
      </c>
      <c r="E19" s="50">
        <v>7472</v>
      </c>
      <c r="F19" s="50">
        <v>7004</v>
      </c>
    </row>
    <row r="20" spans="1:6" x14ac:dyDescent="0.2">
      <c r="A20" s="61" t="s">
        <v>12</v>
      </c>
      <c r="B20" s="50">
        <v>15018</v>
      </c>
      <c r="C20" s="50">
        <v>15197</v>
      </c>
      <c r="D20" s="50">
        <v>16457</v>
      </c>
      <c r="E20" s="50">
        <v>16627</v>
      </c>
      <c r="F20" s="50">
        <v>18000</v>
      </c>
    </row>
    <row r="21" spans="1:6" x14ac:dyDescent="0.2">
      <c r="A21" s="61" t="s">
        <v>13</v>
      </c>
      <c r="B21" s="50">
        <v>2200</v>
      </c>
      <c r="C21" s="50">
        <v>3281</v>
      </c>
      <c r="D21" s="50">
        <v>6593</v>
      </c>
      <c r="E21" s="50">
        <v>8034</v>
      </c>
      <c r="F21" s="50">
        <v>7882</v>
      </c>
    </row>
    <row r="22" spans="1:6" x14ac:dyDescent="0.2">
      <c r="A22" s="62" t="s">
        <v>14</v>
      </c>
      <c r="B22" s="51">
        <v>1069</v>
      </c>
      <c r="C22" s="51">
        <v>1258</v>
      </c>
      <c r="D22" s="51">
        <v>1517</v>
      </c>
      <c r="E22" s="50">
        <v>1498</v>
      </c>
      <c r="F22" s="50">
        <v>1714</v>
      </c>
    </row>
    <row r="23" spans="1:6" x14ac:dyDescent="0.2">
      <c r="A23" s="38" t="s">
        <v>67</v>
      </c>
      <c r="B23" s="47">
        <f>SUM(B25:B37)</f>
        <v>44685</v>
      </c>
      <c r="C23" s="47">
        <f>SUM(C25:C37)</f>
        <v>48232</v>
      </c>
      <c r="D23" s="47">
        <f>SUM(D25:D37)</f>
        <v>57524</v>
      </c>
      <c r="E23" s="47">
        <f>SUM(E25:E37)</f>
        <v>59551</v>
      </c>
      <c r="F23" s="47">
        <f>SUM(F25:F37)</f>
        <v>68110</v>
      </c>
    </row>
    <row r="24" spans="1:6" x14ac:dyDescent="0.2">
      <c r="A24" s="36" t="s">
        <v>71</v>
      </c>
      <c r="B24" s="44">
        <f>(B23/B4)*100</f>
        <v>25.426622131432055</v>
      </c>
      <c r="C24" s="44">
        <f>(C23/C4)*100</f>
        <v>25.819852035845443</v>
      </c>
      <c r="D24" s="44">
        <f>(D23/D4)*100</f>
        <v>26.682251877414899</v>
      </c>
      <c r="E24" s="44">
        <f>(E23/E4)*100</f>
        <v>27.676770493479452</v>
      </c>
      <c r="F24" s="44">
        <f>(F23/F4)*100</f>
        <v>30.677416448968565</v>
      </c>
    </row>
    <row r="25" spans="1:6" x14ac:dyDescent="0.2">
      <c r="A25" s="26" t="s">
        <v>24</v>
      </c>
      <c r="B25" s="50">
        <v>325</v>
      </c>
      <c r="C25" s="50">
        <v>388</v>
      </c>
      <c r="D25" s="50">
        <v>379</v>
      </c>
      <c r="E25" s="50">
        <v>461</v>
      </c>
      <c r="F25" s="50">
        <v>473</v>
      </c>
    </row>
    <row r="26" spans="1:6" x14ac:dyDescent="0.2">
      <c r="A26" s="26" t="s">
        <v>25</v>
      </c>
      <c r="B26" s="50">
        <v>9590</v>
      </c>
      <c r="C26" s="50">
        <v>9453</v>
      </c>
      <c r="D26" s="50">
        <v>11535</v>
      </c>
      <c r="E26" s="50">
        <v>12163</v>
      </c>
      <c r="F26" s="50">
        <v>12961</v>
      </c>
    </row>
    <row r="27" spans="1:6" x14ac:dyDescent="0.2">
      <c r="A27" s="26" t="s">
        <v>26</v>
      </c>
      <c r="B27" s="50">
        <v>20009</v>
      </c>
      <c r="C27" s="50">
        <v>21830</v>
      </c>
      <c r="D27" s="50">
        <v>26870</v>
      </c>
      <c r="E27" s="50">
        <v>27874</v>
      </c>
      <c r="F27" s="50">
        <v>30395</v>
      </c>
    </row>
    <row r="28" spans="1:6" x14ac:dyDescent="0.2">
      <c r="A28" s="26" t="s">
        <v>27</v>
      </c>
      <c r="B28" s="50">
        <v>2428</v>
      </c>
      <c r="C28" s="50">
        <v>2691</v>
      </c>
      <c r="D28" s="50">
        <v>2550</v>
      </c>
      <c r="E28" s="50">
        <v>2624</v>
      </c>
      <c r="F28" s="50">
        <v>2810</v>
      </c>
    </row>
    <row r="29" spans="1:6" x14ac:dyDescent="0.2">
      <c r="A29" s="26" t="s">
        <v>29</v>
      </c>
      <c r="B29" s="50">
        <v>341</v>
      </c>
      <c r="C29" s="50">
        <v>419</v>
      </c>
      <c r="D29" s="50">
        <v>477</v>
      </c>
      <c r="E29" s="50">
        <v>584</v>
      </c>
      <c r="F29" s="50">
        <v>761</v>
      </c>
    </row>
    <row r="30" spans="1:6" x14ac:dyDescent="0.2">
      <c r="A30" s="26" t="s">
        <v>31</v>
      </c>
      <c r="B30" s="50">
        <v>999</v>
      </c>
      <c r="C30" s="50">
        <v>682</v>
      </c>
      <c r="D30" s="50">
        <v>814</v>
      </c>
      <c r="E30" s="50">
        <v>767</v>
      </c>
      <c r="F30" s="50">
        <v>914</v>
      </c>
    </row>
    <row r="31" spans="1:6" x14ac:dyDescent="0.2">
      <c r="A31" s="26" t="s">
        <v>40</v>
      </c>
      <c r="B31" s="50">
        <v>456</v>
      </c>
      <c r="C31" s="50">
        <v>417</v>
      </c>
      <c r="D31" s="50">
        <v>417</v>
      </c>
      <c r="E31" s="50">
        <v>475</v>
      </c>
      <c r="F31" s="50">
        <v>515</v>
      </c>
    </row>
    <row r="32" spans="1:6" x14ac:dyDescent="0.2">
      <c r="A32" s="26" t="s">
        <v>47</v>
      </c>
      <c r="B32" s="50">
        <v>566</v>
      </c>
      <c r="C32" s="50">
        <v>610</v>
      </c>
      <c r="D32" s="50">
        <v>510</v>
      </c>
      <c r="E32" s="50">
        <v>522</v>
      </c>
      <c r="F32" s="50">
        <v>2058</v>
      </c>
    </row>
    <row r="33" spans="1:6" x14ac:dyDescent="0.2">
      <c r="A33" s="26" t="s">
        <v>46</v>
      </c>
      <c r="B33" s="50">
        <v>2294</v>
      </c>
      <c r="C33" s="50">
        <v>2281</v>
      </c>
      <c r="D33" s="50">
        <v>3380</v>
      </c>
      <c r="E33" s="50">
        <v>3654</v>
      </c>
      <c r="F33" s="50">
        <v>6385</v>
      </c>
    </row>
    <row r="34" spans="1:6" x14ac:dyDescent="0.2">
      <c r="A34" s="26" t="s">
        <v>50</v>
      </c>
      <c r="B34" s="50">
        <v>1477</v>
      </c>
      <c r="C34" s="50">
        <v>1771</v>
      </c>
      <c r="D34" s="50">
        <v>2230</v>
      </c>
      <c r="E34" s="50">
        <v>2232</v>
      </c>
      <c r="F34" s="50">
        <v>2393</v>
      </c>
    </row>
    <row r="35" spans="1:6" x14ac:dyDescent="0.2">
      <c r="A35" s="26" t="s">
        <v>54</v>
      </c>
      <c r="B35" s="50">
        <v>1395</v>
      </c>
      <c r="C35" s="50">
        <v>1983</v>
      </c>
      <c r="D35" s="50">
        <v>2155</v>
      </c>
      <c r="E35" s="50">
        <v>1972</v>
      </c>
      <c r="F35" s="50">
        <v>2003</v>
      </c>
    </row>
    <row r="36" spans="1:6" x14ac:dyDescent="0.2">
      <c r="A36" s="26" t="s">
        <v>17</v>
      </c>
      <c r="B36" s="50">
        <v>4288</v>
      </c>
      <c r="C36" s="50">
        <v>5113</v>
      </c>
      <c r="D36" s="50">
        <v>5699</v>
      </c>
      <c r="E36" s="50">
        <v>5656</v>
      </c>
      <c r="F36" s="50">
        <v>5839</v>
      </c>
    </row>
    <row r="37" spans="1:6" x14ac:dyDescent="0.2">
      <c r="A37" s="27" t="s">
        <v>57</v>
      </c>
      <c r="B37" s="51">
        <v>517</v>
      </c>
      <c r="C37" s="51">
        <v>594</v>
      </c>
      <c r="D37" s="51">
        <v>508</v>
      </c>
      <c r="E37" s="50">
        <v>567</v>
      </c>
      <c r="F37" s="50">
        <v>603</v>
      </c>
    </row>
    <row r="38" spans="1:6" x14ac:dyDescent="0.2">
      <c r="A38" s="38" t="s">
        <v>68</v>
      </c>
      <c r="B38" s="45">
        <f>SUM(B40:B51)</f>
        <v>40111</v>
      </c>
      <c r="C38" s="45">
        <f>SUM(C40:C51)</f>
        <v>43262</v>
      </c>
      <c r="D38" s="45">
        <f>SUM(D40:D51)</f>
        <v>47956</v>
      </c>
      <c r="E38" s="45">
        <f>SUM(E40:E51)</f>
        <v>46582</v>
      </c>
      <c r="F38" s="45">
        <f>SUM(F40:F51)</f>
        <v>49028</v>
      </c>
    </row>
    <row r="39" spans="1:6" x14ac:dyDescent="0.2">
      <c r="A39" s="36" t="s">
        <v>71</v>
      </c>
      <c r="B39" s="44">
        <f>(B38/B4)*100</f>
        <v>22.823928394626183</v>
      </c>
      <c r="C39" s="44">
        <f>(C38/C4)*100</f>
        <v>23.159280949882763</v>
      </c>
      <c r="D39" s="44">
        <f>(D38/D4)*100</f>
        <v>22.244177578633419</v>
      </c>
      <c r="E39" s="44">
        <f>(E38/E4)*100</f>
        <v>21.649331214039393</v>
      </c>
      <c r="F39" s="44">
        <f>(F38/F4)*100</f>
        <v>22.082695252679937</v>
      </c>
    </row>
    <row r="40" spans="1:6" x14ac:dyDescent="0.2">
      <c r="A40" s="26" t="s">
        <v>32</v>
      </c>
      <c r="B40" s="50">
        <v>5966</v>
      </c>
      <c r="C40" s="50">
        <v>5981</v>
      </c>
      <c r="D40" s="50">
        <v>6772</v>
      </c>
      <c r="E40" s="50">
        <v>7031</v>
      </c>
      <c r="F40" s="50">
        <v>7182</v>
      </c>
    </row>
    <row r="41" spans="1:6" x14ac:dyDescent="0.2">
      <c r="A41" s="26" t="s">
        <v>33</v>
      </c>
      <c r="B41" s="50">
        <v>2868</v>
      </c>
      <c r="C41" s="50">
        <v>3145</v>
      </c>
      <c r="D41" s="50">
        <v>3924</v>
      </c>
      <c r="E41" s="50">
        <v>4386</v>
      </c>
      <c r="F41" s="50">
        <v>5642</v>
      </c>
    </row>
    <row r="42" spans="1:6" x14ac:dyDescent="0.2">
      <c r="A42" s="26" t="s">
        <v>30</v>
      </c>
      <c r="B42" s="50">
        <v>2898</v>
      </c>
      <c r="C42" s="50">
        <v>3281</v>
      </c>
      <c r="D42" s="50">
        <v>3745</v>
      </c>
      <c r="E42" s="50">
        <v>3747</v>
      </c>
      <c r="F42" s="50">
        <v>3435</v>
      </c>
    </row>
    <row r="43" spans="1:6" x14ac:dyDescent="0.2">
      <c r="A43" s="26" t="s">
        <v>34</v>
      </c>
      <c r="B43" s="50">
        <v>2328</v>
      </c>
      <c r="C43" s="50">
        <v>2990</v>
      </c>
      <c r="D43" s="50">
        <v>3268</v>
      </c>
      <c r="E43" s="50">
        <v>2964</v>
      </c>
      <c r="F43" s="50">
        <v>3489</v>
      </c>
    </row>
    <row r="44" spans="1:6" x14ac:dyDescent="0.2">
      <c r="A44" s="26" t="s">
        <v>37</v>
      </c>
      <c r="B44" s="50">
        <v>5235</v>
      </c>
      <c r="C44" s="50">
        <v>5512</v>
      </c>
      <c r="D44" s="50">
        <v>6363</v>
      </c>
      <c r="E44" s="50">
        <v>6092</v>
      </c>
      <c r="F44" s="50">
        <v>5953</v>
      </c>
    </row>
    <row r="45" spans="1:6" x14ac:dyDescent="0.2">
      <c r="A45" s="26" t="s">
        <v>38</v>
      </c>
      <c r="B45" s="50">
        <v>5717</v>
      </c>
      <c r="C45" s="50">
        <v>5632</v>
      </c>
      <c r="D45" s="50">
        <v>5781</v>
      </c>
      <c r="E45" s="50">
        <v>5776</v>
      </c>
      <c r="F45" s="50">
        <v>5659</v>
      </c>
    </row>
    <row r="46" spans="1:6" x14ac:dyDescent="0.2">
      <c r="A46" s="26" t="s">
        <v>39</v>
      </c>
      <c r="B46" s="50">
        <v>2341</v>
      </c>
      <c r="C46" s="50">
        <v>2462</v>
      </c>
      <c r="D46" s="50">
        <v>3592</v>
      </c>
      <c r="E46" s="50">
        <v>2420</v>
      </c>
      <c r="F46" s="50">
        <v>2917</v>
      </c>
    </row>
    <row r="47" spans="1:6" x14ac:dyDescent="0.2">
      <c r="A47" s="26" t="s">
        <v>43</v>
      </c>
      <c r="B47" s="50">
        <v>959</v>
      </c>
      <c r="C47" s="50">
        <v>917</v>
      </c>
      <c r="D47" s="50">
        <v>1012</v>
      </c>
      <c r="E47" s="50">
        <v>1015</v>
      </c>
      <c r="F47" s="50">
        <v>1596</v>
      </c>
    </row>
    <row r="48" spans="1:6" x14ac:dyDescent="0.2">
      <c r="A48" s="26" t="s">
        <v>42</v>
      </c>
      <c r="B48" s="50">
        <v>453</v>
      </c>
      <c r="C48" s="50">
        <v>456</v>
      </c>
      <c r="D48" s="50">
        <v>515</v>
      </c>
      <c r="E48" s="50">
        <v>378</v>
      </c>
      <c r="F48" s="50">
        <v>447</v>
      </c>
    </row>
    <row r="49" spans="1:6" x14ac:dyDescent="0.2">
      <c r="A49" s="26" t="s">
        <v>49</v>
      </c>
      <c r="B49" s="50">
        <v>5735</v>
      </c>
      <c r="C49" s="50">
        <v>6530</v>
      </c>
      <c r="D49" s="50">
        <v>6624</v>
      </c>
      <c r="E49" s="50">
        <v>6780</v>
      </c>
      <c r="F49" s="50">
        <v>6241</v>
      </c>
    </row>
    <row r="50" spans="1:6" x14ac:dyDescent="0.2">
      <c r="A50" s="26" t="s">
        <v>53</v>
      </c>
      <c r="B50" s="50">
        <v>529</v>
      </c>
      <c r="C50" s="50">
        <v>672</v>
      </c>
      <c r="D50" s="50">
        <v>695</v>
      </c>
      <c r="E50" s="50">
        <v>446</v>
      </c>
      <c r="F50" s="50">
        <v>603</v>
      </c>
    </row>
    <row r="51" spans="1:6" x14ac:dyDescent="0.2">
      <c r="A51" s="27" t="s">
        <v>56</v>
      </c>
      <c r="B51" s="51">
        <v>5082</v>
      </c>
      <c r="C51" s="51">
        <v>5684</v>
      </c>
      <c r="D51" s="51">
        <v>5665</v>
      </c>
      <c r="E51" s="50">
        <v>5547</v>
      </c>
      <c r="F51" s="50">
        <v>5864</v>
      </c>
    </row>
    <row r="52" spans="1:6" x14ac:dyDescent="0.2">
      <c r="A52" s="38" t="s">
        <v>69</v>
      </c>
      <c r="B52" s="45">
        <f>SUM(B54:B62)</f>
        <v>10707</v>
      </c>
      <c r="C52" s="45">
        <f>SUM(C54:C62)</f>
        <v>11968</v>
      </c>
      <c r="D52" s="45">
        <f>SUM(D54:D62)</f>
        <v>12542</v>
      </c>
      <c r="E52" s="45">
        <f>SUM(E54:E62)</f>
        <v>12907</v>
      </c>
      <c r="F52" s="45">
        <f>SUM(F54:F62)</f>
        <v>10368</v>
      </c>
    </row>
    <row r="53" spans="1:6" x14ac:dyDescent="0.2">
      <c r="A53" s="36" t="s">
        <v>71</v>
      </c>
      <c r="B53" s="44">
        <f>(B52/B4)*100</f>
        <v>6.0924883777832148</v>
      </c>
      <c r="C53" s="44">
        <f>(C52/C4)*100</f>
        <v>6.4067836532799429</v>
      </c>
      <c r="D53" s="44">
        <f>(D52/D4)*100</f>
        <v>5.8175509882229619</v>
      </c>
      <c r="E53" s="44">
        <f>(E52/E4)*100</f>
        <v>5.9986243179684529</v>
      </c>
      <c r="F53" s="44">
        <f>(F52/F4)*100</f>
        <v>4.6698495631024235</v>
      </c>
    </row>
    <row r="54" spans="1:6" x14ac:dyDescent="0.2">
      <c r="A54" s="26" t="s">
        <v>28</v>
      </c>
      <c r="B54" s="50">
        <v>4</v>
      </c>
      <c r="C54" s="50">
        <v>15</v>
      </c>
      <c r="D54" s="50">
        <v>80</v>
      </c>
      <c r="E54" s="50">
        <v>81</v>
      </c>
      <c r="F54" s="50">
        <v>131</v>
      </c>
    </row>
    <row r="55" spans="1:6" x14ac:dyDescent="0.2">
      <c r="A55" s="26" t="s">
        <v>36</v>
      </c>
      <c r="B55" s="50">
        <v>362</v>
      </c>
      <c r="C55" s="50">
        <v>397</v>
      </c>
      <c r="D55" s="50">
        <v>379</v>
      </c>
      <c r="E55" s="50">
        <v>495</v>
      </c>
      <c r="F55" s="50">
        <v>437</v>
      </c>
    </row>
    <row r="56" spans="1:6" x14ac:dyDescent="0.2">
      <c r="A56" s="26" t="s">
        <v>35</v>
      </c>
      <c r="B56" s="50">
        <v>1030</v>
      </c>
      <c r="C56" s="50">
        <v>811</v>
      </c>
      <c r="D56" s="50">
        <v>930</v>
      </c>
      <c r="E56" s="50">
        <v>1122</v>
      </c>
      <c r="F56" s="50">
        <v>982</v>
      </c>
    </row>
    <row r="57" spans="1:6" x14ac:dyDescent="0.2">
      <c r="A57" s="26" t="s">
        <v>44</v>
      </c>
      <c r="B57" s="50">
        <v>78</v>
      </c>
      <c r="C57" s="50">
        <v>122</v>
      </c>
      <c r="D57" s="50">
        <v>139</v>
      </c>
      <c r="E57" s="50">
        <v>112</v>
      </c>
      <c r="F57" s="50">
        <v>84</v>
      </c>
    </row>
    <row r="58" spans="1:6" x14ac:dyDescent="0.2">
      <c r="A58" s="26" t="s">
        <v>45</v>
      </c>
      <c r="B58" s="50">
        <v>1188</v>
      </c>
      <c r="C58" s="50">
        <v>1386</v>
      </c>
      <c r="D58" s="50">
        <v>1281</v>
      </c>
      <c r="E58" s="50">
        <v>1432</v>
      </c>
      <c r="F58" s="50">
        <v>1323</v>
      </c>
    </row>
    <row r="59" spans="1:6" x14ac:dyDescent="0.2">
      <c r="A59" s="26" t="s">
        <v>48</v>
      </c>
      <c r="B59" s="50">
        <v>4483</v>
      </c>
      <c r="C59" s="50">
        <v>5385</v>
      </c>
      <c r="D59" s="50">
        <v>5369</v>
      </c>
      <c r="E59" s="50">
        <v>5598</v>
      </c>
      <c r="F59" s="50">
        <v>3603</v>
      </c>
    </row>
    <row r="60" spans="1:6" x14ac:dyDescent="0.2">
      <c r="A60" s="26" t="s">
        <v>51</v>
      </c>
      <c r="B60" s="50">
        <v>3248</v>
      </c>
      <c r="C60" s="50">
        <v>3439</v>
      </c>
      <c r="D60" s="50">
        <v>3969</v>
      </c>
      <c r="E60" s="50">
        <v>3693</v>
      </c>
      <c r="F60" s="50">
        <v>3441</v>
      </c>
    </row>
    <row r="61" spans="1:6" x14ac:dyDescent="0.2">
      <c r="A61" s="26" t="s">
        <v>52</v>
      </c>
      <c r="B61" s="50">
        <v>120</v>
      </c>
      <c r="C61" s="50">
        <v>156</v>
      </c>
      <c r="D61" s="50">
        <v>94</v>
      </c>
      <c r="E61" s="50">
        <v>117</v>
      </c>
      <c r="F61" s="50">
        <v>123</v>
      </c>
    </row>
    <row r="62" spans="1:6" x14ac:dyDescent="0.2">
      <c r="A62" s="27" t="s">
        <v>55</v>
      </c>
      <c r="B62" s="51">
        <v>194</v>
      </c>
      <c r="C62" s="51">
        <v>257</v>
      </c>
      <c r="D62" s="51">
        <v>301</v>
      </c>
      <c r="E62" s="50">
        <v>257</v>
      </c>
      <c r="F62" s="50">
        <v>244</v>
      </c>
    </row>
    <row r="63" spans="1:6" x14ac:dyDescent="0.2">
      <c r="A63" s="66" t="s">
        <v>41</v>
      </c>
      <c r="B63" s="48">
        <v>0</v>
      </c>
      <c r="C63" s="48">
        <v>0</v>
      </c>
      <c r="D63" s="48">
        <v>0</v>
      </c>
      <c r="E63" s="48">
        <v>0</v>
      </c>
      <c r="F63" s="48"/>
    </row>
    <row r="64" spans="1:6" x14ac:dyDescent="0.2">
      <c r="A64" s="33"/>
    </row>
    <row r="65" spans="2:2" x14ac:dyDescent="0.2">
      <c r="B65" s="100" t="s">
        <v>19</v>
      </c>
    </row>
    <row r="66" spans="2:2" x14ac:dyDescent="0.2">
      <c r="B66" s="100" t="s">
        <v>59</v>
      </c>
    </row>
    <row r="67" spans="2:2" x14ac:dyDescent="0.2">
      <c r="B67" s="100" t="s">
        <v>60</v>
      </c>
    </row>
    <row r="68" spans="2:2" x14ac:dyDescent="0.2">
      <c r="B68" s="100" t="s">
        <v>61</v>
      </c>
    </row>
    <row r="69" spans="2:2" x14ac:dyDescent="0.2">
      <c r="B69" s="100" t="s">
        <v>20</v>
      </c>
    </row>
    <row r="70" spans="2:2" x14ac:dyDescent="0.2">
      <c r="B70" s="100" t="s">
        <v>62</v>
      </c>
    </row>
    <row r="71" spans="2:2" x14ac:dyDescent="0.2">
      <c r="B71" s="100" t="s">
        <v>73</v>
      </c>
    </row>
    <row r="72" spans="2:2" x14ac:dyDescent="0.2">
      <c r="B72" s="100" t="s">
        <v>74</v>
      </c>
    </row>
    <row r="73" spans="2:2" x14ac:dyDescent="0.2">
      <c r="B73" s="100" t="s">
        <v>76</v>
      </c>
    </row>
    <row r="74" spans="2:2" x14ac:dyDescent="0.2">
      <c r="B74" s="100" t="s">
        <v>75</v>
      </c>
    </row>
    <row r="75" spans="2:2" x14ac:dyDescent="0.2">
      <c r="B75" s="100" t="s">
        <v>63</v>
      </c>
    </row>
    <row r="77" spans="2:2" x14ac:dyDescent="0.2">
      <c r="B77" s="100" t="s">
        <v>80</v>
      </c>
    </row>
    <row r="78" spans="2:2" x14ac:dyDescent="0.2">
      <c r="B78" s="100" t="s">
        <v>79</v>
      </c>
    </row>
    <row r="79" spans="2:2" x14ac:dyDescent="0.2">
      <c r="B79" s="100" t="s">
        <v>81</v>
      </c>
    </row>
    <row r="80" spans="2:2" x14ac:dyDescent="0.2">
      <c r="B80" s="100" t="s">
        <v>82</v>
      </c>
    </row>
    <row r="81" spans="2:2" x14ac:dyDescent="0.2">
      <c r="B81" s="100" t="s">
        <v>83</v>
      </c>
    </row>
    <row r="82" spans="2:2" x14ac:dyDescent="0.2">
      <c r="B82" s="100" t="s">
        <v>84</v>
      </c>
    </row>
    <row r="83" spans="2:2" x14ac:dyDescent="0.2">
      <c r="B83" s="100" t="s">
        <v>85</v>
      </c>
    </row>
  </sheetData>
  <phoneticPr fontId="8" type="noConversion"/>
  <hyperlinks>
    <hyperlink ref="B75" r:id="rId1" display="www.nces.ed.gov"/>
  </hyperlinks>
  <pageMargins left="0.75" right="0.75" top="1" bottom="1" header="0.5" footer="0.5"/>
  <pageSetup orientation="portrait" r:id="rId2"/>
  <headerFooter alignWithMargins="0"/>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enableFormatConditionsCalculation="0">
    <tabColor indexed="62"/>
  </sheetPr>
  <dimension ref="A1:CF84"/>
  <sheetViews>
    <sheetView showZeros="0" zoomScale="80" zoomScaleNormal="80" workbookViewId="0">
      <selection activeCell="L49" sqref="L49"/>
    </sheetView>
  </sheetViews>
  <sheetFormatPr defaultColWidth="9.7109375" defaultRowHeight="12.75" x14ac:dyDescent="0.2"/>
  <cols>
    <col min="1" max="1" width="21" style="1" customWidth="1"/>
    <col min="2" max="6" width="17.7109375" style="1" customWidth="1"/>
    <col min="7" max="7" width="17.7109375" style="5" customWidth="1"/>
    <col min="8" max="14" width="17.7109375" style="1" customWidth="1"/>
    <col min="15" max="15" width="9.7109375" style="5"/>
    <col min="16" max="28" width="9.7109375" style="1"/>
    <col min="29" max="36" width="9.7109375" style="5"/>
    <col min="37" max="37" width="9.7109375" style="64"/>
    <col min="38" max="38" width="9.7109375" style="65"/>
    <col min="39" max="44" width="9.7109375" style="5"/>
    <col min="45" max="56" width="9.7109375" style="1"/>
    <col min="57" max="58" width="9.7109375" style="5"/>
    <col min="59" max="59" width="9.7109375" style="1"/>
    <col min="60" max="61" width="9.7109375" style="5"/>
    <col min="62" max="76" width="9.7109375" style="1"/>
    <col min="77" max="77" width="9.7109375" style="63"/>
    <col min="78" max="78" width="9.7109375" style="65"/>
    <col min="79" max="84" width="9.7109375" style="1"/>
    <col min="85" max="16384" width="9.7109375" style="5"/>
  </cols>
  <sheetData>
    <row r="1" spans="1:11" s="144" customFormat="1" ht="22.5" customHeight="1" x14ac:dyDescent="0.2">
      <c r="A1" s="142" t="s">
        <v>105</v>
      </c>
      <c r="B1" s="143"/>
    </row>
    <row r="2" spans="1:11" s="144" customFormat="1" ht="12.75" customHeight="1" x14ac:dyDescent="0.2">
      <c r="A2" s="142"/>
      <c r="B2" s="180"/>
      <c r="C2" s="180"/>
      <c r="D2" s="180"/>
      <c r="E2" s="180"/>
      <c r="F2" s="180"/>
      <c r="G2" s="179"/>
      <c r="H2" s="180"/>
      <c r="I2" s="180"/>
      <c r="J2" s="180"/>
      <c r="K2" s="180"/>
    </row>
    <row r="3" spans="1:11" x14ac:dyDescent="0.2">
      <c r="B3" s="180" t="s">
        <v>87</v>
      </c>
      <c r="C3" s="180" t="s">
        <v>87</v>
      </c>
      <c r="D3" s="180" t="s">
        <v>87</v>
      </c>
      <c r="E3" s="180" t="s">
        <v>87</v>
      </c>
      <c r="F3" s="180" t="s">
        <v>87</v>
      </c>
      <c r="G3" s="179" t="s">
        <v>88</v>
      </c>
      <c r="H3" s="180" t="s">
        <v>88</v>
      </c>
      <c r="I3" s="180" t="s">
        <v>88</v>
      </c>
      <c r="J3" s="180" t="s">
        <v>88</v>
      </c>
      <c r="K3" s="180" t="s">
        <v>88</v>
      </c>
    </row>
    <row r="4" spans="1:11" x14ac:dyDescent="0.2">
      <c r="A4" s="42"/>
      <c r="B4" s="101" t="s">
        <v>72</v>
      </c>
      <c r="C4" s="101" t="s">
        <v>103</v>
      </c>
      <c r="D4" s="191" t="s">
        <v>110</v>
      </c>
      <c r="E4" s="191" t="s">
        <v>111</v>
      </c>
      <c r="F4" s="191" t="s">
        <v>116</v>
      </c>
      <c r="G4" s="190" t="s">
        <v>72</v>
      </c>
      <c r="H4" s="101" t="s">
        <v>103</v>
      </c>
      <c r="I4" s="195" t="s">
        <v>110</v>
      </c>
      <c r="J4" s="195" t="s">
        <v>111</v>
      </c>
      <c r="K4" s="195" t="s">
        <v>116</v>
      </c>
    </row>
    <row r="5" spans="1:11" x14ac:dyDescent="0.2">
      <c r="A5" s="34" t="s">
        <v>70</v>
      </c>
      <c r="B5" s="43">
        <f t="shared" ref="B5:H5" si="0">B6+B24+B39+B53+B64</f>
        <v>132191</v>
      </c>
      <c r="C5" s="43">
        <f t="shared" ref="C5:D5" si="1">C6+C24+C39+C53+C64</f>
        <v>151241</v>
      </c>
      <c r="D5" s="43">
        <f t="shared" si="1"/>
        <v>189447</v>
      </c>
      <c r="E5" s="43">
        <f t="shared" ref="E5:F5" si="2">E6+E24+E39+E53+E64</f>
        <v>177806</v>
      </c>
      <c r="F5" s="43">
        <f t="shared" si="2"/>
        <v>178514</v>
      </c>
      <c r="G5" s="145">
        <f t="shared" si="0"/>
        <v>243924</v>
      </c>
      <c r="H5" s="43">
        <f t="shared" si="0"/>
        <v>268111</v>
      </c>
      <c r="I5" s="43">
        <f t="shared" ref="I5:J5" si="3">I6+I24+I39+I53+I64</f>
        <v>354152</v>
      </c>
      <c r="J5" s="43">
        <f t="shared" si="3"/>
        <v>343143</v>
      </c>
      <c r="K5" s="43">
        <f t="shared" ref="K5" si="4">K6+K24+K39+K53+K64</f>
        <v>332537</v>
      </c>
    </row>
    <row r="6" spans="1:11" x14ac:dyDescent="0.2">
      <c r="A6" s="35" t="s">
        <v>18</v>
      </c>
      <c r="B6" s="45">
        <f t="shared" ref="B6:G6" si="5">SUM(B8:B23)</f>
        <v>54367</v>
      </c>
      <c r="C6" s="45">
        <f t="shared" ref="C6:D6" si="6">SUM(C8:C23)</f>
        <v>61445</v>
      </c>
      <c r="D6" s="45">
        <f t="shared" si="6"/>
        <v>77702</v>
      </c>
      <c r="E6" s="45">
        <f t="shared" ref="E6:F6" si="7">SUM(E8:E23)</f>
        <v>70691</v>
      </c>
      <c r="F6" s="45">
        <f t="shared" si="7"/>
        <v>69502</v>
      </c>
      <c r="G6" s="146">
        <f t="shared" si="5"/>
        <v>92676</v>
      </c>
      <c r="H6" s="45">
        <f t="shared" ref="H6:I6" si="8">SUM(H8:H23)</f>
        <v>102207</v>
      </c>
      <c r="I6" s="45">
        <f t="shared" si="8"/>
        <v>138334</v>
      </c>
      <c r="J6" s="45">
        <f t="shared" ref="J6:K6" si="9">SUM(J8:J23)</f>
        <v>127408</v>
      </c>
      <c r="K6" s="45">
        <f t="shared" si="9"/>
        <v>122786</v>
      </c>
    </row>
    <row r="7" spans="1:11" x14ac:dyDescent="0.2">
      <c r="A7" s="36" t="s">
        <v>71</v>
      </c>
      <c r="B7" s="44">
        <f t="shared" ref="B7:G7" si="10">(B6/B5)*100</f>
        <v>41.127610805576779</v>
      </c>
      <c r="C7" s="44">
        <f t="shared" ref="C7:D7" si="11">(C6/C5)*100</f>
        <v>40.627210875357875</v>
      </c>
      <c r="D7" s="44">
        <f t="shared" si="11"/>
        <v>41.015165191320001</v>
      </c>
      <c r="E7" s="44">
        <f t="shared" ref="E7:F7" si="12">(E6/E5)*100</f>
        <v>39.757376016557373</v>
      </c>
      <c r="F7" s="44">
        <f t="shared" si="12"/>
        <v>38.933641058964561</v>
      </c>
      <c r="G7" s="147">
        <f t="shared" si="10"/>
        <v>37.99380134796084</v>
      </c>
      <c r="H7" s="44">
        <f t="shared" ref="H7:I7" si="13">(H6/H5)*100</f>
        <v>38.121151314194499</v>
      </c>
      <c r="I7" s="44">
        <f t="shared" si="13"/>
        <v>39.06062933429714</v>
      </c>
      <c r="J7" s="44">
        <f t="shared" ref="J7:K7" si="14">(J6/J5)*100</f>
        <v>37.129709771144974</v>
      </c>
      <c r="K7" s="44">
        <f t="shared" si="14"/>
        <v>36.92401146338603</v>
      </c>
    </row>
    <row r="8" spans="1:11" x14ac:dyDescent="0.2">
      <c r="A8" s="61" t="s">
        <v>0</v>
      </c>
      <c r="B8" s="8">
        <v>916</v>
      </c>
      <c r="C8" s="8">
        <v>995</v>
      </c>
      <c r="D8" s="8">
        <v>1428</v>
      </c>
      <c r="E8" s="199">
        <v>1535</v>
      </c>
      <c r="F8" s="199">
        <v>1456</v>
      </c>
      <c r="G8" s="148">
        <v>2240</v>
      </c>
      <c r="H8" s="8">
        <v>2769</v>
      </c>
      <c r="I8" s="8">
        <v>3428</v>
      </c>
      <c r="J8" s="199">
        <v>3810</v>
      </c>
      <c r="K8" s="199">
        <v>3405</v>
      </c>
    </row>
    <row r="9" spans="1:11" x14ac:dyDescent="0.2">
      <c r="A9" s="61" t="s">
        <v>1</v>
      </c>
      <c r="B9" s="8">
        <v>1826</v>
      </c>
      <c r="C9" s="8">
        <v>2208</v>
      </c>
      <c r="D9" s="8">
        <v>2364</v>
      </c>
      <c r="E9" s="199">
        <v>2282</v>
      </c>
      <c r="F9" s="199">
        <v>2465</v>
      </c>
      <c r="G9" s="148">
        <v>3178</v>
      </c>
      <c r="H9" s="8">
        <v>3670</v>
      </c>
      <c r="I9" s="8">
        <v>4271</v>
      </c>
      <c r="J9" s="199">
        <v>4436</v>
      </c>
      <c r="K9" s="199">
        <v>4503</v>
      </c>
    </row>
    <row r="10" spans="1:11" x14ac:dyDescent="0.2">
      <c r="A10" s="61" t="s">
        <v>16</v>
      </c>
      <c r="B10" s="8">
        <v>110</v>
      </c>
      <c r="C10" s="8">
        <v>168</v>
      </c>
      <c r="D10" s="8">
        <v>175</v>
      </c>
      <c r="E10" s="199">
        <v>120</v>
      </c>
      <c r="F10" s="199">
        <v>112</v>
      </c>
      <c r="G10" s="148">
        <v>708</v>
      </c>
      <c r="H10" s="8">
        <v>761</v>
      </c>
      <c r="I10" s="8">
        <v>975</v>
      </c>
      <c r="J10" s="199">
        <v>1006</v>
      </c>
      <c r="K10" s="199">
        <v>820</v>
      </c>
    </row>
    <row r="11" spans="1:11" x14ac:dyDescent="0.2">
      <c r="A11" s="61" t="s">
        <v>2</v>
      </c>
      <c r="B11" s="8">
        <v>13646</v>
      </c>
      <c r="C11" s="8">
        <v>14434</v>
      </c>
      <c r="D11" s="8">
        <v>16699</v>
      </c>
      <c r="E11" s="199">
        <v>14094</v>
      </c>
      <c r="F11" s="199">
        <v>13972</v>
      </c>
      <c r="G11" s="148">
        <v>18859</v>
      </c>
      <c r="H11" s="8">
        <v>20625</v>
      </c>
      <c r="I11" s="8">
        <v>30148</v>
      </c>
      <c r="J11" s="199">
        <v>24582</v>
      </c>
      <c r="K11" s="199">
        <v>21326</v>
      </c>
    </row>
    <row r="12" spans="1:11" x14ac:dyDescent="0.2">
      <c r="A12" s="61" t="s">
        <v>3</v>
      </c>
      <c r="B12" s="8">
        <v>3972</v>
      </c>
      <c r="C12" s="8">
        <v>4570</v>
      </c>
      <c r="D12" s="8">
        <v>6919</v>
      </c>
      <c r="E12" s="199">
        <v>5677</v>
      </c>
      <c r="F12" s="199">
        <v>5620</v>
      </c>
      <c r="G12" s="148">
        <v>8474</v>
      </c>
      <c r="H12" s="8">
        <v>9708</v>
      </c>
      <c r="I12" s="8">
        <v>14454</v>
      </c>
      <c r="J12" s="199">
        <v>11388</v>
      </c>
      <c r="K12" s="199">
        <v>11581</v>
      </c>
    </row>
    <row r="13" spans="1:11" x14ac:dyDescent="0.2">
      <c r="A13" s="61" t="s">
        <v>4</v>
      </c>
      <c r="B13" s="8">
        <v>1115</v>
      </c>
      <c r="C13" s="8">
        <v>1279</v>
      </c>
      <c r="D13" s="8">
        <v>1534</v>
      </c>
      <c r="E13" s="199">
        <v>1310</v>
      </c>
      <c r="F13" s="199">
        <v>1146</v>
      </c>
      <c r="G13" s="148">
        <v>3451</v>
      </c>
      <c r="H13" s="8">
        <v>3934</v>
      </c>
      <c r="I13" s="8">
        <v>4858</v>
      </c>
      <c r="J13" s="199">
        <v>4132</v>
      </c>
      <c r="K13" s="199">
        <v>3721</v>
      </c>
    </row>
    <row r="14" spans="1:11" x14ac:dyDescent="0.2">
      <c r="A14" s="61" t="s">
        <v>5</v>
      </c>
      <c r="B14" s="8">
        <v>3102</v>
      </c>
      <c r="C14" s="8">
        <v>3339</v>
      </c>
      <c r="D14" s="8">
        <v>4465</v>
      </c>
      <c r="E14" s="199">
        <v>4889</v>
      </c>
      <c r="F14" s="199">
        <v>3893</v>
      </c>
      <c r="G14" s="148">
        <v>4283</v>
      </c>
      <c r="H14" s="8">
        <v>5509</v>
      </c>
      <c r="I14" s="8">
        <v>7036</v>
      </c>
      <c r="J14" s="199">
        <v>8291</v>
      </c>
      <c r="K14" s="199">
        <v>7602</v>
      </c>
    </row>
    <row r="15" spans="1:11" x14ac:dyDescent="0.2">
      <c r="A15" s="61" t="s">
        <v>6</v>
      </c>
      <c r="B15" s="8">
        <v>2439</v>
      </c>
      <c r="C15" s="8">
        <v>2830</v>
      </c>
      <c r="D15" s="8">
        <v>3259</v>
      </c>
      <c r="E15" s="199">
        <v>2820</v>
      </c>
      <c r="F15" s="199">
        <v>2799</v>
      </c>
      <c r="G15" s="148">
        <v>3827</v>
      </c>
      <c r="H15" s="8">
        <v>4834</v>
      </c>
      <c r="I15" s="8">
        <v>6170</v>
      </c>
      <c r="J15" s="199">
        <v>5838</v>
      </c>
      <c r="K15" s="199">
        <v>5361</v>
      </c>
    </row>
    <row r="16" spans="1:11" x14ac:dyDescent="0.2">
      <c r="A16" s="61" t="s">
        <v>7</v>
      </c>
      <c r="B16" s="8">
        <v>1137</v>
      </c>
      <c r="C16" s="8">
        <v>1245</v>
      </c>
      <c r="D16" s="8">
        <v>1490</v>
      </c>
      <c r="E16" s="199">
        <v>1435</v>
      </c>
      <c r="F16" s="199">
        <v>1452</v>
      </c>
      <c r="G16" s="148">
        <v>2236</v>
      </c>
      <c r="H16" s="8">
        <v>2304</v>
      </c>
      <c r="I16" s="8">
        <v>2644</v>
      </c>
      <c r="J16" s="199">
        <v>2360</v>
      </c>
      <c r="K16" s="199">
        <v>2060</v>
      </c>
    </row>
    <row r="17" spans="1:11" x14ac:dyDescent="0.2">
      <c r="A17" s="61" t="s">
        <v>8</v>
      </c>
      <c r="B17" s="8">
        <v>2657</v>
      </c>
      <c r="C17" s="8">
        <v>3094</v>
      </c>
      <c r="D17" s="8">
        <v>4449</v>
      </c>
      <c r="E17" s="199">
        <v>3145</v>
      </c>
      <c r="F17" s="199">
        <v>3324</v>
      </c>
      <c r="G17" s="148">
        <v>4384</v>
      </c>
      <c r="H17" s="8">
        <v>4720</v>
      </c>
      <c r="I17" s="8">
        <v>6696</v>
      </c>
      <c r="J17" s="199">
        <v>6465</v>
      </c>
      <c r="K17" s="199">
        <v>7067</v>
      </c>
    </row>
    <row r="18" spans="1:11" x14ac:dyDescent="0.2">
      <c r="A18" s="61" t="s">
        <v>9</v>
      </c>
      <c r="B18" s="8">
        <v>4190</v>
      </c>
      <c r="C18" s="8">
        <v>4462</v>
      </c>
      <c r="D18" s="8">
        <v>5214</v>
      </c>
      <c r="E18" s="199">
        <v>5467</v>
      </c>
      <c r="F18" s="199">
        <v>5151</v>
      </c>
      <c r="G18" s="148">
        <v>4768</v>
      </c>
      <c r="H18" s="8">
        <v>5001</v>
      </c>
      <c r="I18" s="8">
        <v>5628</v>
      </c>
      <c r="J18" s="199">
        <v>5383</v>
      </c>
      <c r="K18" s="199">
        <v>4947</v>
      </c>
    </row>
    <row r="19" spans="1:11" x14ac:dyDescent="0.2">
      <c r="A19" s="61" t="s">
        <v>10</v>
      </c>
      <c r="B19" s="8">
        <v>297</v>
      </c>
      <c r="C19" s="8">
        <v>316</v>
      </c>
      <c r="D19" s="8">
        <v>561</v>
      </c>
      <c r="E19" s="199">
        <v>617</v>
      </c>
      <c r="F19" s="199">
        <v>499</v>
      </c>
      <c r="G19" s="148">
        <v>1944</v>
      </c>
      <c r="H19" s="8">
        <v>1952</v>
      </c>
      <c r="I19" s="8">
        <v>2586</v>
      </c>
      <c r="J19" s="199">
        <v>3319</v>
      </c>
      <c r="K19" s="199">
        <v>3206</v>
      </c>
    </row>
    <row r="20" spans="1:11" x14ac:dyDescent="0.2">
      <c r="A20" s="61" t="s">
        <v>11</v>
      </c>
      <c r="B20" s="8">
        <v>4045</v>
      </c>
      <c r="C20" s="8">
        <v>4947</v>
      </c>
      <c r="D20" s="8">
        <v>5914</v>
      </c>
      <c r="E20" s="199">
        <v>5959</v>
      </c>
      <c r="F20" s="199">
        <v>5567</v>
      </c>
      <c r="G20" s="148">
        <v>5376</v>
      </c>
      <c r="H20" s="8">
        <v>6039</v>
      </c>
      <c r="I20" s="8">
        <v>7207</v>
      </c>
      <c r="J20" s="199">
        <v>7624</v>
      </c>
      <c r="K20" s="199">
        <v>6800</v>
      </c>
    </row>
    <row r="21" spans="1:11" x14ac:dyDescent="0.2">
      <c r="A21" s="61" t="s">
        <v>12</v>
      </c>
      <c r="B21" s="8">
        <v>12892</v>
      </c>
      <c r="C21" s="8">
        <v>14880</v>
      </c>
      <c r="D21" s="8">
        <v>18602</v>
      </c>
      <c r="E21" s="199">
        <v>15902</v>
      </c>
      <c r="F21" s="199">
        <v>17007</v>
      </c>
      <c r="G21" s="148">
        <v>22902</v>
      </c>
      <c r="H21" s="8">
        <v>22892</v>
      </c>
      <c r="I21" s="8">
        <v>31446</v>
      </c>
      <c r="J21" s="199">
        <v>28672</v>
      </c>
      <c r="K21" s="199">
        <v>30339</v>
      </c>
    </row>
    <row r="22" spans="1:11" x14ac:dyDescent="0.2">
      <c r="A22" s="61" t="s">
        <v>13</v>
      </c>
      <c r="B22" s="8">
        <v>1538</v>
      </c>
      <c r="C22" s="8">
        <v>2062</v>
      </c>
      <c r="D22" s="8">
        <v>3807</v>
      </c>
      <c r="E22" s="199">
        <v>4665</v>
      </c>
      <c r="F22" s="199">
        <v>4250</v>
      </c>
      <c r="G22" s="148">
        <v>4981</v>
      </c>
      <c r="H22" s="8">
        <v>6343</v>
      </c>
      <c r="I22" s="8">
        <v>9152</v>
      </c>
      <c r="J22" s="199">
        <v>8737</v>
      </c>
      <c r="K22" s="199">
        <v>8406</v>
      </c>
    </row>
    <row r="23" spans="1:11" x14ac:dyDescent="0.2">
      <c r="A23" s="62" t="s">
        <v>14</v>
      </c>
      <c r="B23" s="8">
        <v>485</v>
      </c>
      <c r="C23" s="8">
        <v>616</v>
      </c>
      <c r="D23" s="8">
        <v>822</v>
      </c>
      <c r="E23" s="198">
        <v>774</v>
      </c>
      <c r="F23" s="197">
        <v>789</v>
      </c>
      <c r="G23" s="148">
        <v>1065</v>
      </c>
      <c r="H23" s="8">
        <v>1146</v>
      </c>
      <c r="I23" s="8">
        <v>1635</v>
      </c>
      <c r="J23" s="198">
        <v>1365</v>
      </c>
      <c r="K23" s="197">
        <v>1642</v>
      </c>
    </row>
    <row r="24" spans="1:11" x14ac:dyDescent="0.2">
      <c r="A24" s="38" t="s">
        <v>67</v>
      </c>
      <c r="B24" s="47">
        <f t="shared" ref="B24:G24" si="15">SUM(B26:B38)</f>
        <v>33219</v>
      </c>
      <c r="C24" s="47">
        <f t="shared" ref="C24:D24" si="16">SUM(C26:C38)</f>
        <v>38180</v>
      </c>
      <c r="D24" s="47">
        <f t="shared" si="16"/>
        <v>51444</v>
      </c>
      <c r="E24" s="47">
        <f t="shared" ref="E24:F24" si="17">SUM(E26:E38)</f>
        <v>51856</v>
      </c>
      <c r="F24" s="47">
        <f t="shared" si="17"/>
        <v>54165</v>
      </c>
      <c r="G24" s="149">
        <f t="shared" si="15"/>
        <v>56665</v>
      </c>
      <c r="H24" s="47">
        <f t="shared" ref="H24:I24" si="18">SUM(H26:H38)</f>
        <v>59397</v>
      </c>
      <c r="I24" s="47">
        <f t="shared" si="18"/>
        <v>89541</v>
      </c>
      <c r="J24" s="47">
        <f t="shared" ref="J24:K24" si="19">SUM(J26:J38)</f>
        <v>94638</v>
      </c>
      <c r="K24" s="47">
        <f t="shared" si="19"/>
        <v>94250</v>
      </c>
    </row>
    <row r="25" spans="1:11" x14ac:dyDescent="0.2">
      <c r="A25" s="36" t="s">
        <v>71</v>
      </c>
      <c r="B25" s="44">
        <f t="shared" ref="B25:G25" si="20">(B24/B5)*100</f>
        <v>25.129547397326597</v>
      </c>
      <c r="C25" s="44">
        <f t="shared" ref="C25:D25" si="21">(C24/C5)*100</f>
        <v>25.244477357330354</v>
      </c>
      <c r="D25" s="44">
        <f t="shared" si="21"/>
        <v>27.154824304422874</v>
      </c>
      <c r="E25" s="44">
        <f t="shared" ref="E25:F25" si="22">(E24/E5)*100</f>
        <v>29.164370156237695</v>
      </c>
      <c r="F25" s="44">
        <f t="shared" si="22"/>
        <v>30.34215803802503</v>
      </c>
      <c r="G25" s="147">
        <f t="shared" si="20"/>
        <v>23.230596415276889</v>
      </c>
      <c r="H25" s="44">
        <f t="shared" ref="H25:I25" si="23">(H24/H5)*100</f>
        <v>22.153884025646096</v>
      </c>
      <c r="I25" s="44">
        <f t="shared" si="23"/>
        <v>25.283211728297456</v>
      </c>
      <c r="J25" s="44">
        <f t="shared" ref="J25:K25" si="24">(J24/J5)*100</f>
        <v>27.579755378952797</v>
      </c>
      <c r="K25" s="44">
        <f t="shared" si="24"/>
        <v>28.342710735948177</v>
      </c>
    </row>
    <row r="26" spans="1:11" x14ac:dyDescent="0.2">
      <c r="A26" s="26" t="s">
        <v>24</v>
      </c>
      <c r="B26" s="8">
        <v>218</v>
      </c>
      <c r="C26" s="8">
        <v>264</v>
      </c>
      <c r="D26" s="8">
        <v>338</v>
      </c>
      <c r="E26" s="199">
        <v>310</v>
      </c>
      <c r="F26" s="199">
        <v>408</v>
      </c>
      <c r="G26" s="148">
        <v>398</v>
      </c>
      <c r="H26" s="8">
        <v>770</v>
      </c>
      <c r="I26" s="8">
        <v>751</v>
      </c>
      <c r="J26" s="199">
        <v>1025</v>
      </c>
      <c r="K26" s="199">
        <v>1142</v>
      </c>
    </row>
    <row r="27" spans="1:11" x14ac:dyDescent="0.2">
      <c r="A27" s="26" t="s">
        <v>25</v>
      </c>
      <c r="B27" s="8">
        <v>6625</v>
      </c>
      <c r="C27" s="8">
        <v>7781</v>
      </c>
      <c r="D27" s="8">
        <v>9817</v>
      </c>
      <c r="E27" s="199">
        <v>10046</v>
      </c>
      <c r="F27" s="199">
        <v>9597</v>
      </c>
      <c r="G27" s="148">
        <v>8908</v>
      </c>
      <c r="H27" s="8">
        <v>8260</v>
      </c>
      <c r="I27" s="8">
        <v>11622</v>
      </c>
      <c r="J27" s="199">
        <v>13184</v>
      </c>
      <c r="K27" s="199">
        <v>13152</v>
      </c>
    </row>
    <row r="28" spans="1:11" x14ac:dyDescent="0.2">
      <c r="A28" s="26" t="s">
        <v>26</v>
      </c>
      <c r="B28" s="8">
        <v>17647</v>
      </c>
      <c r="C28" s="8">
        <v>19936</v>
      </c>
      <c r="D28" s="8">
        <v>28433</v>
      </c>
      <c r="E28" s="199">
        <v>29138</v>
      </c>
      <c r="F28" s="199">
        <v>29393</v>
      </c>
      <c r="G28" s="148">
        <v>29762</v>
      </c>
      <c r="H28" s="8">
        <v>31537</v>
      </c>
      <c r="I28" s="8">
        <v>49280</v>
      </c>
      <c r="J28" s="199">
        <v>52254</v>
      </c>
      <c r="K28" s="199">
        <v>50854</v>
      </c>
    </row>
    <row r="29" spans="1:11" x14ac:dyDescent="0.2">
      <c r="A29" s="26" t="s">
        <v>27</v>
      </c>
      <c r="B29" s="8">
        <v>1388</v>
      </c>
      <c r="C29" s="8">
        <v>1644</v>
      </c>
      <c r="D29" s="8">
        <v>1731</v>
      </c>
      <c r="E29" s="199">
        <v>1878</v>
      </c>
      <c r="F29" s="199">
        <v>2352</v>
      </c>
      <c r="G29" s="148">
        <v>2441</v>
      </c>
      <c r="H29" s="8">
        <v>2621</v>
      </c>
      <c r="I29" s="8">
        <v>4153</v>
      </c>
      <c r="J29" s="199">
        <v>4038</v>
      </c>
      <c r="K29" s="199">
        <v>4401</v>
      </c>
    </row>
    <row r="30" spans="1:11" x14ac:dyDescent="0.2">
      <c r="A30" s="26" t="s">
        <v>29</v>
      </c>
      <c r="B30" s="8">
        <v>200</v>
      </c>
      <c r="C30" s="8">
        <v>237</v>
      </c>
      <c r="D30" s="8">
        <v>252</v>
      </c>
      <c r="E30" s="199">
        <v>324</v>
      </c>
      <c r="F30" s="199">
        <v>423</v>
      </c>
      <c r="G30" s="148">
        <v>323</v>
      </c>
      <c r="H30" s="8">
        <v>393</v>
      </c>
      <c r="I30" s="8">
        <v>607</v>
      </c>
      <c r="J30" s="199">
        <v>709</v>
      </c>
      <c r="K30" s="199">
        <v>862</v>
      </c>
    </row>
    <row r="31" spans="1:11" x14ac:dyDescent="0.2">
      <c r="A31" s="26" t="s">
        <v>31</v>
      </c>
      <c r="B31" s="8">
        <v>602</v>
      </c>
      <c r="C31" s="8">
        <v>438</v>
      </c>
      <c r="D31" s="8">
        <v>525</v>
      </c>
      <c r="E31" s="199">
        <v>480</v>
      </c>
      <c r="F31" s="199">
        <v>583</v>
      </c>
      <c r="G31" s="148">
        <v>1245</v>
      </c>
      <c r="H31" s="8">
        <v>1123</v>
      </c>
      <c r="I31" s="8">
        <v>1209</v>
      </c>
      <c r="J31" s="199">
        <v>1319</v>
      </c>
      <c r="K31" s="199">
        <v>1375</v>
      </c>
    </row>
    <row r="32" spans="1:11" x14ac:dyDescent="0.2">
      <c r="A32" s="26" t="s">
        <v>40</v>
      </c>
      <c r="B32" s="8">
        <v>227</v>
      </c>
      <c r="C32" s="8">
        <v>258</v>
      </c>
      <c r="D32" s="8">
        <v>268</v>
      </c>
      <c r="E32" s="199">
        <v>262</v>
      </c>
      <c r="F32" s="199">
        <v>311</v>
      </c>
      <c r="G32" s="148">
        <v>384</v>
      </c>
      <c r="H32" s="8">
        <v>330</v>
      </c>
      <c r="I32" s="8">
        <v>423</v>
      </c>
      <c r="J32" s="199">
        <v>505</v>
      </c>
      <c r="K32" s="199">
        <v>522</v>
      </c>
    </row>
    <row r="33" spans="1:11" x14ac:dyDescent="0.2">
      <c r="A33" s="26" t="s">
        <v>47</v>
      </c>
      <c r="B33" s="8">
        <v>303</v>
      </c>
      <c r="C33" s="8">
        <v>415</v>
      </c>
      <c r="D33" s="8">
        <v>518</v>
      </c>
      <c r="E33" s="199">
        <v>724</v>
      </c>
      <c r="F33" s="199">
        <v>891</v>
      </c>
      <c r="G33" s="148">
        <v>1103</v>
      </c>
      <c r="H33" s="8">
        <v>1419</v>
      </c>
      <c r="I33" s="8">
        <v>2228</v>
      </c>
      <c r="J33" s="199">
        <v>2945</v>
      </c>
      <c r="K33" s="199">
        <v>2819</v>
      </c>
    </row>
    <row r="34" spans="1:11" x14ac:dyDescent="0.2">
      <c r="A34" s="26" t="s">
        <v>46</v>
      </c>
      <c r="B34" s="8">
        <v>1134</v>
      </c>
      <c r="C34" s="8">
        <v>1220</v>
      </c>
      <c r="D34" s="8">
        <v>1879</v>
      </c>
      <c r="E34" s="199">
        <v>1903</v>
      </c>
      <c r="F34" s="199">
        <v>2433</v>
      </c>
      <c r="G34" s="148">
        <v>1653</v>
      </c>
      <c r="H34" s="8">
        <v>1675</v>
      </c>
      <c r="I34" s="8">
        <v>2984</v>
      </c>
      <c r="J34" s="199">
        <v>3334</v>
      </c>
      <c r="K34" s="199">
        <v>4272</v>
      </c>
    </row>
    <row r="35" spans="1:11" x14ac:dyDescent="0.2">
      <c r="A35" s="26" t="s">
        <v>50</v>
      </c>
      <c r="B35" s="8">
        <v>863</v>
      </c>
      <c r="C35" s="8">
        <v>1037</v>
      </c>
      <c r="D35" s="8">
        <v>1380</v>
      </c>
      <c r="E35" s="199">
        <v>1338</v>
      </c>
      <c r="F35" s="199">
        <v>1442</v>
      </c>
      <c r="G35" s="148">
        <v>3465</v>
      </c>
      <c r="H35" s="8">
        <v>3448</v>
      </c>
      <c r="I35" s="8">
        <v>4175</v>
      </c>
      <c r="J35" s="199">
        <v>3998</v>
      </c>
      <c r="K35" s="199">
        <v>3930</v>
      </c>
    </row>
    <row r="36" spans="1:11" x14ac:dyDescent="0.2">
      <c r="A36" s="26" t="s">
        <v>54</v>
      </c>
      <c r="B36" s="8">
        <v>732</v>
      </c>
      <c r="C36" s="8">
        <v>1043</v>
      </c>
      <c r="D36" s="8">
        <v>1264</v>
      </c>
      <c r="E36" s="199">
        <v>1147</v>
      </c>
      <c r="F36" s="199">
        <v>1235</v>
      </c>
      <c r="G36" s="148">
        <v>2426</v>
      </c>
      <c r="H36" s="8">
        <v>2813</v>
      </c>
      <c r="I36" s="8">
        <v>3488</v>
      </c>
      <c r="J36" s="199">
        <v>3178</v>
      </c>
      <c r="K36" s="199">
        <v>3113</v>
      </c>
    </row>
    <row r="37" spans="1:11" x14ac:dyDescent="0.2">
      <c r="A37" s="26" t="s">
        <v>17</v>
      </c>
      <c r="B37" s="8">
        <v>2225</v>
      </c>
      <c r="C37" s="8">
        <v>2748</v>
      </c>
      <c r="D37" s="8">
        <v>3527</v>
      </c>
      <c r="E37" s="199">
        <v>3429</v>
      </c>
      <c r="F37" s="199">
        <v>3445</v>
      </c>
      <c r="G37" s="148">
        <v>4252</v>
      </c>
      <c r="H37" s="8">
        <v>4706</v>
      </c>
      <c r="I37" s="8">
        <v>8295</v>
      </c>
      <c r="J37" s="199">
        <v>7826</v>
      </c>
      <c r="K37" s="199">
        <v>7477</v>
      </c>
    </row>
    <row r="38" spans="1:11" x14ac:dyDescent="0.2">
      <c r="A38" s="27" t="s">
        <v>57</v>
      </c>
      <c r="B38" s="8">
        <v>1055</v>
      </c>
      <c r="C38" s="8">
        <v>1159</v>
      </c>
      <c r="D38" s="8">
        <v>1512</v>
      </c>
      <c r="E38" s="198">
        <v>877</v>
      </c>
      <c r="F38" s="197">
        <v>1652</v>
      </c>
      <c r="G38" s="148">
        <v>305</v>
      </c>
      <c r="H38" s="8">
        <v>302</v>
      </c>
      <c r="I38" s="8">
        <v>326</v>
      </c>
      <c r="J38" s="198">
        <v>323</v>
      </c>
      <c r="K38" s="197">
        <v>331</v>
      </c>
    </row>
    <row r="39" spans="1:11" x14ac:dyDescent="0.2">
      <c r="A39" s="38" t="s">
        <v>68</v>
      </c>
      <c r="B39" s="45">
        <f t="shared" ref="B39:G39" si="25">SUM(B41:B52)</f>
        <v>24560</v>
      </c>
      <c r="C39" s="45">
        <f t="shared" ref="C39:D39" si="26">SUM(C41:C52)</f>
        <v>28142</v>
      </c>
      <c r="D39" s="45">
        <f t="shared" si="26"/>
        <v>33688</v>
      </c>
      <c r="E39" s="45">
        <f t="shared" ref="E39:F39" si="27">SUM(E41:E52)</f>
        <v>31045</v>
      </c>
      <c r="F39" s="45">
        <f t="shared" si="27"/>
        <v>31792</v>
      </c>
      <c r="G39" s="146">
        <f t="shared" si="25"/>
        <v>52984</v>
      </c>
      <c r="H39" s="45">
        <f t="shared" ref="H39:I39" si="28">SUM(H41:H52)</f>
        <v>57612</v>
      </c>
      <c r="I39" s="45">
        <f t="shared" si="28"/>
        <v>71508</v>
      </c>
      <c r="J39" s="45">
        <f t="shared" ref="J39:K39" si="29">SUM(J41:J52)</f>
        <v>67669</v>
      </c>
      <c r="K39" s="45">
        <f t="shared" si="29"/>
        <v>66346</v>
      </c>
    </row>
    <row r="40" spans="1:11" x14ac:dyDescent="0.2">
      <c r="A40" s="36" t="s">
        <v>71</v>
      </c>
      <c r="B40" s="44">
        <f t="shared" ref="B40:G40" si="30">(B39/B5)*100</f>
        <v>18.579177099802557</v>
      </c>
      <c r="C40" s="44">
        <f t="shared" ref="C40:D40" si="31">(C39/C5)*100</f>
        <v>18.607388208223959</v>
      </c>
      <c r="D40" s="44">
        <f t="shared" si="31"/>
        <v>17.782282115842428</v>
      </c>
      <c r="E40" s="44">
        <f t="shared" ref="E40:F40" si="32">(E39/E5)*100</f>
        <v>17.460040718535932</v>
      </c>
      <c r="F40" s="44">
        <f t="shared" si="32"/>
        <v>17.8092474539812</v>
      </c>
      <c r="G40" s="147">
        <f t="shared" si="30"/>
        <v>21.721519817648119</v>
      </c>
      <c r="H40" s="44">
        <f t="shared" ref="H40:I40" si="33">(H39/H5)*100</f>
        <v>21.488114997146702</v>
      </c>
      <c r="I40" s="44">
        <f t="shared" si="33"/>
        <v>20.19133027626556</v>
      </c>
      <c r="J40" s="44">
        <f t="shared" ref="J40:K40" si="34">(J39/J5)*100</f>
        <v>19.720349825000071</v>
      </c>
      <c r="K40" s="44">
        <f t="shared" si="34"/>
        <v>19.95146404760974</v>
      </c>
    </row>
    <row r="41" spans="1:11" x14ac:dyDescent="0.2">
      <c r="A41" s="26" t="s">
        <v>32</v>
      </c>
      <c r="B41" s="8">
        <v>5129</v>
      </c>
      <c r="C41" s="8">
        <v>4974</v>
      </c>
      <c r="D41" s="8">
        <v>6165</v>
      </c>
      <c r="E41" s="199">
        <v>5630</v>
      </c>
      <c r="F41" s="199">
        <v>5922</v>
      </c>
      <c r="G41" s="148">
        <v>8655</v>
      </c>
      <c r="H41" s="8">
        <v>10147</v>
      </c>
      <c r="I41" s="8">
        <v>13402</v>
      </c>
      <c r="J41" s="199">
        <v>12272</v>
      </c>
      <c r="K41" s="199">
        <v>12920</v>
      </c>
    </row>
    <row r="42" spans="1:11" x14ac:dyDescent="0.2">
      <c r="A42" s="26" t="s">
        <v>33</v>
      </c>
      <c r="B42" s="8">
        <v>1607</v>
      </c>
      <c r="C42" s="8">
        <v>1867</v>
      </c>
      <c r="D42" s="8">
        <v>2423</v>
      </c>
      <c r="E42" s="199">
        <v>2497</v>
      </c>
      <c r="F42" s="199">
        <v>3107</v>
      </c>
      <c r="G42" s="148">
        <v>4699</v>
      </c>
      <c r="H42" s="8">
        <v>4429</v>
      </c>
      <c r="I42" s="8">
        <v>5919</v>
      </c>
      <c r="J42" s="199">
        <v>6453</v>
      </c>
      <c r="K42" s="199">
        <v>6378</v>
      </c>
    </row>
    <row r="43" spans="1:11" x14ac:dyDescent="0.2">
      <c r="A43" s="26" t="s">
        <v>30</v>
      </c>
      <c r="B43" s="8">
        <v>1030</v>
      </c>
      <c r="C43" s="8">
        <v>1167</v>
      </c>
      <c r="D43" s="8">
        <v>1519</v>
      </c>
      <c r="E43" s="199">
        <v>1371</v>
      </c>
      <c r="F43" s="199">
        <v>1251</v>
      </c>
      <c r="G43" s="148">
        <v>3181</v>
      </c>
      <c r="H43" s="8">
        <v>3395</v>
      </c>
      <c r="I43" s="8">
        <v>3890</v>
      </c>
      <c r="J43" s="199">
        <v>3888</v>
      </c>
      <c r="K43" s="199">
        <v>3524</v>
      </c>
    </row>
    <row r="44" spans="1:11" x14ac:dyDescent="0.2">
      <c r="A44" s="26" t="s">
        <v>34</v>
      </c>
      <c r="B44" s="8">
        <v>1622</v>
      </c>
      <c r="C44" s="8">
        <v>2170</v>
      </c>
      <c r="D44" s="8">
        <v>2507</v>
      </c>
      <c r="E44" s="199">
        <v>2135</v>
      </c>
      <c r="F44" s="199">
        <v>2352</v>
      </c>
      <c r="G44" s="148">
        <v>2839</v>
      </c>
      <c r="H44" s="8">
        <v>3697</v>
      </c>
      <c r="I44" s="8">
        <v>4017</v>
      </c>
      <c r="J44" s="199">
        <v>3911</v>
      </c>
      <c r="K44" s="199">
        <v>4033</v>
      </c>
    </row>
    <row r="45" spans="1:11" x14ac:dyDescent="0.2">
      <c r="A45" s="26" t="s">
        <v>37</v>
      </c>
      <c r="B45" s="8">
        <v>2838</v>
      </c>
      <c r="C45" s="8">
        <v>3532</v>
      </c>
      <c r="D45" s="8">
        <v>4708</v>
      </c>
      <c r="E45" s="199">
        <v>4456</v>
      </c>
      <c r="F45" s="199">
        <v>4138</v>
      </c>
      <c r="G45" s="148">
        <v>6805</v>
      </c>
      <c r="H45" s="8">
        <v>7658</v>
      </c>
      <c r="I45" s="8">
        <v>11831</v>
      </c>
      <c r="J45" s="199">
        <v>11247</v>
      </c>
      <c r="K45" s="199">
        <v>10479</v>
      </c>
    </row>
    <row r="46" spans="1:11" x14ac:dyDescent="0.2">
      <c r="A46" s="26" t="s">
        <v>38</v>
      </c>
      <c r="B46" s="8">
        <v>3305</v>
      </c>
      <c r="C46" s="8">
        <v>3206</v>
      </c>
      <c r="D46" s="8">
        <v>3454</v>
      </c>
      <c r="E46" s="199">
        <v>3352</v>
      </c>
      <c r="F46" s="199">
        <v>3526</v>
      </c>
      <c r="G46" s="148">
        <v>4301</v>
      </c>
      <c r="H46" s="8">
        <v>4336</v>
      </c>
      <c r="I46" s="8">
        <v>5195</v>
      </c>
      <c r="J46" s="199">
        <v>4916</v>
      </c>
      <c r="K46" s="199">
        <v>5050</v>
      </c>
    </row>
    <row r="47" spans="1:11" x14ac:dyDescent="0.2">
      <c r="A47" s="26" t="s">
        <v>39</v>
      </c>
      <c r="B47" s="8">
        <v>1914</v>
      </c>
      <c r="C47" s="8">
        <v>2738</v>
      </c>
      <c r="D47" s="8">
        <v>3537</v>
      </c>
      <c r="E47" s="199">
        <v>2946</v>
      </c>
      <c r="F47" s="199">
        <v>2832</v>
      </c>
      <c r="G47" s="148">
        <v>4880</v>
      </c>
      <c r="H47" s="8">
        <v>5396</v>
      </c>
      <c r="I47" s="8">
        <v>7341</v>
      </c>
      <c r="J47" s="199">
        <v>5655</v>
      </c>
      <c r="K47" s="199">
        <v>5587</v>
      </c>
    </row>
    <row r="48" spans="1:11" x14ac:dyDescent="0.2">
      <c r="A48" s="26" t="s">
        <v>43</v>
      </c>
      <c r="B48" s="8">
        <v>378</v>
      </c>
      <c r="C48" s="8">
        <v>405</v>
      </c>
      <c r="D48" s="8">
        <v>494</v>
      </c>
      <c r="E48" s="199">
        <v>518</v>
      </c>
      <c r="F48" s="199">
        <v>599</v>
      </c>
      <c r="G48" s="148">
        <v>1545</v>
      </c>
      <c r="H48" s="8">
        <v>1474</v>
      </c>
      <c r="I48" s="8">
        <v>1529</v>
      </c>
      <c r="J48" s="199">
        <v>1491</v>
      </c>
      <c r="K48" s="199">
        <v>1525</v>
      </c>
    </row>
    <row r="49" spans="1:11" x14ac:dyDescent="0.2">
      <c r="A49" s="26" t="s">
        <v>42</v>
      </c>
      <c r="B49" s="8">
        <v>302</v>
      </c>
      <c r="C49" s="8">
        <v>322</v>
      </c>
      <c r="D49" s="8">
        <v>367</v>
      </c>
      <c r="E49" s="199">
        <v>226</v>
      </c>
      <c r="F49" s="199">
        <v>302</v>
      </c>
      <c r="G49" s="148">
        <v>435</v>
      </c>
      <c r="H49" s="8">
        <v>497</v>
      </c>
      <c r="I49" s="8">
        <v>549</v>
      </c>
      <c r="J49" s="199">
        <v>474</v>
      </c>
      <c r="K49" s="199">
        <v>531</v>
      </c>
    </row>
    <row r="50" spans="1:11" x14ac:dyDescent="0.2">
      <c r="A50" s="26" t="s">
        <v>49</v>
      </c>
      <c r="B50" s="8">
        <v>3864</v>
      </c>
      <c r="C50" s="8">
        <v>4472</v>
      </c>
      <c r="D50" s="8">
        <v>5162</v>
      </c>
      <c r="E50" s="199">
        <v>4813</v>
      </c>
      <c r="F50" s="199">
        <v>4247</v>
      </c>
      <c r="G50" s="148">
        <v>10886</v>
      </c>
      <c r="H50" s="8">
        <v>11615</v>
      </c>
      <c r="I50" s="8">
        <v>12146</v>
      </c>
      <c r="J50" s="199">
        <v>11581</v>
      </c>
      <c r="K50" s="199">
        <v>10910</v>
      </c>
    </row>
    <row r="51" spans="1:11" x14ac:dyDescent="0.2">
      <c r="A51" s="26" t="s">
        <v>53</v>
      </c>
      <c r="B51" s="8">
        <v>196</v>
      </c>
      <c r="C51" s="8">
        <v>280</v>
      </c>
      <c r="D51" s="8">
        <v>275</v>
      </c>
      <c r="E51" s="199">
        <v>178</v>
      </c>
      <c r="F51" s="199">
        <v>242</v>
      </c>
      <c r="G51" s="148">
        <v>601</v>
      </c>
      <c r="H51" s="8">
        <v>619</v>
      </c>
      <c r="I51" s="8">
        <v>703</v>
      </c>
      <c r="J51" s="199">
        <v>560</v>
      </c>
      <c r="K51" s="199">
        <v>655</v>
      </c>
    </row>
    <row r="52" spans="1:11" x14ac:dyDescent="0.2">
      <c r="A52" s="27" t="s">
        <v>56</v>
      </c>
      <c r="B52" s="8">
        <v>2375</v>
      </c>
      <c r="C52" s="8">
        <v>3009</v>
      </c>
      <c r="D52" s="8">
        <v>3077</v>
      </c>
      <c r="E52" s="198">
        <v>2923</v>
      </c>
      <c r="F52" s="197">
        <v>3274</v>
      </c>
      <c r="G52" s="148">
        <v>4157</v>
      </c>
      <c r="H52" s="8">
        <v>4349</v>
      </c>
      <c r="I52" s="8">
        <v>4986</v>
      </c>
      <c r="J52" s="198">
        <v>5221</v>
      </c>
      <c r="K52" s="197">
        <v>4754</v>
      </c>
    </row>
    <row r="53" spans="1:11" x14ac:dyDescent="0.2">
      <c r="A53" s="38" t="s">
        <v>69</v>
      </c>
      <c r="B53" s="45">
        <f t="shared" ref="B53:G53" si="35">SUM(B55:B63)</f>
        <v>19824</v>
      </c>
      <c r="C53" s="45">
        <f t="shared" ref="C53:D53" si="36">SUM(C55:C63)</f>
        <v>23259</v>
      </c>
      <c r="D53" s="45">
        <f t="shared" si="36"/>
        <v>26484</v>
      </c>
      <c r="E53" s="45">
        <f t="shared" ref="E53:F53" si="37">SUM(E55:E63)</f>
        <v>24064</v>
      </c>
      <c r="F53" s="45">
        <f t="shared" si="37"/>
        <v>22865</v>
      </c>
      <c r="G53" s="146">
        <f t="shared" si="35"/>
        <v>41389</v>
      </c>
      <c r="H53" s="45">
        <f t="shared" ref="H53:I53" si="38">SUM(H55:H63)</f>
        <v>48684</v>
      </c>
      <c r="I53" s="45">
        <f t="shared" si="38"/>
        <v>54547</v>
      </c>
      <c r="J53" s="45">
        <f t="shared" ref="J53:K53" si="39">SUM(J55:J63)</f>
        <v>53180</v>
      </c>
      <c r="K53" s="45">
        <f t="shared" si="39"/>
        <v>48887</v>
      </c>
    </row>
    <row r="54" spans="1:11" x14ac:dyDescent="0.2">
      <c r="A54" s="36" t="s">
        <v>71</v>
      </c>
      <c r="B54" s="44">
        <f t="shared" ref="B54:G54" si="40">(B53/B5)*100</f>
        <v>14.996482362641936</v>
      </c>
      <c r="C54" s="44">
        <f t="shared" ref="C54:D54" si="41">(C53/C5)*100</f>
        <v>15.378766339815261</v>
      </c>
      <c r="D54" s="44">
        <f t="shared" si="41"/>
        <v>13.979635465328034</v>
      </c>
      <c r="E54" s="44">
        <f t="shared" ref="E54:F54" si="42">(E53/E5)*100</f>
        <v>13.533851501074205</v>
      </c>
      <c r="F54" s="44">
        <f t="shared" si="42"/>
        <v>12.808519219781081</v>
      </c>
      <c r="G54" s="147">
        <f t="shared" si="40"/>
        <v>16.967990029681378</v>
      </c>
      <c r="H54" s="44">
        <f t="shared" ref="H54:I54" si="43">(H53/H5)*100</f>
        <v>18.158150915106056</v>
      </c>
      <c r="I54" s="44">
        <f t="shared" si="43"/>
        <v>15.402143712304323</v>
      </c>
      <c r="J54" s="44">
        <f t="shared" ref="J54:K54" si="44">(J53/J5)*100</f>
        <v>15.497911949245649</v>
      </c>
      <c r="K54" s="44">
        <f t="shared" si="44"/>
        <v>14.70122121748858</v>
      </c>
    </row>
    <row r="55" spans="1:11" x14ac:dyDescent="0.2">
      <c r="A55" s="26" t="s">
        <v>28</v>
      </c>
      <c r="B55" s="8">
        <v>2440</v>
      </c>
      <c r="C55" s="8">
        <v>2786</v>
      </c>
      <c r="D55" s="8">
        <v>3250</v>
      </c>
      <c r="E55" s="199">
        <v>3286</v>
      </c>
      <c r="F55" s="199">
        <v>3010</v>
      </c>
      <c r="G55" s="148">
        <v>3258</v>
      </c>
      <c r="H55" s="8">
        <v>3774</v>
      </c>
      <c r="I55" s="8">
        <v>4649</v>
      </c>
      <c r="J55" s="199">
        <v>4518</v>
      </c>
      <c r="K55" s="199">
        <v>3992</v>
      </c>
    </row>
    <row r="56" spans="1:11" x14ac:dyDescent="0.2">
      <c r="A56" s="26" t="s">
        <v>36</v>
      </c>
      <c r="B56" s="8">
        <v>341</v>
      </c>
      <c r="C56" s="8">
        <v>385</v>
      </c>
      <c r="D56" s="8">
        <v>359</v>
      </c>
      <c r="E56" s="199">
        <v>405</v>
      </c>
      <c r="F56" s="199">
        <v>383</v>
      </c>
      <c r="G56" s="148">
        <v>643</v>
      </c>
      <c r="H56" s="8">
        <v>827</v>
      </c>
      <c r="I56" s="8">
        <v>920</v>
      </c>
      <c r="J56" s="199">
        <v>987</v>
      </c>
      <c r="K56" s="199">
        <v>1029</v>
      </c>
    </row>
    <row r="57" spans="1:11" x14ac:dyDescent="0.2">
      <c r="A57" s="26" t="s">
        <v>35</v>
      </c>
      <c r="B57" s="8">
        <v>2110</v>
      </c>
      <c r="C57" s="8">
        <v>2459</v>
      </c>
      <c r="D57" s="8">
        <v>2784</v>
      </c>
      <c r="E57" s="199">
        <v>2548</v>
      </c>
      <c r="F57" s="199">
        <v>1946</v>
      </c>
      <c r="G57" s="148">
        <v>4656</v>
      </c>
      <c r="H57" s="8">
        <v>5643</v>
      </c>
      <c r="I57" s="8">
        <v>6420</v>
      </c>
      <c r="J57" s="199">
        <v>5741</v>
      </c>
      <c r="K57" s="199">
        <v>4642</v>
      </c>
    </row>
    <row r="58" spans="1:11" x14ac:dyDescent="0.2">
      <c r="A58" s="26" t="s">
        <v>44</v>
      </c>
      <c r="B58" s="8">
        <v>82</v>
      </c>
      <c r="C58" s="8">
        <v>102</v>
      </c>
      <c r="D58" s="8">
        <v>90</v>
      </c>
      <c r="E58" s="199">
        <v>96</v>
      </c>
      <c r="F58" s="199">
        <v>85</v>
      </c>
      <c r="G58" s="148">
        <v>712</v>
      </c>
      <c r="H58" s="8">
        <v>786</v>
      </c>
      <c r="I58" s="8">
        <v>992</v>
      </c>
      <c r="J58" s="199">
        <v>1162</v>
      </c>
      <c r="K58" s="199">
        <v>960</v>
      </c>
    </row>
    <row r="59" spans="1:11" x14ac:dyDescent="0.2">
      <c r="A59" s="26" t="s">
        <v>45</v>
      </c>
      <c r="B59" s="8">
        <v>3577</v>
      </c>
      <c r="C59" s="8">
        <v>4615</v>
      </c>
      <c r="D59" s="8">
        <v>5029</v>
      </c>
      <c r="E59" s="199">
        <v>4749</v>
      </c>
      <c r="F59" s="199">
        <v>4163</v>
      </c>
      <c r="G59" s="148">
        <v>6999</v>
      </c>
      <c r="H59" s="8">
        <v>8078</v>
      </c>
      <c r="I59" s="8">
        <v>10526</v>
      </c>
      <c r="J59" s="199">
        <v>10114</v>
      </c>
      <c r="K59" s="199">
        <v>9199</v>
      </c>
    </row>
    <row r="60" spans="1:11" x14ac:dyDescent="0.2">
      <c r="A60" s="26" t="s">
        <v>48</v>
      </c>
      <c r="B60" s="8">
        <v>5052</v>
      </c>
      <c r="C60" s="8">
        <v>5757</v>
      </c>
      <c r="D60" s="8">
        <v>6935</v>
      </c>
      <c r="E60" s="199">
        <v>6690</v>
      </c>
      <c r="F60" s="199">
        <v>6153</v>
      </c>
      <c r="G60" s="148">
        <v>13542</v>
      </c>
      <c r="H60" s="8">
        <v>15875</v>
      </c>
      <c r="I60" s="8">
        <v>16459</v>
      </c>
      <c r="J60" s="199">
        <v>16892</v>
      </c>
      <c r="K60" s="199">
        <v>15382</v>
      </c>
    </row>
    <row r="61" spans="1:11" x14ac:dyDescent="0.2">
      <c r="A61" s="26" t="s">
        <v>51</v>
      </c>
      <c r="B61" s="8">
        <v>5997</v>
      </c>
      <c r="C61" s="8">
        <v>6831</v>
      </c>
      <c r="D61" s="8">
        <v>7762</v>
      </c>
      <c r="E61" s="199">
        <v>6034</v>
      </c>
      <c r="F61" s="199">
        <v>6893</v>
      </c>
      <c r="G61" s="148">
        <v>10381</v>
      </c>
      <c r="H61" s="8">
        <v>12114</v>
      </c>
      <c r="I61" s="8">
        <v>12706</v>
      </c>
      <c r="J61" s="199">
        <v>12173</v>
      </c>
      <c r="K61" s="199">
        <v>12286</v>
      </c>
    </row>
    <row r="62" spans="1:11" x14ac:dyDescent="0.2">
      <c r="A62" s="26" t="s">
        <v>52</v>
      </c>
      <c r="B62" s="8">
        <v>171</v>
      </c>
      <c r="C62" s="8">
        <v>241</v>
      </c>
      <c r="D62" s="8">
        <v>225</v>
      </c>
      <c r="E62" s="199">
        <v>205</v>
      </c>
      <c r="F62" s="199">
        <v>183</v>
      </c>
      <c r="G62" s="148">
        <v>951</v>
      </c>
      <c r="H62" s="8">
        <v>1272</v>
      </c>
      <c r="I62" s="8">
        <v>1517</v>
      </c>
      <c r="J62" s="199">
        <v>1288</v>
      </c>
      <c r="K62" s="199">
        <v>1097</v>
      </c>
    </row>
    <row r="63" spans="1:11" x14ac:dyDescent="0.2">
      <c r="A63" s="27" t="s">
        <v>55</v>
      </c>
      <c r="B63" s="8">
        <v>54</v>
      </c>
      <c r="C63" s="8">
        <v>83</v>
      </c>
      <c r="D63" s="8">
        <v>50</v>
      </c>
      <c r="E63" s="198">
        <v>51</v>
      </c>
      <c r="F63" s="197">
        <v>49</v>
      </c>
      <c r="G63" s="148">
        <v>247</v>
      </c>
      <c r="H63" s="8">
        <v>315</v>
      </c>
      <c r="I63" s="8">
        <v>358</v>
      </c>
      <c r="J63" s="198">
        <v>305</v>
      </c>
      <c r="K63" s="197">
        <v>300</v>
      </c>
    </row>
    <row r="64" spans="1:11" x14ac:dyDescent="0.2">
      <c r="A64" s="66" t="s">
        <v>41</v>
      </c>
      <c r="B64" s="131">
        <v>221</v>
      </c>
      <c r="C64" s="131">
        <v>215</v>
      </c>
      <c r="D64" s="131">
        <v>129</v>
      </c>
      <c r="E64" s="200">
        <v>150</v>
      </c>
      <c r="F64" s="200">
        <v>190</v>
      </c>
      <c r="G64" s="150">
        <v>210</v>
      </c>
      <c r="H64" s="131">
        <v>211</v>
      </c>
      <c r="I64" s="131">
        <v>222</v>
      </c>
      <c r="J64" s="200">
        <v>248</v>
      </c>
      <c r="K64" s="200">
        <v>268</v>
      </c>
    </row>
    <row r="65" spans="1:11" x14ac:dyDescent="0.2">
      <c r="A65" s="33"/>
    </row>
    <row r="66" spans="1:11" x14ac:dyDescent="0.2">
      <c r="B66" s="100" t="s">
        <v>19</v>
      </c>
      <c r="C66" s="100"/>
      <c r="D66" s="100"/>
      <c r="E66" s="100"/>
      <c r="F66" s="100"/>
      <c r="G66" s="100" t="s">
        <v>19</v>
      </c>
      <c r="H66" s="100"/>
      <c r="I66" s="100"/>
      <c r="J66" s="100"/>
      <c r="K66" s="100"/>
    </row>
    <row r="67" spans="1:11" x14ac:dyDescent="0.2">
      <c r="B67" s="100" t="s">
        <v>59</v>
      </c>
      <c r="C67" s="100"/>
      <c r="D67" s="100"/>
      <c r="E67" s="100"/>
      <c r="F67" s="100"/>
      <c r="G67" s="100" t="s">
        <v>59</v>
      </c>
      <c r="H67" s="100"/>
      <c r="I67" s="100"/>
      <c r="J67" s="100"/>
      <c r="K67" s="100"/>
    </row>
    <row r="68" spans="1:11" x14ac:dyDescent="0.2">
      <c r="B68" s="100" t="s">
        <v>60</v>
      </c>
      <c r="C68" s="100"/>
      <c r="D68" s="100"/>
      <c r="E68" s="100"/>
      <c r="F68" s="100"/>
      <c r="G68" s="100" t="s">
        <v>60</v>
      </c>
      <c r="H68" s="100"/>
      <c r="I68" s="100"/>
      <c r="J68" s="100"/>
      <c r="K68" s="100"/>
    </row>
    <row r="69" spans="1:11" x14ac:dyDescent="0.2">
      <c r="B69" s="100" t="s">
        <v>61</v>
      </c>
      <c r="C69" s="100"/>
      <c r="D69" s="100"/>
      <c r="E69" s="100"/>
      <c r="F69" s="100"/>
      <c r="G69" s="100" t="s">
        <v>61</v>
      </c>
      <c r="H69" s="100"/>
      <c r="I69" s="100"/>
      <c r="J69" s="100"/>
      <c r="K69" s="100"/>
    </row>
    <row r="70" spans="1:11" x14ac:dyDescent="0.2">
      <c r="B70" s="100" t="s">
        <v>20</v>
      </c>
      <c r="C70" s="100"/>
      <c r="D70" s="100"/>
      <c r="E70" s="100"/>
      <c r="F70" s="100"/>
      <c r="G70" s="100" t="s">
        <v>20</v>
      </c>
      <c r="H70" s="100"/>
      <c r="I70" s="100"/>
      <c r="J70" s="100"/>
      <c r="K70" s="100"/>
    </row>
    <row r="71" spans="1:11" x14ac:dyDescent="0.2">
      <c r="B71" s="100" t="s">
        <v>62</v>
      </c>
      <c r="C71" s="100"/>
      <c r="D71" s="100"/>
      <c r="E71" s="100"/>
      <c r="F71" s="100"/>
      <c r="G71" s="100" t="s">
        <v>62</v>
      </c>
      <c r="H71" s="100"/>
      <c r="I71" s="100"/>
      <c r="J71" s="100"/>
      <c r="K71" s="100"/>
    </row>
    <row r="72" spans="1:11" x14ac:dyDescent="0.2">
      <c r="B72" s="100" t="s">
        <v>73</v>
      </c>
      <c r="C72" s="100"/>
      <c r="D72" s="100"/>
      <c r="E72" s="100"/>
      <c r="F72" s="100"/>
      <c r="G72" s="100" t="s">
        <v>73</v>
      </c>
      <c r="H72" s="100"/>
      <c r="I72" s="100"/>
      <c r="J72" s="100"/>
      <c r="K72" s="100"/>
    </row>
    <row r="73" spans="1:11" x14ac:dyDescent="0.2">
      <c r="B73" s="100" t="s">
        <v>74</v>
      </c>
      <c r="C73" s="100"/>
      <c r="D73" s="100"/>
      <c r="E73" s="100"/>
      <c r="F73" s="100"/>
      <c r="G73" s="100" t="s">
        <v>74</v>
      </c>
      <c r="H73" s="100"/>
      <c r="I73" s="100"/>
      <c r="J73" s="100"/>
      <c r="K73" s="100"/>
    </row>
    <row r="74" spans="1:11" x14ac:dyDescent="0.2">
      <c r="B74" s="100" t="s">
        <v>76</v>
      </c>
      <c r="C74" s="100"/>
      <c r="D74" s="100"/>
      <c r="E74" s="100"/>
      <c r="F74" s="100"/>
      <c r="G74" s="100" t="s">
        <v>76</v>
      </c>
      <c r="H74" s="100"/>
      <c r="I74" s="100"/>
      <c r="J74" s="100"/>
      <c r="K74" s="100"/>
    </row>
    <row r="75" spans="1:11" x14ac:dyDescent="0.2">
      <c r="B75" s="100" t="s">
        <v>75</v>
      </c>
      <c r="C75" s="100"/>
      <c r="D75" s="100"/>
      <c r="E75" s="100"/>
      <c r="F75" s="100"/>
      <c r="G75" s="100" t="s">
        <v>75</v>
      </c>
      <c r="H75" s="100"/>
      <c r="I75" s="100"/>
      <c r="J75" s="100"/>
      <c r="K75" s="100"/>
    </row>
    <row r="76" spans="1:11" x14ac:dyDescent="0.2">
      <c r="B76" s="100" t="s">
        <v>63</v>
      </c>
      <c r="C76" s="100"/>
      <c r="D76" s="100"/>
      <c r="E76" s="100"/>
      <c r="F76" s="100"/>
      <c r="G76" s="100" t="s">
        <v>63</v>
      </c>
      <c r="H76" s="100"/>
      <c r="I76" s="100"/>
      <c r="J76" s="100"/>
      <c r="K76" s="100"/>
    </row>
    <row r="77" spans="1:11" x14ac:dyDescent="0.2">
      <c r="B77" s="100"/>
      <c r="C77" s="100"/>
      <c r="D77" s="100"/>
      <c r="E77" s="100"/>
      <c r="F77" s="100"/>
      <c r="G77" s="100"/>
      <c r="H77" s="100"/>
      <c r="I77" s="100"/>
      <c r="J77" s="100"/>
      <c r="K77" s="100"/>
    </row>
    <row r="78" spans="1:11" x14ac:dyDescent="0.2">
      <c r="B78" s="100" t="s">
        <v>80</v>
      </c>
      <c r="C78" s="100"/>
      <c r="D78" s="100"/>
      <c r="E78" s="100"/>
      <c r="F78" s="100"/>
      <c r="G78" s="100" t="s">
        <v>80</v>
      </c>
      <c r="H78" s="100"/>
      <c r="I78" s="100"/>
      <c r="J78" s="100"/>
      <c r="K78" s="100"/>
    </row>
    <row r="79" spans="1:11" x14ac:dyDescent="0.2">
      <c r="B79" s="100" t="s">
        <v>79</v>
      </c>
      <c r="C79" s="100"/>
      <c r="D79" s="100"/>
      <c r="E79" s="100"/>
      <c r="F79" s="100"/>
      <c r="G79" s="100" t="s">
        <v>79</v>
      </c>
      <c r="H79" s="100"/>
      <c r="I79" s="100"/>
      <c r="J79" s="100"/>
      <c r="K79" s="100"/>
    </row>
    <row r="80" spans="1:11" x14ac:dyDescent="0.2">
      <c r="B80" s="100" t="s">
        <v>81</v>
      </c>
      <c r="C80" s="100"/>
      <c r="D80" s="100"/>
      <c r="E80" s="100"/>
      <c r="F80" s="100"/>
      <c r="G80" s="100" t="s">
        <v>81</v>
      </c>
      <c r="H80" s="100"/>
      <c r="I80" s="100"/>
      <c r="J80" s="100"/>
      <c r="K80" s="100"/>
    </row>
    <row r="81" spans="2:11" x14ac:dyDescent="0.2">
      <c r="B81" s="100" t="s">
        <v>82</v>
      </c>
      <c r="C81" s="100"/>
      <c r="D81" s="100"/>
      <c r="E81" s="100"/>
      <c r="F81" s="100"/>
      <c r="G81" s="100" t="s">
        <v>82</v>
      </c>
      <c r="H81" s="100"/>
      <c r="I81" s="100"/>
      <c r="J81" s="100"/>
      <c r="K81" s="100"/>
    </row>
    <row r="82" spans="2:11" x14ac:dyDescent="0.2">
      <c r="B82" s="100" t="s">
        <v>83</v>
      </c>
      <c r="C82" s="100"/>
      <c r="D82" s="100"/>
      <c r="E82" s="100"/>
      <c r="F82" s="100"/>
      <c r="G82" s="100" t="s">
        <v>83</v>
      </c>
      <c r="H82" s="100"/>
      <c r="I82" s="100"/>
      <c r="J82" s="100"/>
      <c r="K82" s="100"/>
    </row>
    <row r="83" spans="2:11" x14ac:dyDescent="0.2">
      <c r="B83" s="100" t="s">
        <v>84</v>
      </c>
      <c r="C83" s="100"/>
      <c r="D83" s="100"/>
      <c r="E83" s="100"/>
      <c r="F83" s="100"/>
      <c r="G83" s="100" t="s">
        <v>84</v>
      </c>
      <c r="H83" s="100"/>
      <c r="I83" s="100"/>
      <c r="J83" s="100"/>
      <c r="K83" s="100"/>
    </row>
    <row r="84" spans="2:11" x14ac:dyDescent="0.2">
      <c r="B84" s="100" t="s">
        <v>85</v>
      </c>
      <c r="C84" s="100"/>
      <c r="D84" s="100"/>
      <c r="E84" s="100"/>
      <c r="F84" s="100"/>
      <c r="G84" s="100" t="s">
        <v>85</v>
      </c>
      <c r="H84" s="100"/>
      <c r="I84" s="100"/>
      <c r="J84" s="100"/>
      <c r="K84" s="100"/>
    </row>
  </sheetData>
  <phoneticPr fontId="8" type="noConversion"/>
  <hyperlinks>
    <hyperlink ref="B76" r:id="rId1" display="www.nces.ed.gov"/>
    <hyperlink ref="G76" r:id="rId2" display="www.nces.ed.gov"/>
  </hyperlinks>
  <pageMargins left="0.5" right="0.5" top="0.5" bottom="0.55000000000000004" header="0.5" footer="0.5"/>
  <pageSetup orientation="portrait" verticalDpi="300" r:id="rId3"/>
  <headerFooter alignWithMargins="0">
    <oddFooter>&amp;LSREB Fact Book 1996/1997&amp;CDraft&amp;R&amp;D</oddFooter>
  </headerFooter>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62"/>
  </sheetPr>
  <dimension ref="A1:F215"/>
  <sheetViews>
    <sheetView showZeros="0" topLeftCell="C1" zoomScale="90" zoomScaleNormal="90" workbookViewId="0">
      <selection activeCell="F50" sqref="F50"/>
    </sheetView>
  </sheetViews>
  <sheetFormatPr defaultColWidth="9.7109375" defaultRowHeight="12.75" x14ac:dyDescent="0.2"/>
  <cols>
    <col min="1" max="1" width="21.140625" style="1" customWidth="1"/>
    <col min="2" max="2" width="15.85546875" style="100" customWidth="1"/>
    <col min="3" max="3" width="15.85546875" style="5" customWidth="1"/>
    <col min="4" max="6" width="15.85546875" style="100" customWidth="1"/>
    <col min="7" max="16384" width="9.7109375" style="5"/>
  </cols>
  <sheetData>
    <row r="1" spans="1:6" s="144" customFormat="1" ht="22.5" customHeight="1" x14ac:dyDescent="0.2">
      <c r="A1" s="151" t="s">
        <v>107</v>
      </c>
      <c r="B1" s="142"/>
      <c r="D1" s="142"/>
      <c r="E1" s="142"/>
      <c r="F1" s="142"/>
    </row>
    <row r="2" spans="1:6" x14ac:dyDescent="0.2">
      <c r="B2" s="178" t="s">
        <v>86</v>
      </c>
      <c r="C2" s="178" t="s">
        <v>86</v>
      </c>
      <c r="D2" s="178" t="s">
        <v>86</v>
      </c>
      <c r="E2" s="178" t="s">
        <v>86</v>
      </c>
      <c r="F2" s="178" t="s">
        <v>86</v>
      </c>
    </row>
    <row r="3" spans="1:6" s="10" customFormat="1" x14ac:dyDescent="0.2">
      <c r="A3" s="49"/>
      <c r="B3" s="132" t="s">
        <v>72</v>
      </c>
      <c r="C3" s="132" t="s">
        <v>103</v>
      </c>
      <c r="D3" s="189" t="s">
        <v>110</v>
      </c>
      <c r="E3" s="189" t="s">
        <v>111</v>
      </c>
      <c r="F3" s="189" t="s">
        <v>116</v>
      </c>
    </row>
    <row r="4" spans="1:6" x14ac:dyDescent="0.2">
      <c r="A4" s="34" t="s">
        <v>70</v>
      </c>
      <c r="B4" s="43">
        <f>B5+B23+B38+B52+B63</f>
        <v>349972</v>
      </c>
      <c r="C4" s="43">
        <f>C5+C23+C38+C52+C63</f>
        <v>390202</v>
      </c>
      <c r="D4" s="43">
        <f>D5+D23+D38+D52+D63</f>
        <v>509203</v>
      </c>
      <c r="E4" s="43">
        <f>E5+E23+E38+E52+E63</f>
        <v>490526</v>
      </c>
      <c r="F4" s="43">
        <f>F5+F23+F38+F52+F63</f>
        <v>481116</v>
      </c>
    </row>
    <row r="5" spans="1:6" x14ac:dyDescent="0.2">
      <c r="A5" s="35" t="s">
        <v>18</v>
      </c>
      <c r="B5" s="45">
        <f>SUM(B7:B22)</f>
        <v>140532</v>
      </c>
      <c r="C5" s="45">
        <f>SUM(C7:C22)</f>
        <v>155725</v>
      </c>
      <c r="D5" s="45">
        <f>SUM(D7:D22)</f>
        <v>206201</v>
      </c>
      <c r="E5" s="45">
        <f>SUM(E7:E22)</f>
        <v>190631</v>
      </c>
      <c r="F5" s="45">
        <f>SUM(F7:F22)</f>
        <v>184259</v>
      </c>
    </row>
    <row r="6" spans="1:6" x14ac:dyDescent="0.2">
      <c r="A6" s="36" t="s">
        <v>71</v>
      </c>
      <c r="B6" s="44">
        <f>(B5/B4)*100</f>
        <v>40.155212416993358</v>
      </c>
      <c r="C6" s="44">
        <f>(C5/C4)*100</f>
        <v>39.908816459167298</v>
      </c>
      <c r="D6" s="44">
        <f>(D5/D4)*100</f>
        <v>40.494851758532455</v>
      </c>
      <c r="E6" s="44">
        <f>(E5/E4)*100</f>
        <v>38.862567937275493</v>
      </c>
      <c r="F6" s="44">
        <f>(F5/F4)*100</f>
        <v>38.29824823950981</v>
      </c>
    </row>
    <row r="7" spans="1:6" x14ac:dyDescent="0.2">
      <c r="A7" s="35" t="s">
        <v>0</v>
      </c>
      <c r="B7" s="50">
        <v>3108</v>
      </c>
      <c r="C7" s="50">
        <v>3682</v>
      </c>
      <c r="D7" s="5">
        <v>4752</v>
      </c>
      <c r="E7" s="197">
        <v>5249</v>
      </c>
      <c r="F7" s="197">
        <v>4743</v>
      </c>
    </row>
    <row r="8" spans="1:6" x14ac:dyDescent="0.2">
      <c r="A8" s="35" t="s">
        <v>1</v>
      </c>
      <c r="B8" s="50">
        <v>4977</v>
      </c>
      <c r="C8" s="50">
        <v>5503</v>
      </c>
      <c r="D8" s="5">
        <v>6179</v>
      </c>
      <c r="E8" s="197">
        <v>6611</v>
      </c>
      <c r="F8" s="197">
        <v>6875</v>
      </c>
    </row>
    <row r="9" spans="1:6" x14ac:dyDescent="0.2">
      <c r="A9" s="35" t="s">
        <v>16</v>
      </c>
      <c r="B9" s="50">
        <v>668</v>
      </c>
      <c r="C9" s="50">
        <v>896</v>
      </c>
      <c r="D9" s="5">
        <v>1115</v>
      </c>
      <c r="E9" s="197">
        <v>1097</v>
      </c>
      <c r="F9" s="197">
        <v>913</v>
      </c>
    </row>
    <row r="10" spans="1:6" x14ac:dyDescent="0.2">
      <c r="A10" s="35" t="s">
        <v>2</v>
      </c>
      <c r="B10" s="50">
        <v>30937</v>
      </c>
      <c r="C10" s="50">
        <v>32718</v>
      </c>
      <c r="D10" s="5">
        <v>44256</v>
      </c>
      <c r="E10" s="197">
        <v>36925</v>
      </c>
      <c r="F10" s="197">
        <v>33355</v>
      </c>
    </row>
    <row r="11" spans="1:6" x14ac:dyDescent="0.2">
      <c r="A11" s="35" t="s">
        <v>3</v>
      </c>
      <c r="B11" s="50">
        <v>12140</v>
      </c>
      <c r="C11" s="50">
        <v>13812</v>
      </c>
      <c r="D11" s="5">
        <v>20707</v>
      </c>
      <c r="E11" s="197">
        <v>16655</v>
      </c>
      <c r="F11" s="197">
        <v>16732</v>
      </c>
    </row>
    <row r="12" spans="1:6" x14ac:dyDescent="0.2">
      <c r="A12" s="35" t="s">
        <v>4</v>
      </c>
      <c r="B12" s="50">
        <v>4304</v>
      </c>
      <c r="C12" s="50">
        <v>4923</v>
      </c>
      <c r="D12" s="5">
        <v>6173</v>
      </c>
      <c r="E12" s="197">
        <v>5253</v>
      </c>
      <c r="F12" s="197">
        <v>4675</v>
      </c>
    </row>
    <row r="13" spans="1:6" x14ac:dyDescent="0.2">
      <c r="A13" s="35" t="s">
        <v>5</v>
      </c>
      <c r="B13" s="50">
        <v>7221</v>
      </c>
      <c r="C13" s="50">
        <v>8730</v>
      </c>
      <c r="D13" s="5">
        <v>11304</v>
      </c>
      <c r="E13" s="197">
        <v>12952</v>
      </c>
      <c r="F13" s="197">
        <v>11054</v>
      </c>
    </row>
    <row r="14" spans="1:6" x14ac:dyDescent="0.2">
      <c r="A14" s="35" t="s">
        <v>6</v>
      </c>
      <c r="B14" s="50">
        <v>5877</v>
      </c>
      <c r="C14" s="50">
        <v>7108</v>
      </c>
      <c r="D14" s="5">
        <v>8903</v>
      </c>
      <c r="E14" s="197">
        <v>8124</v>
      </c>
      <c r="F14" s="197">
        <v>7750</v>
      </c>
    </row>
    <row r="15" spans="1:6" x14ac:dyDescent="0.2">
      <c r="A15" s="35" t="s">
        <v>7</v>
      </c>
      <c r="B15" s="50">
        <v>3339</v>
      </c>
      <c r="C15" s="50">
        <v>3511</v>
      </c>
      <c r="D15" s="5">
        <v>4093</v>
      </c>
      <c r="E15" s="197">
        <v>3758</v>
      </c>
      <c r="F15" s="197">
        <v>3486</v>
      </c>
    </row>
    <row r="16" spans="1:6" x14ac:dyDescent="0.2">
      <c r="A16" s="35" t="s">
        <v>8</v>
      </c>
      <c r="B16" s="50">
        <v>6765</v>
      </c>
      <c r="C16" s="50">
        <v>7346</v>
      </c>
      <c r="D16" s="5">
        <v>10667</v>
      </c>
      <c r="E16" s="197">
        <v>9046</v>
      </c>
      <c r="F16" s="197">
        <v>9859</v>
      </c>
    </row>
    <row r="17" spans="1:6" x14ac:dyDescent="0.2">
      <c r="A17" s="35" t="s">
        <v>9</v>
      </c>
      <c r="B17" s="50">
        <v>8857</v>
      </c>
      <c r="C17" s="50">
        <v>9274</v>
      </c>
      <c r="D17" s="5">
        <v>10544</v>
      </c>
      <c r="E17" s="197">
        <v>10507</v>
      </c>
      <c r="F17" s="197">
        <v>9739</v>
      </c>
    </row>
    <row r="18" spans="1:6" x14ac:dyDescent="0.2">
      <c r="A18" s="35" t="s">
        <v>10</v>
      </c>
      <c r="B18" s="50">
        <v>2213</v>
      </c>
      <c r="C18" s="50">
        <v>2194</v>
      </c>
      <c r="D18" s="5">
        <v>3027</v>
      </c>
      <c r="E18" s="197">
        <v>3819</v>
      </c>
      <c r="F18" s="197">
        <v>3613</v>
      </c>
    </row>
    <row r="19" spans="1:6" x14ac:dyDescent="0.2">
      <c r="A19" s="35" t="s">
        <v>11</v>
      </c>
      <c r="B19" s="50">
        <v>8912</v>
      </c>
      <c r="C19" s="50">
        <v>10705</v>
      </c>
      <c r="D19" s="5">
        <v>12860</v>
      </c>
      <c r="E19" s="197">
        <v>13241</v>
      </c>
      <c r="F19" s="197">
        <v>12177</v>
      </c>
    </row>
    <row r="20" spans="1:6" x14ac:dyDescent="0.2">
      <c r="A20" s="35" t="s">
        <v>12</v>
      </c>
      <c r="B20" s="50">
        <v>33621</v>
      </c>
      <c r="C20" s="50">
        <v>35569</v>
      </c>
      <c r="D20" s="5">
        <v>46728</v>
      </c>
      <c r="E20" s="197">
        <v>42340</v>
      </c>
      <c r="F20" s="197">
        <v>44715</v>
      </c>
    </row>
    <row r="21" spans="1:6" x14ac:dyDescent="0.2">
      <c r="A21" s="35" t="s">
        <v>13</v>
      </c>
      <c r="B21" s="50">
        <v>6088</v>
      </c>
      <c r="C21" s="50">
        <v>8046</v>
      </c>
      <c r="D21" s="5">
        <v>12465</v>
      </c>
      <c r="E21" s="197">
        <v>12949</v>
      </c>
      <c r="F21" s="197">
        <v>12172</v>
      </c>
    </row>
    <row r="22" spans="1:6" x14ac:dyDescent="0.2">
      <c r="A22" s="37" t="s">
        <v>14</v>
      </c>
      <c r="B22" s="51">
        <v>1505</v>
      </c>
      <c r="C22" s="51">
        <v>1708</v>
      </c>
      <c r="D22" s="5">
        <v>2428</v>
      </c>
      <c r="E22" s="198">
        <v>2105</v>
      </c>
      <c r="F22" s="198">
        <v>2401</v>
      </c>
    </row>
    <row r="23" spans="1:6" x14ac:dyDescent="0.2">
      <c r="A23" s="38" t="s">
        <v>67</v>
      </c>
      <c r="B23" s="47">
        <f>SUM(B25:B37)</f>
        <v>80763</v>
      </c>
      <c r="C23" s="47">
        <f>SUM(C25:C37)</f>
        <v>89137</v>
      </c>
      <c r="D23" s="47">
        <f>SUM(D25:D37)</f>
        <v>129654</v>
      </c>
      <c r="E23" s="47">
        <f>SUM(E25:E37)</f>
        <v>134924</v>
      </c>
      <c r="F23" s="47">
        <f>SUM(F25:F37)</f>
        <v>136120</v>
      </c>
    </row>
    <row r="24" spans="1:6" x14ac:dyDescent="0.2">
      <c r="A24" s="36" t="s">
        <v>71</v>
      </c>
      <c r="B24" s="44">
        <f>(B23/B4)*100</f>
        <v>23.076989016264157</v>
      </c>
      <c r="C24" s="44">
        <f>(C23/C4)*100</f>
        <v>22.843809104002542</v>
      </c>
      <c r="D24" s="44">
        <f>(D23/D4)*100</f>
        <v>25.462143781556669</v>
      </c>
      <c r="E24" s="44">
        <f>(E23/E4)*100</f>
        <v>27.50598337295067</v>
      </c>
      <c r="F24" s="44">
        <f>(F23/F4)*100</f>
        <v>28.292553147265942</v>
      </c>
    </row>
    <row r="25" spans="1:6" x14ac:dyDescent="0.2">
      <c r="A25" s="39" t="s">
        <v>24</v>
      </c>
      <c r="B25" s="50">
        <v>577</v>
      </c>
      <c r="C25" s="50">
        <v>974</v>
      </c>
      <c r="D25" s="5">
        <v>982</v>
      </c>
      <c r="E25" s="197">
        <v>1228</v>
      </c>
      <c r="F25" s="197">
        <v>1475</v>
      </c>
    </row>
    <row r="26" spans="1:6" x14ac:dyDescent="0.2">
      <c r="A26" s="39" t="s">
        <v>25</v>
      </c>
      <c r="B26" s="50">
        <v>14382</v>
      </c>
      <c r="C26" s="50">
        <v>14744</v>
      </c>
      <c r="D26" s="5">
        <v>19923</v>
      </c>
      <c r="E26" s="197">
        <v>21606</v>
      </c>
      <c r="F26" s="197">
        <v>20963</v>
      </c>
    </row>
    <row r="27" spans="1:6" x14ac:dyDescent="0.2">
      <c r="A27" s="39" t="s">
        <v>26</v>
      </c>
      <c r="B27" s="50">
        <v>41717</v>
      </c>
      <c r="C27" s="50">
        <v>46670</v>
      </c>
      <c r="D27" s="5">
        <v>70797</v>
      </c>
      <c r="E27" s="197">
        <v>74123</v>
      </c>
      <c r="F27" s="197">
        <v>72620</v>
      </c>
    </row>
    <row r="28" spans="1:6" x14ac:dyDescent="0.2">
      <c r="A28" s="39" t="s">
        <v>27</v>
      </c>
      <c r="B28" s="50">
        <v>3535</v>
      </c>
      <c r="C28" s="50">
        <v>3935</v>
      </c>
      <c r="D28" s="5">
        <v>5419</v>
      </c>
      <c r="E28" s="197">
        <v>5356</v>
      </c>
      <c r="F28" s="197">
        <v>6292</v>
      </c>
    </row>
    <row r="29" spans="1:6" x14ac:dyDescent="0.2">
      <c r="A29" s="39" t="s">
        <v>29</v>
      </c>
      <c r="B29" s="50">
        <v>505</v>
      </c>
      <c r="C29" s="50">
        <v>617</v>
      </c>
      <c r="D29" s="5">
        <v>827</v>
      </c>
      <c r="E29" s="197">
        <v>983</v>
      </c>
      <c r="F29" s="197">
        <v>1235</v>
      </c>
    </row>
    <row r="30" spans="1:6" x14ac:dyDescent="0.2">
      <c r="A30" s="39" t="s">
        <v>31</v>
      </c>
      <c r="B30" s="50">
        <v>1748</v>
      </c>
      <c r="C30" s="50">
        <v>1477</v>
      </c>
      <c r="D30" s="5">
        <v>1653</v>
      </c>
      <c r="E30" s="197">
        <v>1724</v>
      </c>
      <c r="F30" s="197">
        <v>1871</v>
      </c>
    </row>
    <row r="31" spans="1:6" x14ac:dyDescent="0.2">
      <c r="A31" s="39" t="s">
        <v>40</v>
      </c>
      <c r="B31" s="50">
        <v>579</v>
      </c>
      <c r="C31" s="50">
        <v>548</v>
      </c>
      <c r="D31" s="5">
        <v>657</v>
      </c>
      <c r="E31" s="197">
        <v>744</v>
      </c>
      <c r="F31" s="197">
        <v>802</v>
      </c>
    </row>
    <row r="32" spans="1:6" x14ac:dyDescent="0.2">
      <c r="A32" s="39" t="s">
        <v>47</v>
      </c>
      <c r="B32" s="50">
        <v>1216</v>
      </c>
      <c r="C32" s="50">
        <v>1558</v>
      </c>
      <c r="D32" s="5">
        <v>2485</v>
      </c>
      <c r="E32" s="197">
        <v>3477</v>
      </c>
      <c r="F32" s="197">
        <v>3402</v>
      </c>
    </row>
    <row r="33" spans="1:6" x14ac:dyDescent="0.2">
      <c r="A33" s="39" t="s">
        <v>46</v>
      </c>
      <c r="B33" s="50">
        <v>2592</v>
      </c>
      <c r="C33" s="50">
        <v>2697</v>
      </c>
      <c r="D33" s="5">
        <v>4533</v>
      </c>
      <c r="E33" s="197">
        <v>4888</v>
      </c>
      <c r="F33" s="197">
        <v>6415</v>
      </c>
    </row>
    <row r="34" spans="1:6" x14ac:dyDescent="0.2">
      <c r="A34" s="39" t="s">
        <v>50</v>
      </c>
      <c r="B34" s="50">
        <v>3956</v>
      </c>
      <c r="C34" s="50">
        <v>4061</v>
      </c>
      <c r="D34" s="5">
        <v>4928</v>
      </c>
      <c r="E34" s="197">
        <v>4973</v>
      </c>
      <c r="F34" s="197">
        <v>4979</v>
      </c>
    </row>
    <row r="35" spans="1:6" x14ac:dyDescent="0.2">
      <c r="A35" s="39" t="s">
        <v>54</v>
      </c>
      <c r="B35" s="50">
        <v>2780</v>
      </c>
      <c r="C35" s="50">
        <v>3536</v>
      </c>
      <c r="D35" s="5">
        <v>4460</v>
      </c>
      <c r="E35" s="197">
        <v>4069</v>
      </c>
      <c r="F35" s="197">
        <v>4028</v>
      </c>
    </row>
    <row r="36" spans="1:6" x14ac:dyDescent="0.2">
      <c r="A36" s="39" t="s">
        <v>17</v>
      </c>
      <c r="B36" s="50">
        <v>5837</v>
      </c>
      <c r="C36" s="50">
        <v>6873</v>
      </c>
      <c r="D36" s="5">
        <v>11170</v>
      </c>
      <c r="E36" s="197">
        <v>10588</v>
      </c>
      <c r="F36" s="197">
        <v>10149</v>
      </c>
    </row>
    <row r="37" spans="1:6" x14ac:dyDescent="0.2">
      <c r="A37" s="40" t="s">
        <v>57</v>
      </c>
      <c r="B37" s="51">
        <v>1339</v>
      </c>
      <c r="C37" s="51">
        <v>1447</v>
      </c>
      <c r="D37" s="5">
        <v>1820</v>
      </c>
      <c r="E37" s="198">
        <v>1165</v>
      </c>
      <c r="F37" s="198">
        <v>1889</v>
      </c>
    </row>
    <row r="38" spans="1:6" x14ac:dyDescent="0.2">
      <c r="A38" s="38" t="s">
        <v>68</v>
      </c>
      <c r="B38" s="45">
        <f>SUM(B40:B51)</f>
        <v>73250</v>
      </c>
      <c r="C38" s="45">
        <f>SUM(C40:C51)</f>
        <v>79932</v>
      </c>
      <c r="D38" s="45">
        <f>SUM(D40:D51)</f>
        <v>97912</v>
      </c>
      <c r="E38" s="45">
        <f>SUM(E40:E51)</f>
        <v>92502</v>
      </c>
      <c r="F38" s="45">
        <f>SUM(F40:F51)</f>
        <v>92802</v>
      </c>
    </row>
    <row r="39" spans="1:6" x14ac:dyDescent="0.2">
      <c r="A39" s="36" t="s">
        <v>71</v>
      </c>
      <c r="B39" s="44">
        <f>(B38/B4)*100</f>
        <v>20.930245848239288</v>
      </c>
      <c r="C39" s="44">
        <f>(C38/C4)*100</f>
        <v>20.484774552667592</v>
      </c>
      <c r="D39" s="44">
        <f>(D38/D4)*100</f>
        <v>19.228480586328047</v>
      </c>
      <c r="E39" s="44">
        <f>(E38/E4)*100</f>
        <v>18.857716002821462</v>
      </c>
      <c r="F39" s="44">
        <f>(F38/F4)*100</f>
        <v>19.288903299827901</v>
      </c>
    </row>
    <row r="40" spans="1:6" x14ac:dyDescent="0.2">
      <c r="A40" s="39" t="s">
        <v>32</v>
      </c>
      <c r="B40" s="50">
        <v>12753</v>
      </c>
      <c r="C40" s="50">
        <v>14018</v>
      </c>
      <c r="D40" s="5">
        <v>17838</v>
      </c>
      <c r="E40" s="197">
        <v>17065</v>
      </c>
      <c r="F40" s="197">
        <v>17809</v>
      </c>
    </row>
    <row r="41" spans="1:6" x14ac:dyDescent="0.2">
      <c r="A41" s="39" t="s">
        <v>33</v>
      </c>
      <c r="B41" s="50">
        <v>5992</v>
      </c>
      <c r="C41" s="50">
        <v>5867</v>
      </c>
      <c r="D41" s="5">
        <v>7970</v>
      </c>
      <c r="E41" s="197">
        <v>8504</v>
      </c>
      <c r="F41" s="197">
        <v>8988</v>
      </c>
    </row>
    <row r="42" spans="1:6" x14ac:dyDescent="0.2">
      <c r="A42" s="39" t="s">
        <v>30</v>
      </c>
      <c r="B42" s="50">
        <v>4039</v>
      </c>
      <c r="C42" s="50">
        <v>4362</v>
      </c>
      <c r="D42" s="5">
        <v>5132</v>
      </c>
      <c r="E42" s="197">
        <v>4873</v>
      </c>
      <c r="F42" s="197">
        <v>4558</v>
      </c>
    </row>
    <row r="43" spans="1:6" x14ac:dyDescent="0.2">
      <c r="A43" s="39" t="s">
        <v>34</v>
      </c>
      <c r="B43" s="50">
        <v>4025</v>
      </c>
      <c r="C43" s="50">
        <v>5139</v>
      </c>
      <c r="D43" s="5">
        <v>6183</v>
      </c>
      <c r="E43" s="197">
        <v>5787</v>
      </c>
      <c r="F43" s="197">
        <v>6095</v>
      </c>
    </row>
    <row r="44" spans="1:6" x14ac:dyDescent="0.2">
      <c r="A44" s="39" t="s">
        <v>37</v>
      </c>
      <c r="B44" s="50">
        <v>9005</v>
      </c>
      <c r="C44" s="50">
        <v>10264</v>
      </c>
      <c r="D44" s="5">
        <v>15142</v>
      </c>
      <c r="E44" s="197">
        <v>13929</v>
      </c>
      <c r="F44" s="197">
        <v>13377</v>
      </c>
    </row>
    <row r="45" spans="1:6" x14ac:dyDescent="0.2">
      <c r="A45" s="39" t="s">
        <v>38</v>
      </c>
      <c r="B45" s="50">
        <v>7384</v>
      </c>
      <c r="C45" s="50">
        <v>7295</v>
      </c>
      <c r="D45" s="5">
        <v>7830</v>
      </c>
      <c r="E45" s="197">
        <v>7668</v>
      </c>
      <c r="F45" s="197">
        <v>7999</v>
      </c>
    </row>
    <row r="46" spans="1:6" x14ac:dyDescent="0.2">
      <c r="A46" s="39" t="s">
        <v>39</v>
      </c>
      <c r="B46" s="50">
        <v>6348</v>
      </c>
      <c r="C46" s="50">
        <v>7527</v>
      </c>
      <c r="D46" s="5">
        <v>10183</v>
      </c>
      <c r="E46" s="197">
        <v>8094</v>
      </c>
      <c r="F46" s="197">
        <v>8035</v>
      </c>
    </row>
    <row r="47" spans="1:6" x14ac:dyDescent="0.2">
      <c r="A47" s="39" t="s">
        <v>43</v>
      </c>
      <c r="B47" s="50">
        <v>1875</v>
      </c>
      <c r="C47" s="50">
        <v>1742</v>
      </c>
      <c r="D47" s="5">
        <v>1961</v>
      </c>
      <c r="E47" s="197">
        <v>1930</v>
      </c>
      <c r="F47" s="197">
        <v>2092</v>
      </c>
    </row>
    <row r="48" spans="1:6" x14ac:dyDescent="0.2">
      <c r="A48" s="39" t="s">
        <v>42</v>
      </c>
      <c r="B48" s="50">
        <v>719</v>
      </c>
      <c r="C48" s="50">
        <v>771</v>
      </c>
      <c r="D48" s="5">
        <v>881</v>
      </c>
      <c r="E48" s="197">
        <v>677</v>
      </c>
      <c r="F48" s="197">
        <v>788</v>
      </c>
    </row>
    <row r="49" spans="1:6" x14ac:dyDescent="0.2">
      <c r="A49" s="39" t="s">
        <v>49</v>
      </c>
      <c r="B49" s="50">
        <v>14031</v>
      </c>
      <c r="C49" s="50">
        <v>15161</v>
      </c>
      <c r="D49" s="5">
        <v>16462</v>
      </c>
      <c r="E49" s="197">
        <v>15612</v>
      </c>
      <c r="F49" s="197">
        <v>14411</v>
      </c>
    </row>
    <row r="50" spans="1:6" x14ac:dyDescent="0.2">
      <c r="A50" s="39" t="s">
        <v>53</v>
      </c>
      <c r="B50" s="50">
        <v>789</v>
      </c>
      <c r="C50" s="50">
        <v>888</v>
      </c>
      <c r="D50" s="5">
        <v>973</v>
      </c>
      <c r="E50" s="197">
        <v>729</v>
      </c>
      <c r="F50" s="197">
        <v>874</v>
      </c>
    </row>
    <row r="51" spans="1:6" x14ac:dyDescent="0.2">
      <c r="A51" s="40" t="s">
        <v>56</v>
      </c>
      <c r="B51" s="51">
        <v>6290</v>
      </c>
      <c r="C51" s="51">
        <v>6898</v>
      </c>
      <c r="D51" s="5">
        <v>7357</v>
      </c>
      <c r="E51" s="198">
        <v>7634</v>
      </c>
      <c r="F51" s="198">
        <v>7776</v>
      </c>
    </row>
    <row r="52" spans="1:6" x14ac:dyDescent="0.2">
      <c r="A52" s="38" t="s">
        <v>69</v>
      </c>
      <c r="B52" s="45">
        <f>SUM(B54:B62)</f>
        <v>55035</v>
      </c>
      <c r="C52" s="45">
        <f>SUM(C54:C62)</f>
        <v>65072</v>
      </c>
      <c r="D52" s="45">
        <f>SUM(D54:D62)</f>
        <v>75164</v>
      </c>
      <c r="E52" s="45">
        <f>SUM(E54:E62)</f>
        <v>72197</v>
      </c>
      <c r="F52" s="45">
        <f>SUM(F54:F62)</f>
        <v>67591</v>
      </c>
    </row>
    <row r="53" spans="1:6" x14ac:dyDescent="0.2">
      <c r="A53" s="36" t="s">
        <v>71</v>
      </c>
      <c r="B53" s="44">
        <f>(B52/B4)*100</f>
        <v>15.725543757786337</v>
      </c>
      <c r="C53" s="44">
        <f>(C52/C4)*100</f>
        <v>16.676490638182276</v>
      </c>
      <c r="D53" s="44">
        <f>(D52/D4)*100</f>
        <v>14.761107063391222</v>
      </c>
      <c r="E53" s="44">
        <f>(E52/E4)*100</f>
        <v>14.718282007477686</v>
      </c>
      <c r="F53" s="44">
        <f>(F52/F4)*100</f>
        <v>14.048794885225185</v>
      </c>
    </row>
    <row r="54" spans="1:6" x14ac:dyDescent="0.2">
      <c r="A54" s="39" t="s">
        <v>28</v>
      </c>
      <c r="B54" s="50">
        <v>5069</v>
      </c>
      <c r="C54" s="50">
        <v>4626</v>
      </c>
      <c r="D54" s="5">
        <v>7447</v>
      </c>
      <c r="E54" s="197">
        <v>7411</v>
      </c>
      <c r="F54" s="197">
        <v>6673</v>
      </c>
    </row>
    <row r="55" spans="1:6" x14ac:dyDescent="0.2">
      <c r="A55" s="39" t="s">
        <v>36</v>
      </c>
      <c r="B55" s="50">
        <v>919</v>
      </c>
      <c r="C55" s="50">
        <v>1172</v>
      </c>
      <c r="D55" s="5">
        <v>1241</v>
      </c>
      <c r="E55" s="197">
        <v>1291</v>
      </c>
      <c r="F55" s="197">
        <v>1343</v>
      </c>
    </row>
    <row r="56" spans="1:6" x14ac:dyDescent="0.2">
      <c r="A56" s="39" t="s">
        <v>35</v>
      </c>
      <c r="B56" s="50">
        <v>5833</v>
      </c>
      <c r="C56" s="50">
        <v>7377</v>
      </c>
      <c r="D56" s="5">
        <v>8448</v>
      </c>
      <c r="E56" s="197">
        <v>7751</v>
      </c>
      <c r="F56" s="197">
        <v>6308</v>
      </c>
    </row>
    <row r="57" spans="1:6" x14ac:dyDescent="0.2">
      <c r="A57" s="39" t="s">
        <v>44</v>
      </c>
      <c r="B57" s="50">
        <v>611</v>
      </c>
      <c r="C57" s="50">
        <v>872</v>
      </c>
      <c r="D57" s="5">
        <v>999</v>
      </c>
      <c r="E57" s="197">
        <v>1231</v>
      </c>
      <c r="F57" s="197">
        <v>1014</v>
      </c>
    </row>
    <row r="58" spans="1:6" x14ac:dyDescent="0.2">
      <c r="A58" s="39" t="s">
        <v>45</v>
      </c>
      <c r="B58" s="50">
        <v>9638</v>
      </c>
      <c r="C58" s="50">
        <v>11665</v>
      </c>
      <c r="D58" s="5">
        <v>14649</v>
      </c>
      <c r="E58" s="197">
        <v>13942</v>
      </c>
      <c r="F58" s="197">
        <v>12518</v>
      </c>
    </row>
    <row r="59" spans="1:6" x14ac:dyDescent="0.2">
      <c r="A59" s="39" t="s">
        <v>48</v>
      </c>
      <c r="B59" s="50">
        <v>16773</v>
      </c>
      <c r="C59" s="50">
        <v>19588</v>
      </c>
      <c r="D59" s="5">
        <v>20701</v>
      </c>
      <c r="E59" s="197">
        <v>21816</v>
      </c>
      <c r="F59" s="197">
        <v>20246</v>
      </c>
    </row>
    <row r="60" spans="1:6" x14ac:dyDescent="0.2">
      <c r="A60" s="39" t="s">
        <v>51</v>
      </c>
      <c r="B60" s="50">
        <v>14941</v>
      </c>
      <c r="C60" s="50">
        <v>18116</v>
      </c>
      <c r="D60" s="5">
        <v>19731</v>
      </c>
      <c r="E60" s="197">
        <v>17332</v>
      </c>
      <c r="F60" s="197">
        <v>18109</v>
      </c>
    </row>
    <row r="61" spans="1:6" x14ac:dyDescent="0.2">
      <c r="A61" s="39" t="s">
        <v>52</v>
      </c>
      <c r="B61" s="50">
        <v>959</v>
      </c>
      <c r="C61" s="50">
        <v>1278</v>
      </c>
      <c r="D61" s="5">
        <v>1550</v>
      </c>
      <c r="E61" s="197">
        <v>1082</v>
      </c>
      <c r="F61" s="197">
        <v>1045</v>
      </c>
    </row>
    <row r="62" spans="1:6" x14ac:dyDescent="0.2">
      <c r="A62" s="40" t="s">
        <v>55</v>
      </c>
      <c r="B62" s="51">
        <v>292</v>
      </c>
      <c r="C62" s="51">
        <v>378</v>
      </c>
      <c r="D62" s="5">
        <v>398</v>
      </c>
      <c r="E62" s="198">
        <v>341</v>
      </c>
      <c r="F62" s="198">
        <v>335</v>
      </c>
    </row>
    <row r="63" spans="1:6" x14ac:dyDescent="0.2">
      <c r="A63" s="41" t="s">
        <v>41</v>
      </c>
      <c r="B63" s="48">
        <v>392</v>
      </c>
      <c r="C63" s="48">
        <v>336</v>
      </c>
      <c r="D63" s="48">
        <v>272</v>
      </c>
      <c r="E63" s="200">
        <v>272</v>
      </c>
      <c r="F63" s="200">
        <v>344</v>
      </c>
    </row>
    <row r="64" spans="1:6" x14ac:dyDescent="0.2">
      <c r="A64" s="5"/>
      <c r="C64" s="100"/>
    </row>
    <row r="65" spans="1:2" x14ac:dyDescent="0.2">
      <c r="A65" s="5"/>
      <c r="B65" s="100" t="s">
        <v>19</v>
      </c>
    </row>
    <row r="66" spans="1:2" x14ac:dyDescent="0.2">
      <c r="A66" s="5"/>
      <c r="B66" s="100" t="s">
        <v>59</v>
      </c>
    </row>
    <row r="67" spans="1:2" x14ac:dyDescent="0.2">
      <c r="A67" s="5"/>
      <c r="B67" s="100" t="s">
        <v>60</v>
      </c>
    </row>
    <row r="68" spans="1:2" x14ac:dyDescent="0.2">
      <c r="A68" s="5"/>
      <c r="B68" s="100" t="s">
        <v>61</v>
      </c>
    </row>
    <row r="69" spans="1:2" ht="12.75" customHeight="1" x14ac:dyDescent="0.2">
      <c r="A69" s="5"/>
      <c r="B69" s="100" t="s">
        <v>20</v>
      </c>
    </row>
    <row r="70" spans="1:2" ht="12.75" customHeight="1" x14ac:dyDescent="0.2">
      <c r="A70" s="5"/>
      <c r="B70" s="100" t="s">
        <v>62</v>
      </c>
    </row>
    <row r="71" spans="1:2" ht="12.75" customHeight="1" x14ac:dyDescent="0.2">
      <c r="A71" s="5"/>
      <c r="B71" s="100" t="s">
        <v>73</v>
      </c>
    </row>
    <row r="72" spans="1:2" ht="12.75" customHeight="1" x14ac:dyDescent="0.2">
      <c r="A72" s="5"/>
      <c r="B72" s="100" t="s">
        <v>74</v>
      </c>
    </row>
    <row r="73" spans="1:2" x14ac:dyDescent="0.2">
      <c r="A73" s="5"/>
      <c r="B73" s="100" t="s">
        <v>76</v>
      </c>
    </row>
    <row r="74" spans="1:2" x14ac:dyDescent="0.2">
      <c r="A74" s="5"/>
      <c r="B74" s="100" t="s">
        <v>75</v>
      </c>
    </row>
    <row r="75" spans="1:2" x14ac:dyDescent="0.2">
      <c r="A75" s="5"/>
      <c r="B75" s="100" t="s">
        <v>63</v>
      </c>
    </row>
    <row r="76" spans="1:2" x14ac:dyDescent="0.2">
      <c r="A76" s="5"/>
    </row>
    <row r="77" spans="1:2" x14ac:dyDescent="0.2">
      <c r="A77" s="5"/>
      <c r="B77" s="100" t="s">
        <v>80</v>
      </c>
    </row>
    <row r="78" spans="1:2" x14ac:dyDescent="0.2">
      <c r="A78" s="5"/>
      <c r="B78" s="100" t="s">
        <v>79</v>
      </c>
    </row>
    <row r="79" spans="1:2" x14ac:dyDescent="0.2">
      <c r="A79" s="5"/>
      <c r="B79" s="100" t="s">
        <v>81</v>
      </c>
    </row>
    <row r="80" spans="1:2" x14ac:dyDescent="0.2">
      <c r="B80" s="100" t="s">
        <v>82</v>
      </c>
    </row>
    <row r="81" spans="2:2" x14ac:dyDescent="0.2">
      <c r="B81" s="100" t="s">
        <v>83</v>
      </c>
    </row>
    <row r="82" spans="2:2" x14ac:dyDescent="0.2">
      <c r="B82" s="100" t="s">
        <v>84</v>
      </c>
    </row>
    <row r="83" spans="2:2" x14ac:dyDescent="0.2">
      <c r="B83" s="100" t="s">
        <v>85</v>
      </c>
    </row>
    <row r="98" ht="9.9499999999999993" customHeight="1" x14ac:dyDescent="0.2"/>
    <row r="99" ht="9.9499999999999993" customHeight="1" x14ac:dyDescent="0.2"/>
    <row r="100" ht="9.9499999999999993" customHeight="1" x14ac:dyDescent="0.2"/>
    <row r="101" ht="9.9499999999999993" customHeight="1" x14ac:dyDescent="0.2"/>
    <row r="102" ht="9.9499999999999993" customHeight="1" x14ac:dyDescent="0.2"/>
    <row r="103" ht="9.9499999999999993" customHeight="1" x14ac:dyDescent="0.2"/>
    <row r="104" ht="9.9499999999999993" customHeight="1" x14ac:dyDescent="0.2"/>
    <row r="113" ht="9.9499999999999993" customHeight="1" x14ac:dyDescent="0.2"/>
    <row r="114" ht="9.9499999999999993" customHeight="1" x14ac:dyDescent="0.2"/>
    <row r="115" ht="9.9499999999999993" customHeight="1" x14ac:dyDescent="0.2"/>
    <row r="116" ht="9.9499999999999993" customHeight="1" x14ac:dyDescent="0.2"/>
    <row r="117" ht="12" customHeight="1" x14ac:dyDescent="0.2"/>
    <row r="118" ht="9.9499999999999993" customHeight="1" x14ac:dyDescent="0.2"/>
    <row r="144" ht="9.9499999999999993" customHeight="1" x14ac:dyDescent="0.2"/>
    <row r="145" ht="9.9499999999999993" customHeight="1" x14ac:dyDescent="0.2"/>
    <row r="146" ht="9.9499999999999993" customHeight="1" x14ac:dyDescent="0.2"/>
    <row r="147" ht="9.9499999999999993" customHeight="1" x14ac:dyDescent="0.2"/>
    <row r="148" ht="9.9499999999999993" customHeight="1" x14ac:dyDescent="0.2"/>
    <row r="149" ht="12" customHeight="1" x14ac:dyDescent="0.2"/>
    <row r="150" ht="9.9499999999999993" customHeight="1" x14ac:dyDescent="0.2"/>
    <row r="151" ht="9.9499999999999993" customHeight="1" x14ac:dyDescent="0.2"/>
    <row r="152" ht="9.9499999999999993" customHeight="1" x14ac:dyDescent="0.2"/>
    <row r="153" ht="9.9499999999999993" customHeight="1" x14ac:dyDescent="0.2"/>
    <row r="154" ht="12" customHeight="1" x14ac:dyDescent="0.2"/>
    <row r="155" ht="9.9499999999999993" customHeight="1" x14ac:dyDescent="0.2"/>
    <row r="156" ht="9.9499999999999993" customHeight="1" x14ac:dyDescent="0.2"/>
    <row r="157" ht="9.9499999999999993" customHeight="1" x14ac:dyDescent="0.2"/>
    <row r="158" ht="9.9499999999999993" customHeight="1" x14ac:dyDescent="0.2"/>
    <row r="179" ht="12" customHeight="1" x14ac:dyDescent="0.2"/>
    <row r="180" ht="9.9499999999999993" customHeight="1" x14ac:dyDescent="0.2"/>
    <row r="206" ht="9.9499999999999993" customHeight="1" x14ac:dyDescent="0.2"/>
    <row r="207" ht="9.9499999999999993" customHeight="1" x14ac:dyDescent="0.2"/>
    <row r="208" ht="9.9499999999999993" customHeight="1" x14ac:dyDescent="0.2"/>
    <row r="209" ht="12" customHeight="1" x14ac:dyDescent="0.2"/>
    <row r="210" ht="9.9499999999999993" customHeight="1" x14ac:dyDescent="0.2"/>
    <row r="211" ht="9.9499999999999993" customHeight="1" x14ac:dyDescent="0.2"/>
    <row r="212" ht="9.9499999999999993" customHeight="1" x14ac:dyDescent="0.2"/>
    <row r="213" ht="9.9499999999999993" customHeight="1" x14ac:dyDescent="0.2"/>
    <row r="214" ht="9.9499999999999993" customHeight="1" x14ac:dyDescent="0.2"/>
    <row r="215" ht="9.9499999999999993" customHeight="1" x14ac:dyDescent="0.2"/>
  </sheetData>
  <phoneticPr fontId="8" type="noConversion"/>
  <hyperlinks>
    <hyperlink ref="B75" r:id="rId1" display="www.nces.ed.gov"/>
  </hyperlinks>
  <pageMargins left="0.75" right="0.75" top="1" bottom="1" header="0.5" footer="0.5"/>
  <pageSetup orientation="portrait" r:id="rId2"/>
  <headerFooter alignWithMargins="0"/>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62"/>
  </sheetPr>
  <dimension ref="A1:P215"/>
  <sheetViews>
    <sheetView zoomScale="80" zoomScaleNormal="80" workbookViewId="0">
      <pane xSplit="1" ySplit="7" topLeftCell="D8" activePane="bottomRight" state="frozen"/>
      <selection pane="topRight" activeCell="B1" sqref="B1"/>
      <selection pane="bottomLeft" activeCell="A8" sqref="A8"/>
      <selection pane="bottomRight" activeCell="O32" sqref="O32"/>
    </sheetView>
  </sheetViews>
  <sheetFormatPr defaultColWidth="9.7109375" defaultRowHeight="12.75" x14ac:dyDescent="0.2"/>
  <cols>
    <col min="1" max="1" width="24.5703125" style="1" customWidth="1"/>
    <col min="2" max="11" width="18.28515625" style="100" customWidth="1"/>
    <col min="12" max="16" width="18.28515625" style="1" customWidth="1"/>
    <col min="17" max="16384" width="9.7109375" style="1"/>
  </cols>
  <sheetData>
    <row r="1" spans="1:16" s="144" customFormat="1" ht="22.5" customHeight="1" x14ac:dyDescent="0.2">
      <c r="A1" s="142" t="s">
        <v>89</v>
      </c>
      <c r="B1" s="142"/>
      <c r="C1" s="142"/>
      <c r="D1" s="142"/>
      <c r="E1" s="142"/>
      <c r="F1" s="142"/>
      <c r="G1" s="142"/>
      <c r="H1" s="142"/>
      <c r="I1" s="142"/>
      <c r="J1" s="142"/>
      <c r="K1" s="142"/>
      <c r="L1" s="143"/>
    </row>
    <row r="2" spans="1:16" s="144" customFormat="1" ht="12.75" customHeight="1" x14ac:dyDescent="0.2">
      <c r="A2" s="142"/>
      <c r="B2" s="182"/>
      <c r="C2" s="183"/>
      <c r="D2" s="183"/>
      <c r="E2" s="183"/>
      <c r="F2" s="183"/>
      <c r="G2" s="182"/>
      <c r="H2" s="180"/>
      <c r="I2" s="180"/>
      <c r="J2" s="180"/>
      <c r="K2" s="180"/>
      <c r="L2" s="136" t="s">
        <v>97</v>
      </c>
      <c r="M2" s="136" t="s">
        <v>97</v>
      </c>
      <c r="N2" s="136" t="s">
        <v>97</v>
      </c>
      <c r="O2" s="136" t="s">
        <v>97</v>
      </c>
      <c r="P2" s="136" t="s">
        <v>97</v>
      </c>
    </row>
    <row r="3" spans="1:16" s="5" customFormat="1" x14ac:dyDescent="0.2">
      <c r="B3" s="179" t="s">
        <v>90</v>
      </c>
      <c r="C3" s="180" t="s">
        <v>90</v>
      </c>
      <c r="D3" s="180" t="s">
        <v>90</v>
      </c>
      <c r="E3" s="180" t="s">
        <v>90</v>
      </c>
      <c r="F3" s="180" t="s">
        <v>90</v>
      </c>
      <c r="G3" s="179" t="s">
        <v>106</v>
      </c>
      <c r="H3" s="180" t="s">
        <v>106</v>
      </c>
      <c r="I3" s="180" t="s">
        <v>106</v>
      </c>
      <c r="J3" s="180" t="s">
        <v>106</v>
      </c>
      <c r="K3" s="180" t="s">
        <v>106</v>
      </c>
      <c r="L3" s="136" t="s">
        <v>96</v>
      </c>
      <c r="M3" s="136" t="s">
        <v>96</v>
      </c>
      <c r="N3" s="136" t="s">
        <v>96</v>
      </c>
      <c r="O3" s="136" t="s">
        <v>96</v>
      </c>
      <c r="P3" s="136" t="s">
        <v>96</v>
      </c>
    </row>
    <row r="4" spans="1:16" s="5" customFormat="1" x14ac:dyDescent="0.2">
      <c r="A4" s="4"/>
      <c r="B4" s="153" t="s">
        <v>72</v>
      </c>
      <c r="C4" s="130" t="s">
        <v>103</v>
      </c>
      <c r="D4" s="193" t="s">
        <v>110</v>
      </c>
      <c r="E4" s="193" t="s">
        <v>111</v>
      </c>
      <c r="F4" s="193" t="s">
        <v>116</v>
      </c>
      <c r="G4" s="153" t="s">
        <v>72</v>
      </c>
      <c r="H4" s="130" t="s">
        <v>103</v>
      </c>
      <c r="I4" s="193" t="s">
        <v>110</v>
      </c>
      <c r="J4" s="193" t="s">
        <v>111</v>
      </c>
      <c r="K4" s="193" t="s">
        <v>116</v>
      </c>
      <c r="L4" s="137" t="s">
        <v>72</v>
      </c>
      <c r="M4" s="137" t="s">
        <v>103</v>
      </c>
      <c r="N4" s="137" t="s">
        <v>110</v>
      </c>
      <c r="O4" s="137" t="s">
        <v>111</v>
      </c>
      <c r="P4" s="137" t="s">
        <v>116</v>
      </c>
    </row>
    <row r="5" spans="1:16" s="53" customFormat="1" x14ac:dyDescent="0.2">
      <c r="A5" s="55" t="s">
        <v>70</v>
      </c>
      <c r="B5" s="145">
        <f t="shared" ref="B5:H5" si="0">B6+B24+B39+B53+B64</f>
        <v>64960</v>
      </c>
      <c r="C5" s="43">
        <f t="shared" si="0"/>
        <v>77732</v>
      </c>
      <c r="D5" s="43">
        <f t="shared" ref="D5:E5" si="1">D6+D24+D39+D53+D64</f>
        <v>107815</v>
      </c>
      <c r="E5" s="43">
        <f t="shared" si="1"/>
        <v>98354</v>
      </c>
      <c r="F5" s="43">
        <f t="shared" ref="F5" si="2">F6+F24+F39+F53+F64</f>
        <v>92984</v>
      </c>
      <c r="G5" s="145">
        <f t="shared" si="0"/>
        <v>9761</v>
      </c>
      <c r="H5" s="43">
        <f t="shared" si="0"/>
        <v>29320</v>
      </c>
      <c r="I5" s="43">
        <f t="shared" ref="I5:J5" si="3">I6+I24+I39+I53+I64</f>
        <v>41812</v>
      </c>
      <c r="J5" s="43">
        <f t="shared" si="3"/>
        <v>37309</v>
      </c>
      <c r="K5" s="43">
        <f t="shared" ref="K5" si="4">K6+K24+K39+K53+K64</f>
        <v>38267</v>
      </c>
      <c r="L5" s="158">
        <f t="shared" ref="L5:P6" si="5">(G5/B5)*100</f>
        <v>15.026169950738916</v>
      </c>
      <c r="M5" s="158">
        <f t="shared" si="5"/>
        <v>37.719343384963722</v>
      </c>
      <c r="N5" s="158">
        <f t="shared" si="5"/>
        <v>38.781245652274734</v>
      </c>
      <c r="O5" s="158">
        <f t="shared" si="5"/>
        <v>37.933383492282978</v>
      </c>
      <c r="P5" s="158">
        <f t="shared" si="5"/>
        <v>41.154392153488772</v>
      </c>
    </row>
    <row r="6" spans="1:16" s="53" customFormat="1" x14ac:dyDescent="0.2">
      <c r="A6" s="56" t="s">
        <v>18</v>
      </c>
      <c r="B6" s="146">
        <f t="shared" ref="B6:G6" si="6">SUM(B8:B23)</f>
        <v>35858</v>
      </c>
      <c r="C6" s="45">
        <f t="shared" ref="C6:D6" si="7">SUM(C8:C23)</f>
        <v>43199</v>
      </c>
      <c r="D6" s="45">
        <f t="shared" si="7"/>
        <v>62098</v>
      </c>
      <c r="E6" s="45">
        <f t="shared" ref="E6:F6" si="8">SUM(E8:E23)</f>
        <v>54695</v>
      </c>
      <c r="F6" s="45">
        <f t="shared" si="8"/>
        <v>50903</v>
      </c>
      <c r="G6" s="146">
        <f t="shared" si="6"/>
        <v>6615</v>
      </c>
      <c r="H6" s="45">
        <f t="shared" ref="H6:I6" si="9">SUM(H8:H23)</f>
        <v>19396</v>
      </c>
      <c r="I6" s="45">
        <f t="shared" si="9"/>
        <v>27971</v>
      </c>
      <c r="J6" s="45">
        <f t="shared" ref="J6:K6" si="10">SUM(J8:J23)</f>
        <v>24497</v>
      </c>
      <c r="K6" s="45">
        <f t="shared" si="10"/>
        <v>25309</v>
      </c>
      <c r="L6" s="159">
        <f t="shared" si="5"/>
        <v>18.447766188856043</v>
      </c>
      <c r="M6" s="159">
        <f t="shared" si="5"/>
        <v>44.899187481191696</v>
      </c>
      <c r="N6" s="159">
        <f t="shared" si="5"/>
        <v>45.043318625398562</v>
      </c>
      <c r="O6" s="159">
        <f t="shared" si="5"/>
        <v>44.788371880427832</v>
      </c>
      <c r="P6" s="159">
        <f t="shared" si="5"/>
        <v>49.720055792389445</v>
      </c>
    </row>
    <row r="7" spans="1:16" s="53" customFormat="1" x14ac:dyDescent="0.2">
      <c r="A7" s="54" t="s">
        <v>71</v>
      </c>
      <c r="B7" s="147">
        <f t="shared" ref="B7:G7" si="11">(B6/B5)*100</f>
        <v>55.200123152709359</v>
      </c>
      <c r="C7" s="44">
        <f t="shared" ref="C7:D7" si="12">(C6/C5)*100</f>
        <v>55.574280862450479</v>
      </c>
      <c r="D7" s="44">
        <f t="shared" si="12"/>
        <v>57.596809349348419</v>
      </c>
      <c r="E7" s="44">
        <f t="shared" ref="E7:F7" si="13">(E6/E5)*100</f>
        <v>55.610346300099643</v>
      </c>
      <c r="F7" s="44">
        <f t="shared" si="13"/>
        <v>54.743826894949663</v>
      </c>
      <c r="G7" s="147">
        <f t="shared" si="11"/>
        <v>67.769695727896732</v>
      </c>
      <c r="H7" s="44">
        <f t="shared" ref="H7:I7" si="14">(H6/H5)*100</f>
        <v>66.152796725784441</v>
      </c>
      <c r="I7" s="44">
        <f t="shared" si="14"/>
        <v>66.897063044102168</v>
      </c>
      <c r="J7" s="44">
        <f t="shared" ref="J7:K7" si="15">(J6/J5)*100</f>
        <v>65.659760379533083</v>
      </c>
      <c r="K7" s="44">
        <f t="shared" si="15"/>
        <v>66.137925627825538</v>
      </c>
      <c r="L7" s="135"/>
      <c r="M7" s="135"/>
      <c r="N7" s="135"/>
      <c r="O7" s="135"/>
      <c r="P7" s="135"/>
    </row>
    <row r="8" spans="1:16" s="5" customFormat="1" x14ac:dyDescent="0.2">
      <c r="A8" s="35" t="s">
        <v>0</v>
      </c>
      <c r="B8" s="148">
        <v>1239</v>
      </c>
      <c r="C8" s="8">
        <v>1704</v>
      </c>
      <c r="D8" s="8">
        <v>2177</v>
      </c>
      <c r="E8" s="8">
        <v>2314</v>
      </c>
      <c r="F8" s="8">
        <v>2077</v>
      </c>
      <c r="G8" s="148">
        <v>699</v>
      </c>
      <c r="H8" s="8">
        <v>1323</v>
      </c>
      <c r="I8" s="8">
        <v>1731</v>
      </c>
      <c r="J8" s="8">
        <v>1751</v>
      </c>
      <c r="K8" s="8">
        <v>1643</v>
      </c>
      <c r="L8" s="154">
        <f t="shared" ref="L8:L23" si="16">(G8/B8)*100</f>
        <v>56.416464891041166</v>
      </c>
      <c r="M8" s="154">
        <f t="shared" ref="M8:M23" si="17">(H8/C8)*100</f>
        <v>77.640845070422543</v>
      </c>
      <c r="N8" s="154">
        <f t="shared" ref="N8:N23" si="18">(I8/D8)*100</f>
        <v>79.513091410197518</v>
      </c>
      <c r="O8" s="154">
        <f t="shared" ref="O8:O23" si="19">(J8/E8)*100</f>
        <v>75.669835782195335</v>
      </c>
      <c r="P8" s="154">
        <f t="shared" ref="P8:P23" si="20">(K8/F8)*100</f>
        <v>79.104477611940297</v>
      </c>
    </row>
    <row r="9" spans="1:16" s="5" customFormat="1" x14ac:dyDescent="0.2">
      <c r="A9" s="35" t="s">
        <v>1</v>
      </c>
      <c r="B9" s="148">
        <v>1126</v>
      </c>
      <c r="C9" s="8">
        <v>1236</v>
      </c>
      <c r="D9" s="8">
        <v>1488</v>
      </c>
      <c r="E9" s="8">
        <v>1734</v>
      </c>
      <c r="F9" s="8">
        <v>1659</v>
      </c>
      <c r="G9" s="148">
        <v>131</v>
      </c>
      <c r="H9" s="8">
        <v>679</v>
      </c>
      <c r="I9" s="8">
        <v>839</v>
      </c>
      <c r="J9" s="8">
        <v>1041</v>
      </c>
      <c r="K9" s="8">
        <v>903</v>
      </c>
      <c r="L9" s="154">
        <f t="shared" si="16"/>
        <v>11.634103019538189</v>
      </c>
      <c r="M9" s="154">
        <f t="shared" si="17"/>
        <v>54.935275080906152</v>
      </c>
      <c r="N9" s="154">
        <f t="shared" si="18"/>
        <v>56.384408602150536</v>
      </c>
      <c r="O9" s="154">
        <f t="shared" si="19"/>
        <v>60.034602076124564</v>
      </c>
      <c r="P9" s="154">
        <f t="shared" si="20"/>
        <v>54.430379746835442</v>
      </c>
    </row>
    <row r="10" spans="1:16" s="5" customFormat="1" x14ac:dyDescent="0.2">
      <c r="A10" s="35" t="s">
        <v>16</v>
      </c>
      <c r="B10" s="148">
        <v>185</v>
      </c>
      <c r="C10" s="8">
        <v>278</v>
      </c>
      <c r="D10" s="8">
        <v>367</v>
      </c>
      <c r="E10" s="8">
        <v>446</v>
      </c>
      <c r="F10" s="8">
        <v>345</v>
      </c>
      <c r="G10" s="148">
        <v>0</v>
      </c>
      <c r="H10" s="8">
        <v>185</v>
      </c>
      <c r="I10" s="8">
        <v>268</v>
      </c>
      <c r="J10" s="8">
        <v>372</v>
      </c>
      <c r="K10" s="8">
        <v>138</v>
      </c>
      <c r="L10" s="154">
        <f t="shared" si="16"/>
        <v>0</v>
      </c>
      <c r="M10" s="154">
        <f t="shared" si="17"/>
        <v>66.546762589928051</v>
      </c>
      <c r="N10" s="154">
        <f t="shared" si="18"/>
        <v>73.024523160762939</v>
      </c>
      <c r="O10" s="154">
        <f t="shared" si="19"/>
        <v>83.408071748878925</v>
      </c>
      <c r="P10" s="154">
        <f t="shared" si="20"/>
        <v>40</v>
      </c>
    </row>
    <row r="11" spans="1:16" s="5" customFormat="1" x14ac:dyDescent="0.2">
      <c r="A11" s="35" t="s">
        <v>2</v>
      </c>
      <c r="B11" s="148">
        <v>7756</v>
      </c>
      <c r="C11" s="8">
        <v>8691</v>
      </c>
      <c r="D11" s="8">
        <v>12820</v>
      </c>
      <c r="E11" s="8">
        <v>9158</v>
      </c>
      <c r="F11" s="8">
        <v>7891</v>
      </c>
      <c r="G11" s="148">
        <v>431</v>
      </c>
      <c r="H11" s="8">
        <v>2863</v>
      </c>
      <c r="I11" s="8">
        <v>3739</v>
      </c>
      <c r="J11" s="8">
        <v>1551</v>
      </c>
      <c r="K11" s="8">
        <v>2689</v>
      </c>
      <c r="L11" s="154">
        <f t="shared" si="16"/>
        <v>5.5569881382155755</v>
      </c>
      <c r="M11" s="154">
        <f t="shared" si="17"/>
        <v>32.942124036359452</v>
      </c>
      <c r="N11" s="154">
        <f t="shared" si="18"/>
        <v>29.165366614664585</v>
      </c>
      <c r="O11" s="154">
        <f t="shared" si="19"/>
        <v>16.936012229744485</v>
      </c>
      <c r="P11" s="154">
        <f t="shared" si="20"/>
        <v>34.076796350272467</v>
      </c>
    </row>
    <row r="12" spans="1:16" s="5" customFormat="1" x14ac:dyDescent="0.2">
      <c r="A12" s="35" t="s">
        <v>3</v>
      </c>
      <c r="B12" s="148">
        <v>4991</v>
      </c>
      <c r="C12" s="8">
        <v>6144</v>
      </c>
      <c r="D12" s="8">
        <v>10192</v>
      </c>
      <c r="E12" s="8">
        <v>8091</v>
      </c>
      <c r="F12" s="8">
        <v>8055</v>
      </c>
      <c r="G12" s="148">
        <v>2253</v>
      </c>
      <c r="H12" s="8">
        <v>3950</v>
      </c>
      <c r="I12" s="8">
        <v>6857</v>
      </c>
      <c r="J12" s="8">
        <v>5481</v>
      </c>
      <c r="K12" s="8">
        <v>6051</v>
      </c>
      <c r="L12" s="154">
        <f t="shared" si="16"/>
        <v>45.141254257663796</v>
      </c>
      <c r="M12" s="154">
        <f t="shared" si="17"/>
        <v>64.290364583333343</v>
      </c>
      <c r="N12" s="154">
        <f t="shared" si="18"/>
        <v>67.278257456828882</v>
      </c>
      <c r="O12" s="154">
        <f t="shared" si="19"/>
        <v>67.741935483870961</v>
      </c>
      <c r="P12" s="154">
        <f t="shared" si="20"/>
        <v>75.121042830540034</v>
      </c>
    </row>
    <row r="13" spans="1:16" s="5" customFormat="1" x14ac:dyDescent="0.2">
      <c r="A13" s="35" t="s">
        <v>4</v>
      </c>
      <c r="B13" s="148">
        <v>568</v>
      </c>
      <c r="C13" s="8">
        <v>795</v>
      </c>
      <c r="D13" s="8">
        <v>922</v>
      </c>
      <c r="E13" s="8">
        <v>778</v>
      </c>
      <c r="F13" s="8">
        <v>660</v>
      </c>
      <c r="G13" s="148">
        <v>0</v>
      </c>
      <c r="H13" s="8">
        <v>94</v>
      </c>
      <c r="I13" s="8">
        <v>193</v>
      </c>
      <c r="J13" s="8">
        <v>202</v>
      </c>
      <c r="K13" s="8">
        <v>141</v>
      </c>
      <c r="L13" s="154">
        <f t="shared" si="16"/>
        <v>0</v>
      </c>
      <c r="M13" s="154">
        <f t="shared" si="17"/>
        <v>11.823899371069183</v>
      </c>
      <c r="N13" s="154">
        <f t="shared" si="18"/>
        <v>20.932754880694144</v>
      </c>
      <c r="O13" s="154">
        <f t="shared" si="19"/>
        <v>25.96401028277635</v>
      </c>
      <c r="P13" s="154">
        <f t="shared" si="20"/>
        <v>21.363636363636363</v>
      </c>
    </row>
    <row r="14" spans="1:16" s="5" customFormat="1" x14ac:dyDescent="0.2">
      <c r="A14" s="35" t="s">
        <v>5</v>
      </c>
      <c r="B14" s="148">
        <v>2793</v>
      </c>
      <c r="C14" s="8">
        <v>3362</v>
      </c>
      <c r="D14" s="8">
        <v>4494</v>
      </c>
      <c r="E14" s="8">
        <v>5506</v>
      </c>
      <c r="F14" s="8">
        <v>4526</v>
      </c>
      <c r="G14" s="148">
        <v>703</v>
      </c>
      <c r="H14" s="8">
        <v>1317</v>
      </c>
      <c r="I14" s="8">
        <v>1866</v>
      </c>
      <c r="J14" s="8">
        <v>2098</v>
      </c>
      <c r="K14" s="8">
        <v>2259</v>
      </c>
      <c r="L14" s="154">
        <f t="shared" si="16"/>
        <v>25.170068027210885</v>
      </c>
      <c r="M14" s="154">
        <f t="shared" si="17"/>
        <v>39.173111243307559</v>
      </c>
      <c r="N14" s="154">
        <f t="shared" si="18"/>
        <v>41.522029372496661</v>
      </c>
      <c r="O14" s="154">
        <f t="shared" si="19"/>
        <v>38.103886669088268</v>
      </c>
      <c r="P14" s="154">
        <f t="shared" si="20"/>
        <v>49.911621741051704</v>
      </c>
    </row>
    <row r="15" spans="1:16" s="5" customFormat="1" x14ac:dyDescent="0.2">
      <c r="A15" s="35" t="s">
        <v>6</v>
      </c>
      <c r="B15" s="148">
        <v>2458</v>
      </c>
      <c r="C15" s="8">
        <v>3212</v>
      </c>
      <c r="D15" s="8">
        <v>4643</v>
      </c>
      <c r="E15" s="8">
        <v>4028</v>
      </c>
      <c r="F15" s="8">
        <v>3521</v>
      </c>
      <c r="G15" s="148">
        <v>426</v>
      </c>
      <c r="H15" s="8">
        <v>2456</v>
      </c>
      <c r="I15" s="8">
        <v>3781</v>
      </c>
      <c r="J15" s="8">
        <v>3212</v>
      </c>
      <c r="K15" s="8">
        <v>2604</v>
      </c>
      <c r="L15" s="154">
        <f t="shared" si="16"/>
        <v>17.331163547599672</v>
      </c>
      <c r="M15" s="154">
        <f t="shared" si="17"/>
        <v>76.463262764632617</v>
      </c>
      <c r="N15" s="154">
        <f t="shared" si="18"/>
        <v>81.434417402541456</v>
      </c>
      <c r="O15" s="154">
        <f t="shared" si="19"/>
        <v>79.741807348560073</v>
      </c>
      <c r="P15" s="154">
        <f t="shared" si="20"/>
        <v>73.956262425447321</v>
      </c>
    </row>
    <row r="16" spans="1:16" s="5" customFormat="1" x14ac:dyDescent="0.2">
      <c r="A16" s="35" t="s">
        <v>7</v>
      </c>
      <c r="B16" s="148">
        <v>1686</v>
      </c>
      <c r="C16" s="8">
        <v>1801</v>
      </c>
      <c r="D16" s="8">
        <v>2060</v>
      </c>
      <c r="E16" s="8">
        <v>2097</v>
      </c>
      <c r="F16" s="8">
        <v>1820</v>
      </c>
      <c r="G16" s="148">
        <v>686</v>
      </c>
      <c r="H16" s="8">
        <v>1140</v>
      </c>
      <c r="I16" s="8">
        <v>1151</v>
      </c>
      <c r="J16" s="8">
        <v>1393</v>
      </c>
      <c r="K16" s="8">
        <v>1163</v>
      </c>
      <c r="L16" s="154">
        <f t="shared" si="16"/>
        <v>40.688018979833927</v>
      </c>
      <c r="M16" s="154">
        <f t="shared" si="17"/>
        <v>63.298167684619656</v>
      </c>
      <c r="N16" s="154">
        <f t="shared" si="18"/>
        <v>55.873786407766993</v>
      </c>
      <c r="O16" s="154">
        <f t="shared" si="19"/>
        <v>66.428230805913216</v>
      </c>
      <c r="P16" s="154">
        <f t="shared" si="20"/>
        <v>63.901098901098898</v>
      </c>
    </row>
    <row r="17" spans="1:16" s="5" customFormat="1" x14ac:dyDescent="0.2">
      <c r="A17" s="35" t="s">
        <v>8</v>
      </c>
      <c r="B17" s="148">
        <v>1710</v>
      </c>
      <c r="C17" s="8">
        <v>1994</v>
      </c>
      <c r="D17" s="8">
        <v>3451</v>
      </c>
      <c r="E17" s="8">
        <v>2895</v>
      </c>
      <c r="F17" s="8">
        <v>3153</v>
      </c>
      <c r="G17" s="148">
        <v>100</v>
      </c>
      <c r="H17" s="8">
        <v>546</v>
      </c>
      <c r="I17" s="8">
        <v>1036</v>
      </c>
      <c r="J17" s="8">
        <v>1275</v>
      </c>
      <c r="K17" s="8">
        <v>1618</v>
      </c>
      <c r="L17" s="154">
        <f t="shared" si="16"/>
        <v>5.8479532163742682</v>
      </c>
      <c r="M17" s="154">
        <f t="shared" si="17"/>
        <v>27.382146439317957</v>
      </c>
      <c r="N17" s="154">
        <f t="shared" si="18"/>
        <v>30.020283975659229</v>
      </c>
      <c r="O17" s="154">
        <f t="shared" si="19"/>
        <v>44.041450777202073</v>
      </c>
      <c r="P17" s="154">
        <f t="shared" si="20"/>
        <v>51.3162067871868</v>
      </c>
    </row>
    <row r="18" spans="1:16" s="5" customFormat="1" x14ac:dyDescent="0.2">
      <c r="A18" s="35" t="s">
        <v>9</v>
      </c>
      <c r="B18" s="148">
        <v>797</v>
      </c>
      <c r="C18" s="8">
        <v>942</v>
      </c>
      <c r="D18" s="8">
        <v>1271</v>
      </c>
      <c r="E18" s="8">
        <v>1073</v>
      </c>
      <c r="F18" s="8">
        <v>798</v>
      </c>
      <c r="G18" s="148">
        <v>0</v>
      </c>
      <c r="H18" s="8">
        <v>118</v>
      </c>
      <c r="I18" s="8">
        <v>22</v>
      </c>
      <c r="J18" s="8">
        <v>123</v>
      </c>
      <c r="K18" s="8">
        <v>43</v>
      </c>
      <c r="L18" s="154">
        <f t="shared" si="16"/>
        <v>0</v>
      </c>
      <c r="M18" s="154">
        <f t="shared" si="17"/>
        <v>12.526539278131635</v>
      </c>
      <c r="N18" s="154">
        <f t="shared" si="18"/>
        <v>1.730920535011802</v>
      </c>
      <c r="O18" s="154">
        <f t="shared" si="19"/>
        <v>11.463187325256291</v>
      </c>
      <c r="P18" s="154">
        <f t="shared" si="20"/>
        <v>5.3884711779448615</v>
      </c>
    </row>
    <row r="19" spans="1:16" s="5" customFormat="1" x14ac:dyDescent="0.2">
      <c r="A19" s="35" t="s">
        <v>10</v>
      </c>
      <c r="B19" s="148">
        <v>819</v>
      </c>
      <c r="C19" s="8">
        <v>902</v>
      </c>
      <c r="D19" s="8">
        <v>1348</v>
      </c>
      <c r="E19" s="8">
        <v>1729</v>
      </c>
      <c r="F19" s="8">
        <v>1645</v>
      </c>
      <c r="G19" s="148">
        <v>76</v>
      </c>
      <c r="H19" s="8">
        <v>524</v>
      </c>
      <c r="I19" s="8">
        <v>827</v>
      </c>
      <c r="J19" s="8">
        <v>1118</v>
      </c>
      <c r="K19" s="8">
        <v>1148</v>
      </c>
      <c r="L19" s="154">
        <f t="shared" si="16"/>
        <v>9.2796092796092804</v>
      </c>
      <c r="M19" s="154">
        <f t="shared" si="17"/>
        <v>58.093126385809313</v>
      </c>
      <c r="N19" s="154">
        <f t="shared" si="18"/>
        <v>61.350148367952514</v>
      </c>
      <c r="O19" s="154">
        <f t="shared" si="19"/>
        <v>64.661654135338338</v>
      </c>
      <c r="P19" s="154">
        <f t="shared" si="20"/>
        <v>69.787234042553195</v>
      </c>
    </row>
    <row r="20" spans="1:16" s="5" customFormat="1" x14ac:dyDescent="0.2">
      <c r="A20" s="35" t="s">
        <v>11</v>
      </c>
      <c r="B20" s="148">
        <v>1946</v>
      </c>
      <c r="C20" s="8">
        <v>2499</v>
      </c>
      <c r="D20" s="8">
        <v>3121</v>
      </c>
      <c r="E20" s="8">
        <v>3170</v>
      </c>
      <c r="F20" s="8">
        <v>3143</v>
      </c>
      <c r="G20" s="148">
        <v>259</v>
      </c>
      <c r="H20" s="8">
        <v>1113</v>
      </c>
      <c r="I20" s="8">
        <v>1538</v>
      </c>
      <c r="J20" s="8">
        <v>1531</v>
      </c>
      <c r="K20" s="8">
        <v>1724</v>
      </c>
      <c r="L20" s="154">
        <f t="shared" si="16"/>
        <v>13.309352517985612</v>
      </c>
      <c r="M20" s="154">
        <f t="shared" si="17"/>
        <v>44.537815126050425</v>
      </c>
      <c r="N20" s="154">
        <f t="shared" si="18"/>
        <v>49.279077218840115</v>
      </c>
      <c r="O20" s="154">
        <f t="shared" si="19"/>
        <v>48.296529968454259</v>
      </c>
      <c r="P20" s="154">
        <f t="shared" si="20"/>
        <v>54.852052179446389</v>
      </c>
    </row>
    <row r="21" spans="1:16" s="5" customFormat="1" x14ac:dyDescent="0.2">
      <c r="A21" s="35" t="s">
        <v>12</v>
      </c>
      <c r="B21" s="148">
        <v>5524</v>
      </c>
      <c r="C21" s="8">
        <v>6934</v>
      </c>
      <c r="D21" s="8">
        <v>9753</v>
      </c>
      <c r="E21" s="8">
        <v>8175</v>
      </c>
      <c r="F21" s="8">
        <v>8212</v>
      </c>
      <c r="G21" s="148">
        <v>208</v>
      </c>
      <c r="H21" s="8">
        <v>1969</v>
      </c>
      <c r="I21" s="8">
        <v>2478</v>
      </c>
      <c r="J21" s="8">
        <v>2135</v>
      </c>
      <c r="K21" s="8">
        <v>2128</v>
      </c>
      <c r="L21" s="154">
        <f t="shared" si="16"/>
        <v>3.7653874004344683</v>
      </c>
      <c r="M21" s="154">
        <f t="shared" si="17"/>
        <v>28.396308047303144</v>
      </c>
      <c r="N21" s="154">
        <f t="shared" si="18"/>
        <v>25.407566902491542</v>
      </c>
      <c r="O21" s="154">
        <f t="shared" si="19"/>
        <v>26.116207951070336</v>
      </c>
      <c r="P21" s="154">
        <f t="shared" si="20"/>
        <v>25.913297613248904</v>
      </c>
    </row>
    <row r="22" spans="1:16" s="5" customFormat="1" x14ac:dyDescent="0.2">
      <c r="A22" s="35" t="s">
        <v>13</v>
      </c>
      <c r="B22" s="148">
        <v>2164</v>
      </c>
      <c r="C22" s="8">
        <v>2607</v>
      </c>
      <c r="D22" s="8">
        <v>3810</v>
      </c>
      <c r="E22" s="8">
        <v>3335</v>
      </c>
      <c r="F22" s="8">
        <v>3206</v>
      </c>
      <c r="G22" s="148">
        <v>643</v>
      </c>
      <c r="H22" s="8">
        <v>1119</v>
      </c>
      <c r="I22" s="8">
        <v>1645</v>
      </c>
      <c r="J22" s="8">
        <v>1214</v>
      </c>
      <c r="K22" s="8">
        <v>1057</v>
      </c>
      <c r="L22" s="154">
        <f t="shared" si="16"/>
        <v>29.713493530499075</v>
      </c>
      <c r="M22" s="154">
        <f t="shared" si="17"/>
        <v>42.922899884925201</v>
      </c>
      <c r="N22" s="154">
        <f t="shared" si="18"/>
        <v>43.175853018372699</v>
      </c>
      <c r="O22" s="154">
        <f t="shared" si="19"/>
        <v>36.401799100449779</v>
      </c>
      <c r="P22" s="154">
        <f t="shared" si="20"/>
        <v>32.969432314410483</v>
      </c>
    </row>
    <row r="23" spans="1:16" s="5" customFormat="1" x14ac:dyDescent="0.2">
      <c r="A23" s="37" t="s">
        <v>14</v>
      </c>
      <c r="B23" s="148">
        <v>96</v>
      </c>
      <c r="C23" s="8">
        <v>98</v>
      </c>
      <c r="D23" s="8">
        <v>181</v>
      </c>
      <c r="E23" s="8">
        <v>166</v>
      </c>
      <c r="F23" s="8">
        <v>192</v>
      </c>
      <c r="G23" s="148">
        <v>0</v>
      </c>
      <c r="H23" s="8">
        <v>0</v>
      </c>
      <c r="I23" s="8">
        <v>0</v>
      </c>
      <c r="J23" s="8">
        <v>0</v>
      </c>
      <c r="K23" s="8">
        <v>0</v>
      </c>
      <c r="L23" s="155">
        <f t="shared" si="16"/>
        <v>0</v>
      </c>
      <c r="M23" s="155">
        <f t="shared" si="17"/>
        <v>0</v>
      </c>
      <c r="N23" s="155">
        <f t="shared" si="18"/>
        <v>0</v>
      </c>
      <c r="O23" s="155">
        <f t="shared" si="19"/>
        <v>0</v>
      </c>
      <c r="P23" s="155">
        <f t="shared" si="20"/>
        <v>0</v>
      </c>
    </row>
    <row r="24" spans="1:16" s="53" customFormat="1" x14ac:dyDescent="0.2">
      <c r="A24" s="52" t="s">
        <v>67</v>
      </c>
      <c r="B24" s="149">
        <f t="shared" ref="B24:G24" si="21">SUM(B26:B38)</f>
        <v>6215</v>
      </c>
      <c r="C24" s="47">
        <f t="shared" ref="C24:D24" si="22">SUM(C26:C38)</f>
        <v>7047</v>
      </c>
      <c r="D24" s="47">
        <f t="shared" si="22"/>
        <v>10129</v>
      </c>
      <c r="E24" s="47">
        <f t="shared" ref="E24:F24" si="23">SUM(E26:E38)</f>
        <v>9846</v>
      </c>
      <c r="F24" s="47">
        <f t="shared" si="23"/>
        <v>10041</v>
      </c>
      <c r="G24" s="149">
        <f t="shared" si="21"/>
        <v>68</v>
      </c>
      <c r="H24" s="47">
        <f t="shared" ref="H24:I24" si="24">SUM(H26:H38)</f>
        <v>457</v>
      </c>
      <c r="I24" s="47">
        <f t="shared" si="24"/>
        <v>478</v>
      </c>
      <c r="J24" s="47">
        <f t="shared" ref="J24:K24" si="25">SUM(J26:J38)</f>
        <v>187</v>
      </c>
      <c r="K24" s="47">
        <f t="shared" si="25"/>
        <v>214</v>
      </c>
      <c r="L24" s="159">
        <f t="shared" ref="L24:M24" si="26">SUM(L26:L38)</f>
        <v>1.5773602412433312</v>
      </c>
      <c r="M24" s="159">
        <f t="shared" si="26"/>
        <v>11.279579857893111</v>
      </c>
      <c r="N24" s="159">
        <f t="shared" ref="N24:O24" si="27">SUM(N26:N38)</f>
        <v>23.526575891724114</v>
      </c>
      <c r="O24" s="159">
        <f t="shared" si="27"/>
        <v>15.217985739135255</v>
      </c>
      <c r="P24" s="159">
        <f t="shared" ref="P24" si="28">SUM(P26:P38)</f>
        <v>7.2055122828040741</v>
      </c>
    </row>
    <row r="25" spans="1:16" s="53" customFormat="1" x14ac:dyDescent="0.2">
      <c r="A25" s="54" t="s">
        <v>71</v>
      </c>
      <c r="B25" s="147">
        <f t="shared" ref="B25:G25" si="29">(B24/B5)*100</f>
        <v>9.5674261083743843</v>
      </c>
      <c r="C25" s="44">
        <f t="shared" ref="C25:D25" si="30">(C24/C5)*100</f>
        <v>9.0657644213451345</v>
      </c>
      <c r="D25" s="44">
        <f t="shared" si="30"/>
        <v>9.3947966423966989</v>
      </c>
      <c r="E25" s="44">
        <f t="shared" ref="E25:F25" si="31">(E24/E5)*100</f>
        <v>10.010777395937124</v>
      </c>
      <c r="F25" s="44">
        <f t="shared" si="31"/>
        <v>10.798632022713585</v>
      </c>
      <c r="G25" s="147">
        <f t="shared" si="29"/>
        <v>0.69664993340846215</v>
      </c>
      <c r="H25" s="44">
        <f t="shared" ref="H25:I25" si="32">(H24/H5)*100</f>
        <v>1.5586630286493861</v>
      </c>
      <c r="I25" s="44">
        <f t="shared" si="32"/>
        <v>1.143212474887592</v>
      </c>
      <c r="J25" s="44">
        <f t="shared" ref="J25:K25" si="33">(J24/J5)*100</f>
        <v>0.50121954488193199</v>
      </c>
      <c r="K25" s="44">
        <f t="shared" si="33"/>
        <v>0.55922857814827398</v>
      </c>
      <c r="L25" s="135"/>
      <c r="M25" s="135"/>
      <c r="N25" s="135"/>
      <c r="O25" s="135"/>
      <c r="P25" s="135"/>
    </row>
    <row r="26" spans="1:16" s="5" customFormat="1" x14ac:dyDescent="0.2">
      <c r="A26" s="39" t="s">
        <v>24</v>
      </c>
      <c r="B26" s="148">
        <v>42</v>
      </c>
      <c r="C26" s="8">
        <v>36</v>
      </c>
      <c r="D26" s="8">
        <v>58</v>
      </c>
      <c r="E26" s="8">
        <v>41</v>
      </c>
      <c r="F26" s="8">
        <v>49</v>
      </c>
      <c r="G26" s="148">
        <v>0</v>
      </c>
      <c r="H26" s="8">
        <v>0</v>
      </c>
      <c r="I26" s="8">
        <v>0</v>
      </c>
      <c r="J26" s="8">
        <v>0</v>
      </c>
      <c r="K26" s="8">
        <v>0</v>
      </c>
      <c r="L26" s="156">
        <f t="shared" ref="L26:P31" si="34">(G26/B26)*100</f>
        <v>0</v>
      </c>
      <c r="M26" s="156">
        <f t="shared" si="34"/>
        <v>0</v>
      </c>
      <c r="N26" s="156">
        <f t="shared" si="34"/>
        <v>0</v>
      </c>
      <c r="O26" s="156">
        <f t="shared" si="34"/>
        <v>0</v>
      </c>
      <c r="P26" s="156">
        <f t="shared" si="34"/>
        <v>0</v>
      </c>
    </row>
    <row r="27" spans="1:16" s="5" customFormat="1" x14ac:dyDescent="0.2">
      <c r="A27" s="39" t="s">
        <v>25</v>
      </c>
      <c r="B27" s="148">
        <v>786</v>
      </c>
      <c r="C27" s="8">
        <v>933</v>
      </c>
      <c r="D27" s="8">
        <v>1226</v>
      </c>
      <c r="E27" s="8">
        <v>1347</v>
      </c>
      <c r="F27" s="8">
        <v>1243</v>
      </c>
      <c r="G27" s="148">
        <v>0</v>
      </c>
      <c r="H27" s="8">
        <v>0</v>
      </c>
      <c r="I27" s="8">
        <v>19</v>
      </c>
      <c r="J27" s="8">
        <v>17</v>
      </c>
      <c r="K27" s="8">
        <v>0</v>
      </c>
      <c r="L27" s="156">
        <f t="shared" si="34"/>
        <v>0</v>
      </c>
      <c r="M27" s="156">
        <f t="shared" si="34"/>
        <v>0</v>
      </c>
      <c r="N27" s="156">
        <f t="shared" si="34"/>
        <v>1.5497553017944536</v>
      </c>
      <c r="O27" s="156">
        <f t="shared" si="34"/>
        <v>1.2620638455827766</v>
      </c>
      <c r="P27" s="156">
        <f t="shared" si="34"/>
        <v>0</v>
      </c>
    </row>
    <row r="28" spans="1:16" s="5" customFormat="1" x14ac:dyDescent="0.2">
      <c r="A28" s="39" t="s">
        <v>26</v>
      </c>
      <c r="B28" s="148">
        <v>4311</v>
      </c>
      <c r="C28" s="8">
        <v>4731</v>
      </c>
      <c r="D28" s="8">
        <v>6764</v>
      </c>
      <c r="E28" s="8">
        <v>6379</v>
      </c>
      <c r="F28" s="8">
        <v>6676</v>
      </c>
      <c r="G28" s="148">
        <v>68</v>
      </c>
      <c r="H28" s="8">
        <v>456</v>
      </c>
      <c r="I28" s="8">
        <v>402</v>
      </c>
      <c r="J28" s="8">
        <v>124</v>
      </c>
      <c r="K28" s="8">
        <v>214</v>
      </c>
      <c r="L28" s="156">
        <f t="shared" si="34"/>
        <v>1.5773602412433312</v>
      </c>
      <c r="M28" s="156">
        <f t="shared" si="34"/>
        <v>9.6385542168674707</v>
      </c>
      <c r="N28" s="156">
        <f t="shared" si="34"/>
        <v>5.9432288586635131</v>
      </c>
      <c r="O28" s="156">
        <f t="shared" si="34"/>
        <v>1.9438783508386897</v>
      </c>
      <c r="P28" s="156">
        <f t="shared" si="34"/>
        <v>3.2055122828040745</v>
      </c>
    </row>
    <row r="29" spans="1:16" s="5" customFormat="1" x14ac:dyDescent="0.2">
      <c r="A29" s="39" t="s">
        <v>27</v>
      </c>
      <c r="B29" s="148">
        <v>256</v>
      </c>
      <c r="C29" s="8">
        <v>361</v>
      </c>
      <c r="D29" s="8">
        <v>448</v>
      </c>
      <c r="E29" s="8">
        <v>385</v>
      </c>
      <c r="F29" s="8">
        <v>387</v>
      </c>
      <c r="G29" s="148">
        <v>0</v>
      </c>
      <c r="H29" s="8">
        <v>0</v>
      </c>
      <c r="I29" s="8">
        <v>16</v>
      </c>
      <c r="J29" s="8">
        <v>0</v>
      </c>
      <c r="K29" s="8">
        <v>0</v>
      </c>
      <c r="L29" s="156">
        <f t="shared" si="34"/>
        <v>0</v>
      </c>
      <c r="M29" s="156">
        <f t="shared" si="34"/>
        <v>0</v>
      </c>
      <c r="N29" s="156">
        <f t="shared" si="34"/>
        <v>3.5714285714285712</v>
      </c>
      <c r="O29" s="156">
        <f t="shared" si="34"/>
        <v>0</v>
      </c>
      <c r="P29" s="156">
        <f t="shared" si="34"/>
        <v>0</v>
      </c>
    </row>
    <row r="30" spans="1:16" s="5" customFormat="1" x14ac:dyDescent="0.2">
      <c r="A30" s="39" t="s">
        <v>29</v>
      </c>
      <c r="B30" s="148">
        <v>5</v>
      </c>
      <c r="C30" s="8">
        <v>14</v>
      </c>
      <c r="D30" s="8">
        <v>22</v>
      </c>
      <c r="E30" s="8">
        <v>19</v>
      </c>
      <c r="F30" s="8">
        <v>20</v>
      </c>
      <c r="G30" s="148">
        <v>0</v>
      </c>
      <c r="H30" s="8">
        <v>0</v>
      </c>
      <c r="I30" s="8">
        <v>0</v>
      </c>
      <c r="J30" s="8">
        <v>0</v>
      </c>
      <c r="K30" s="8">
        <v>0</v>
      </c>
      <c r="L30" s="156">
        <f t="shared" si="34"/>
        <v>0</v>
      </c>
      <c r="M30" s="156">
        <f t="shared" si="34"/>
        <v>0</v>
      </c>
      <c r="N30" s="156">
        <f t="shared" si="34"/>
        <v>0</v>
      </c>
      <c r="O30" s="156">
        <f t="shared" si="34"/>
        <v>0</v>
      </c>
      <c r="P30" s="156">
        <f t="shared" si="34"/>
        <v>0</v>
      </c>
    </row>
    <row r="31" spans="1:16" s="5" customFormat="1" x14ac:dyDescent="0.2">
      <c r="A31" s="39" t="s">
        <v>31</v>
      </c>
      <c r="B31" s="148">
        <v>12</v>
      </c>
      <c r="C31" s="8">
        <v>11</v>
      </c>
      <c r="D31" s="8">
        <v>15</v>
      </c>
      <c r="E31" s="8">
        <v>13</v>
      </c>
      <c r="F31" s="8">
        <v>14</v>
      </c>
      <c r="G31" s="148">
        <v>0</v>
      </c>
      <c r="H31" s="8">
        <v>0</v>
      </c>
      <c r="I31" s="8">
        <v>0</v>
      </c>
      <c r="J31" s="8">
        <v>0</v>
      </c>
      <c r="K31" s="8">
        <v>0</v>
      </c>
      <c r="L31" s="156">
        <f t="shared" si="34"/>
        <v>0</v>
      </c>
      <c r="M31" s="156">
        <f t="shared" si="34"/>
        <v>0</v>
      </c>
      <c r="N31" s="156">
        <f t="shared" si="34"/>
        <v>0</v>
      </c>
      <c r="O31" s="156">
        <f t="shared" si="34"/>
        <v>0</v>
      </c>
      <c r="P31" s="156">
        <f t="shared" si="34"/>
        <v>0</v>
      </c>
    </row>
    <row r="32" spans="1:16" s="5" customFormat="1" x14ac:dyDescent="0.2">
      <c r="A32" s="39" t="s">
        <v>40</v>
      </c>
      <c r="B32" s="148">
        <v>0</v>
      </c>
      <c r="C32" s="8">
        <v>2</v>
      </c>
      <c r="D32" s="8">
        <v>2</v>
      </c>
      <c r="E32" s="8">
        <v>8</v>
      </c>
      <c r="F32" s="8">
        <v>1</v>
      </c>
      <c r="G32" s="148">
        <v>0</v>
      </c>
      <c r="H32" s="8">
        <v>0</v>
      </c>
      <c r="I32" s="8">
        <v>0</v>
      </c>
      <c r="J32" s="8">
        <v>0</v>
      </c>
      <c r="K32" s="8">
        <v>0</v>
      </c>
      <c r="L32" s="156">
        <v>0</v>
      </c>
      <c r="M32" s="156">
        <v>1</v>
      </c>
      <c r="N32" s="156">
        <v>2</v>
      </c>
      <c r="O32" s="156">
        <v>3</v>
      </c>
      <c r="P32" s="156">
        <v>4</v>
      </c>
    </row>
    <row r="33" spans="1:16" s="5" customFormat="1" x14ac:dyDescent="0.2">
      <c r="A33" s="39" t="s">
        <v>47</v>
      </c>
      <c r="B33" s="148">
        <v>132</v>
      </c>
      <c r="C33" s="8">
        <v>156</v>
      </c>
      <c r="D33" s="8">
        <v>350</v>
      </c>
      <c r="E33" s="8">
        <v>477</v>
      </c>
      <c r="F33" s="8">
        <v>488</v>
      </c>
      <c r="G33" s="148">
        <v>0</v>
      </c>
      <c r="H33" s="8">
        <v>1</v>
      </c>
      <c r="I33" s="8">
        <v>33</v>
      </c>
      <c r="J33" s="8">
        <v>37</v>
      </c>
      <c r="K33" s="8">
        <v>0</v>
      </c>
      <c r="L33" s="156">
        <f t="shared" ref="L33:P38" si="35">(G33/B33)*100</f>
        <v>0</v>
      </c>
      <c r="M33" s="156">
        <f t="shared" si="35"/>
        <v>0.64102564102564097</v>
      </c>
      <c r="N33" s="156">
        <f t="shared" si="35"/>
        <v>9.4285714285714288</v>
      </c>
      <c r="O33" s="156">
        <f t="shared" si="35"/>
        <v>7.7568134171907763</v>
      </c>
      <c r="P33" s="156">
        <f t="shared" si="35"/>
        <v>0</v>
      </c>
    </row>
    <row r="34" spans="1:16" s="5" customFormat="1" x14ac:dyDescent="0.2">
      <c r="A34" s="39" t="s">
        <v>46</v>
      </c>
      <c r="B34" s="148">
        <v>120</v>
      </c>
      <c r="C34" s="8">
        <v>132</v>
      </c>
      <c r="D34" s="8">
        <v>206</v>
      </c>
      <c r="E34" s="8">
        <v>236</v>
      </c>
      <c r="F34" s="8">
        <v>249</v>
      </c>
      <c r="G34" s="148">
        <v>0</v>
      </c>
      <c r="H34" s="8">
        <v>0</v>
      </c>
      <c r="I34" s="8">
        <v>0</v>
      </c>
      <c r="J34" s="8">
        <v>0</v>
      </c>
      <c r="K34" s="8">
        <v>0</v>
      </c>
      <c r="L34" s="156">
        <f t="shared" si="35"/>
        <v>0</v>
      </c>
      <c r="M34" s="156">
        <f t="shared" si="35"/>
        <v>0</v>
      </c>
      <c r="N34" s="156">
        <f t="shared" si="35"/>
        <v>0</v>
      </c>
      <c r="O34" s="156">
        <f t="shared" si="35"/>
        <v>0</v>
      </c>
      <c r="P34" s="156">
        <f t="shared" si="35"/>
        <v>0</v>
      </c>
    </row>
    <row r="35" spans="1:16" s="5" customFormat="1" x14ac:dyDescent="0.2">
      <c r="A35" s="39" t="s">
        <v>50</v>
      </c>
      <c r="B35" s="148">
        <v>127</v>
      </c>
      <c r="C35" s="8">
        <v>206</v>
      </c>
      <c r="D35" s="8">
        <v>173</v>
      </c>
      <c r="E35" s="8">
        <v>142</v>
      </c>
      <c r="F35" s="8">
        <v>134</v>
      </c>
      <c r="G35" s="148">
        <v>0</v>
      </c>
      <c r="H35" s="8">
        <v>0</v>
      </c>
      <c r="I35" s="8">
        <v>0</v>
      </c>
      <c r="J35" s="8">
        <v>0</v>
      </c>
      <c r="K35" s="8">
        <v>0</v>
      </c>
      <c r="L35" s="156">
        <f t="shared" si="35"/>
        <v>0</v>
      </c>
      <c r="M35" s="156">
        <f t="shared" si="35"/>
        <v>0</v>
      </c>
      <c r="N35" s="156">
        <f t="shared" si="35"/>
        <v>0</v>
      </c>
      <c r="O35" s="156">
        <f t="shared" si="35"/>
        <v>0</v>
      </c>
      <c r="P35" s="156">
        <f t="shared" si="35"/>
        <v>0</v>
      </c>
    </row>
    <row r="36" spans="1:16" s="5" customFormat="1" x14ac:dyDescent="0.2">
      <c r="A36" s="39" t="s">
        <v>54</v>
      </c>
      <c r="B36" s="148">
        <v>23</v>
      </c>
      <c r="C36" s="8">
        <v>40</v>
      </c>
      <c r="D36" s="8">
        <v>50</v>
      </c>
      <c r="E36" s="8">
        <v>65</v>
      </c>
      <c r="F36" s="8">
        <v>81</v>
      </c>
      <c r="G36" s="148">
        <v>0</v>
      </c>
      <c r="H36" s="8">
        <v>0</v>
      </c>
      <c r="I36" s="8">
        <v>0</v>
      </c>
      <c r="J36" s="8">
        <v>0</v>
      </c>
      <c r="K36" s="8">
        <v>0</v>
      </c>
      <c r="L36" s="156">
        <f t="shared" si="35"/>
        <v>0</v>
      </c>
      <c r="M36" s="156">
        <f t="shared" si="35"/>
        <v>0</v>
      </c>
      <c r="N36" s="156">
        <f t="shared" si="35"/>
        <v>0</v>
      </c>
      <c r="O36" s="156">
        <f t="shared" si="35"/>
        <v>0</v>
      </c>
      <c r="P36" s="156">
        <f t="shared" si="35"/>
        <v>0</v>
      </c>
    </row>
    <row r="37" spans="1:16" s="5" customFormat="1" x14ac:dyDescent="0.2">
      <c r="A37" s="39" t="s">
        <v>17</v>
      </c>
      <c r="B37" s="148">
        <v>387</v>
      </c>
      <c r="C37" s="8">
        <v>410</v>
      </c>
      <c r="D37" s="8">
        <v>774</v>
      </c>
      <c r="E37" s="8">
        <v>717</v>
      </c>
      <c r="F37" s="8">
        <v>678</v>
      </c>
      <c r="G37" s="148">
        <v>0</v>
      </c>
      <c r="H37" s="8">
        <v>0</v>
      </c>
      <c r="I37" s="8">
        <v>8</v>
      </c>
      <c r="J37" s="8">
        <v>9</v>
      </c>
      <c r="K37" s="8">
        <v>0</v>
      </c>
      <c r="L37" s="156">
        <f t="shared" si="35"/>
        <v>0</v>
      </c>
      <c r="M37" s="156">
        <f t="shared" si="35"/>
        <v>0</v>
      </c>
      <c r="N37" s="156">
        <f t="shared" si="35"/>
        <v>1.03359173126615</v>
      </c>
      <c r="O37" s="156">
        <f t="shared" si="35"/>
        <v>1.2552301255230125</v>
      </c>
      <c r="P37" s="156">
        <f t="shared" si="35"/>
        <v>0</v>
      </c>
    </row>
    <row r="38" spans="1:16" s="5" customFormat="1" x14ac:dyDescent="0.2">
      <c r="A38" s="40" t="s">
        <v>57</v>
      </c>
      <c r="B38" s="148">
        <v>14</v>
      </c>
      <c r="C38" s="8">
        <v>15</v>
      </c>
      <c r="D38" s="8">
        <v>41</v>
      </c>
      <c r="E38" s="8">
        <v>17</v>
      </c>
      <c r="F38" s="8">
        <v>21</v>
      </c>
      <c r="G38" s="148">
        <v>0</v>
      </c>
      <c r="H38" s="8">
        <v>0</v>
      </c>
      <c r="I38" s="8">
        <v>0</v>
      </c>
      <c r="J38" s="8">
        <v>0</v>
      </c>
      <c r="K38" s="8">
        <v>0</v>
      </c>
      <c r="L38" s="157">
        <f t="shared" si="35"/>
        <v>0</v>
      </c>
      <c r="M38" s="157">
        <f t="shared" si="35"/>
        <v>0</v>
      </c>
      <c r="N38" s="157">
        <f t="shared" si="35"/>
        <v>0</v>
      </c>
      <c r="O38" s="157">
        <f t="shared" si="35"/>
        <v>0</v>
      </c>
      <c r="P38" s="157">
        <f t="shared" si="35"/>
        <v>0</v>
      </c>
    </row>
    <row r="39" spans="1:16" s="53" customFormat="1" x14ac:dyDescent="0.2">
      <c r="A39" s="52" t="s">
        <v>68</v>
      </c>
      <c r="B39" s="146">
        <f t="shared" ref="B39:G39" si="36">SUM(B41:B52)</f>
        <v>11532</v>
      </c>
      <c r="C39" s="45">
        <f t="shared" ref="C39:D39" si="37">SUM(C41:C52)</f>
        <v>13113</v>
      </c>
      <c r="D39" s="45">
        <f t="shared" si="37"/>
        <v>17903</v>
      </c>
      <c r="E39" s="45">
        <f t="shared" ref="E39:F39" si="38">SUM(E41:E52)</f>
        <v>16821</v>
      </c>
      <c r="F39" s="45">
        <f t="shared" si="38"/>
        <v>16387</v>
      </c>
      <c r="G39" s="146">
        <f t="shared" si="36"/>
        <v>2283</v>
      </c>
      <c r="H39" s="45">
        <f t="shared" ref="H39:I39" si="39">SUM(H41:H52)</f>
        <v>5227</v>
      </c>
      <c r="I39" s="45">
        <f t="shared" si="39"/>
        <v>7762</v>
      </c>
      <c r="J39" s="45">
        <f t="shared" ref="J39:K39" si="40">SUM(J41:J52)</f>
        <v>6882</v>
      </c>
      <c r="K39" s="45">
        <f t="shared" si="40"/>
        <v>6999</v>
      </c>
      <c r="L39" s="159">
        <f t="shared" ref="L39:M39" si="41">SUM(L41:L52)</f>
        <v>137.09499584543096</v>
      </c>
      <c r="M39" s="159">
        <f t="shared" si="41"/>
        <v>236.43419562331167</v>
      </c>
      <c r="N39" s="159">
        <f t="shared" ref="N39:O39" si="42">SUM(N41:N52)</f>
        <v>251.27538971444056</v>
      </c>
      <c r="O39" s="159">
        <f t="shared" si="42"/>
        <v>268.22942070838405</v>
      </c>
      <c r="P39" s="159">
        <f t="shared" ref="P39" si="43">SUM(P41:P52)</f>
        <v>246.7519727858361</v>
      </c>
    </row>
    <row r="40" spans="1:16" s="53" customFormat="1" x14ac:dyDescent="0.2">
      <c r="A40" s="54" t="s">
        <v>71</v>
      </c>
      <c r="B40" s="147">
        <f t="shared" ref="B40:G40" si="44">(B39/B5)*100</f>
        <v>17.752463054187192</v>
      </c>
      <c r="C40" s="44">
        <f t="shared" ref="C40:D40" si="45">(C39/C5)*100</f>
        <v>16.869500334482581</v>
      </c>
      <c r="D40" s="44">
        <f t="shared" si="45"/>
        <v>16.605296109075731</v>
      </c>
      <c r="E40" s="44">
        <f t="shared" ref="E40:F40" si="46">(E39/E5)*100</f>
        <v>17.102507269658577</v>
      </c>
      <c r="F40" s="44">
        <f t="shared" si="46"/>
        <v>17.623462101006627</v>
      </c>
      <c r="G40" s="147">
        <f t="shared" si="44"/>
        <v>23.388997028992932</v>
      </c>
      <c r="H40" s="44">
        <f t="shared" ref="H40:I40" si="47">(H39/H5)*100</f>
        <v>17.827421555252386</v>
      </c>
      <c r="I40" s="44">
        <f t="shared" si="47"/>
        <v>18.564048598488473</v>
      </c>
      <c r="J40" s="44">
        <f t="shared" ref="J40:K40" si="48">(J39/J5)*100</f>
        <v>18.445951379023828</v>
      </c>
      <c r="K40" s="44">
        <f t="shared" si="48"/>
        <v>18.289910366634437</v>
      </c>
      <c r="L40" s="135"/>
      <c r="M40" s="135"/>
      <c r="N40" s="135"/>
      <c r="O40" s="135"/>
      <c r="P40" s="135"/>
    </row>
    <row r="41" spans="1:16" s="5" customFormat="1" x14ac:dyDescent="0.2">
      <c r="A41" s="39" t="s">
        <v>32</v>
      </c>
      <c r="B41" s="148">
        <v>2836</v>
      </c>
      <c r="C41" s="8">
        <v>3781</v>
      </c>
      <c r="D41" s="8">
        <v>4665</v>
      </c>
      <c r="E41" s="8">
        <v>3842</v>
      </c>
      <c r="F41" s="8">
        <v>4418</v>
      </c>
      <c r="G41" s="148">
        <v>802</v>
      </c>
      <c r="H41" s="8">
        <v>2113</v>
      </c>
      <c r="I41" s="8">
        <v>2611</v>
      </c>
      <c r="J41" s="8">
        <v>1817</v>
      </c>
      <c r="K41" s="8">
        <v>2485</v>
      </c>
      <c r="L41" s="156">
        <f t="shared" ref="L41:L52" si="49">(G41/B41)*100</f>
        <v>28.279266572637518</v>
      </c>
      <c r="M41" s="156">
        <f t="shared" ref="M41:M52" si="50">(H41/C41)*100</f>
        <v>55.884686590848986</v>
      </c>
      <c r="N41" s="156">
        <f t="shared" ref="N41:N52" si="51">(I41/D41)*100</f>
        <v>55.969989281886392</v>
      </c>
      <c r="O41" s="156">
        <f t="shared" ref="O41:O52" si="52">(J41/E41)*100</f>
        <v>47.293076522644455</v>
      </c>
      <c r="P41" s="156">
        <f t="shared" ref="P41:P52" si="53">(K41/F41)*100</f>
        <v>56.247170665459493</v>
      </c>
    </row>
    <row r="42" spans="1:16" s="5" customFormat="1" x14ac:dyDescent="0.2">
      <c r="A42" s="39" t="s">
        <v>33</v>
      </c>
      <c r="B42" s="148">
        <v>1233</v>
      </c>
      <c r="C42" s="8">
        <v>1012</v>
      </c>
      <c r="D42" s="8">
        <v>1492</v>
      </c>
      <c r="E42" s="8">
        <v>1544</v>
      </c>
      <c r="F42" s="8">
        <v>1409</v>
      </c>
      <c r="G42" s="148">
        <v>416</v>
      </c>
      <c r="H42" s="8">
        <v>308</v>
      </c>
      <c r="I42" s="8">
        <v>475</v>
      </c>
      <c r="J42" s="8">
        <v>509</v>
      </c>
      <c r="K42" s="8">
        <v>479</v>
      </c>
      <c r="L42" s="156">
        <f t="shared" si="49"/>
        <v>33.738848337388482</v>
      </c>
      <c r="M42" s="156">
        <f t="shared" si="50"/>
        <v>30.434782608695656</v>
      </c>
      <c r="N42" s="156">
        <f t="shared" si="51"/>
        <v>31.836461126005361</v>
      </c>
      <c r="O42" s="156">
        <f t="shared" si="52"/>
        <v>32.966321243523318</v>
      </c>
      <c r="P42" s="156">
        <f t="shared" si="53"/>
        <v>33.995741660752302</v>
      </c>
    </row>
    <row r="43" spans="1:16" s="5" customFormat="1" x14ac:dyDescent="0.2">
      <c r="A43" s="39" t="s">
        <v>30</v>
      </c>
      <c r="B43" s="148">
        <v>119</v>
      </c>
      <c r="C43" s="8">
        <v>176</v>
      </c>
      <c r="D43" s="8">
        <v>209</v>
      </c>
      <c r="E43" s="8">
        <v>223</v>
      </c>
      <c r="F43" s="8">
        <v>190</v>
      </c>
      <c r="G43" s="148">
        <v>0</v>
      </c>
      <c r="H43" s="8">
        <v>3</v>
      </c>
      <c r="I43" s="8">
        <v>0</v>
      </c>
      <c r="J43" s="8">
        <v>0</v>
      </c>
      <c r="K43" s="8">
        <v>0</v>
      </c>
      <c r="L43" s="156">
        <f t="shared" si="49"/>
        <v>0</v>
      </c>
      <c r="M43" s="156">
        <f t="shared" si="50"/>
        <v>1.7045454545454544</v>
      </c>
      <c r="N43" s="156">
        <f t="shared" si="51"/>
        <v>0</v>
      </c>
      <c r="O43" s="156">
        <f t="shared" si="52"/>
        <v>0</v>
      </c>
      <c r="P43" s="156">
        <f t="shared" si="53"/>
        <v>0</v>
      </c>
    </row>
    <row r="44" spans="1:16" s="5" customFormat="1" x14ac:dyDescent="0.2">
      <c r="A44" s="39" t="s">
        <v>34</v>
      </c>
      <c r="B44" s="148">
        <v>422</v>
      </c>
      <c r="C44" s="8">
        <v>629</v>
      </c>
      <c r="D44" s="8">
        <v>627</v>
      </c>
      <c r="E44" s="8">
        <v>570</v>
      </c>
      <c r="F44" s="8">
        <v>640</v>
      </c>
      <c r="G44" s="148">
        <v>0</v>
      </c>
      <c r="H44" s="8">
        <v>73</v>
      </c>
      <c r="I44" s="8">
        <v>14</v>
      </c>
      <c r="J44" s="8">
        <v>10</v>
      </c>
      <c r="K44" s="8">
        <v>18</v>
      </c>
      <c r="L44" s="156">
        <f t="shared" si="49"/>
        <v>0</v>
      </c>
      <c r="M44" s="156">
        <f t="shared" si="50"/>
        <v>11.605723370429253</v>
      </c>
      <c r="N44" s="156">
        <f t="shared" si="51"/>
        <v>2.2328548644338118</v>
      </c>
      <c r="O44" s="156">
        <f t="shared" si="52"/>
        <v>1.7543859649122806</v>
      </c>
      <c r="P44" s="156">
        <f t="shared" si="53"/>
        <v>2.8125</v>
      </c>
    </row>
    <row r="45" spans="1:16" s="5" customFormat="1" x14ac:dyDescent="0.2">
      <c r="A45" s="39" t="s">
        <v>37</v>
      </c>
      <c r="B45" s="148">
        <v>1262</v>
      </c>
      <c r="C45" s="8">
        <v>1619</v>
      </c>
      <c r="D45" s="8">
        <v>3428</v>
      </c>
      <c r="E45" s="8">
        <v>3456</v>
      </c>
      <c r="F45" s="8">
        <v>3151</v>
      </c>
      <c r="G45" s="148">
        <v>43</v>
      </c>
      <c r="H45" s="8">
        <v>622</v>
      </c>
      <c r="I45" s="8">
        <v>1692</v>
      </c>
      <c r="J45" s="8">
        <v>1656</v>
      </c>
      <c r="K45" s="8">
        <v>1731</v>
      </c>
      <c r="L45" s="156">
        <f t="shared" si="49"/>
        <v>3.407290015847861</v>
      </c>
      <c r="M45" s="156">
        <f t="shared" si="50"/>
        <v>38.418777022853611</v>
      </c>
      <c r="N45" s="156">
        <f t="shared" si="51"/>
        <v>49.358226371061839</v>
      </c>
      <c r="O45" s="156">
        <f t="shared" si="52"/>
        <v>47.916666666666671</v>
      </c>
      <c r="P45" s="156">
        <f t="shared" si="53"/>
        <v>54.934941288479841</v>
      </c>
    </row>
    <row r="46" spans="1:16" s="5" customFormat="1" x14ac:dyDescent="0.2">
      <c r="A46" s="39" t="s">
        <v>38</v>
      </c>
      <c r="B46" s="148">
        <v>399</v>
      </c>
      <c r="C46" s="8">
        <v>366</v>
      </c>
      <c r="D46" s="8">
        <v>496</v>
      </c>
      <c r="E46" s="8">
        <v>537</v>
      </c>
      <c r="F46" s="8">
        <v>544</v>
      </c>
      <c r="G46" s="148">
        <v>0</v>
      </c>
      <c r="H46" s="8">
        <v>0</v>
      </c>
      <c r="I46" s="8">
        <v>0</v>
      </c>
      <c r="J46" s="8">
        <v>0</v>
      </c>
      <c r="K46" s="8">
        <v>0</v>
      </c>
      <c r="L46" s="156">
        <f t="shared" si="49"/>
        <v>0</v>
      </c>
      <c r="M46" s="156">
        <f t="shared" si="50"/>
        <v>0</v>
      </c>
      <c r="N46" s="156">
        <f t="shared" si="51"/>
        <v>0</v>
      </c>
      <c r="O46" s="156">
        <f t="shared" si="52"/>
        <v>0</v>
      </c>
      <c r="P46" s="156">
        <f t="shared" si="53"/>
        <v>0</v>
      </c>
    </row>
    <row r="47" spans="1:16" s="5" customFormat="1" x14ac:dyDescent="0.2">
      <c r="A47" s="39" t="s">
        <v>39</v>
      </c>
      <c r="B47" s="148">
        <v>1214</v>
      </c>
      <c r="C47" s="8">
        <v>1631</v>
      </c>
      <c r="D47" s="8">
        <v>2574</v>
      </c>
      <c r="E47" s="8">
        <v>2118</v>
      </c>
      <c r="F47" s="8">
        <v>1857</v>
      </c>
      <c r="G47" s="148">
        <v>408</v>
      </c>
      <c r="H47" s="8">
        <v>855</v>
      </c>
      <c r="I47" s="8">
        <v>1571</v>
      </c>
      <c r="J47" s="8">
        <v>1210</v>
      </c>
      <c r="K47" s="8">
        <v>883</v>
      </c>
      <c r="L47" s="156">
        <f t="shared" si="49"/>
        <v>33.607907742998357</v>
      </c>
      <c r="M47" s="156">
        <f t="shared" si="50"/>
        <v>52.421827099938689</v>
      </c>
      <c r="N47" s="156">
        <f t="shared" si="51"/>
        <v>61.033411033411035</v>
      </c>
      <c r="O47" s="156">
        <f t="shared" si="52"/>
        <v>57.129367327667616</v>
      </c>
      <c r="P47" s="156">
        <f t="shared" si="53"/>
        <v>47.549811523963385</v>
      </c>
    </row>
    <row r="48" spans="1:16" s="5" customFormat="1" x14ac:dyDescent="0.2">
      <c r="A48" s="39" t="s">
        <v>43</v>
      </c>
      <c r="B48" s="148">
        <v>156</v>
      </c>
      <c r="C48" s="8">
        <v>116</v>
      </c>
      <c r="D48" s="8">
        <v>141</v>
      </c>
      <c r="E48" s="8">
        <v>131</v>
      </c>
      <c r="F48" s="8">
        <v>125</v>
      </c>
      <c r="G48" s="148">
        <v>0</v>
      </c>
      <c r="H48" s="8">
        <v>0</v>
      </c>
      <c r="I48" s="8">
        <v>0</v>
      </c>
      <c r="J48" s="8">
        <v>0</v>
      </c>
      <c r="K48" s="8">
        <v>0</v>
      </c>
      <c r="L48" s="156">
        <f t="shared" si="49"/>
        <v>0</v>
      </c>
      <c r="M48" s="156">
        <f t="shared" si="50"/>
        <v>0</v>
      </c>
      <c r="N48" s="156">
        <f t="shared" si="51"/>
        <v>0</v>
      </c>
      <c r="O48" s="156">
        <f t="shared" si="52"/>
        <v>0</v>
      </c>
      <c r="P48" s="156">
        <f t="shared" si="53"/>
        <v>0</v>
      </c>
    </row>
    <row r="49" spans="1:16" s="5" customFormat="1" x14ac:dyDescent="0.2">
      <c r="A49" s="39" t="s">
        <v>42</v>
      </c>
      <c r="B49" s="148">
        <v>6</v>
      </c>
      <c r="C49" s="8">
        <v>7</v>
      </c>
      <c r="D49" s="8">
        <v>19</v>
      </c>
      <c r="E49" s="8">
        <v>9</v>
      </c>
      <c r="F49" s="8">
        <v>11</v>
      </c>
      <c r="G49" s="148">
        <v>0</v>
      </c>
      <c r="H49" s="8">
        <v>0</v>
      </c>
      <c r="I49" s="8">
        <v>0</v>
      </c>
      <c r="J49" s="8">
        <v>0</v>
      </c>
      <c r="K49" s="8">
        <v>0</v>
      </c>
      <c r="L49" s="156">
        <f t="shared" si="49"/>
        <v>0</v>
      </c>
      <c r="M49" s="156">
        <f t="shared" si="50"/>
        <v>0</v>
      </c>
      <c r="N49" s="156">
        <f t="shared" si="51"/>
        <v>0</v>
      </c>
      <c r="O49" s="156">
        <f t="shared" si="52"/>
        <v>0</v>
      </c>
      <c r="P49" s="156">
        <f t="shared" si="53"/>
        <v>0</v>
      </c>
    </row>
    <row r="50" spans="1:16" s="5" customFormat="1" x14ac:dyDescent="0.2">
      <c r="A50" s="39" t="s">
        <v>49</v>
      </c>
      <c r="B50" s="148">
        <v>3280</v>
      </c>
      <c r="C50" s="8">
        <v>3141</v>
      </c>
      <c r="D50" s="8">
        <v>3560</v>
      </c>
      <c r="E50" s="8">
        <v>3532</v>
      </c>
      <c r="F50" s="8">
        <v>3484</v>
      </c>
      <c r="G50" s="148">
        <v>476</v>
      </c>
      <c r="H50" s="8">
        <v>1206</v>
      </c>
      <c r="I50" s="8">
        <v>1303</v>
      </c>
      <c r="J50" s="8">
        <v>1305</v>
      </c>
      <c r="K50" s="8">
        <v>1332</v>
      </c>
      <c r="L50" s="156">
        <f t="shared" si="49"/>
        <v>14.512195121951219</v>
      </c>
      <c r="M50" s="156">
        <f t="shared" si="50"/>
        <v>38.395415472779369</v>
      </c>
      <c r="N50" s="156">
        <f t="shared" si="51"/>
        <v>36.601123595505619</v>
      </c>
      <c r="O50" s="156">
        <f t="shared" si="52"/>
        <v>36.947904869762176</v>
      </c>
      <c r="P50" s="156">
        <f t="shared" si="53"/>
        <v>38.23191733639495</v>
      </c>
    </row>
    <row r="51" spans="1:16" s="5" customFormat="1" x14ac:dyDescent="0.2">
      <c r="A51" s="39" t="s">
        <v>53</v>
      </c>
      <c r="B51" s="148">
        <v>19</v>
      </c>
      <c r="C51" s="8">
        <v>14</v>
      </c>
      <c r="D51" s="8">
        <v>18</v>
      </c>
      <c r="E51" s="8">
        <v>11</v>
      </c>
      <c r="F51" s="8">
        <v>11</v>
      </c>
      <c r="G51" s="148">
        <v>0</v>
      </c>
      <c r="H51" s="8">
        <v>0</v>
      </c>
      <c r="I51" s="8">
        <v>0</v>
      </c>
      <c r="J51" s="8">
        <v>0</v>
      </c>
      <c r="K51" s="8">
        <v>0</v>
      </c>
      <c r="L51" s="156">
        <f t="shared" si="49"/>
        <v>0</v>
      </c>
      <c r="M51" s="156">
        <f t="shared" si="50"/>
        <v>0</v>
      </c>
      <c r="N51" s="156">
        <f t="shared" si="51"/>
        <v>0</v>
      </c>
      <c r="O51" s="156">
        <f t="shared" si="52"/>
        <v>0</v>
      </c>
      <c r="P51" s="156">
        <f t="shared" si="53"/>
        <v>0</v>
      </c>
    </row>
    <row r="52" spans="1:16" s="5" customFormat="1" x14ac:dyDescent="0.2">
      <c r="A52" s="40" t="s">
        <v>56</v>
      </c>
      <c r="B52" s="148">
        <v>586</v>
      </c>
      <c r="C52" s="8">
        <v>621</v>
      </c>
      <c r="D52" s="8">
        <v>674</v>
      </c>
      <c r="E52" s="8">
        <v>848</v>
      </c>
      <c r="F52" s="8">
        <v>547</v>
      </c>
      <c r="G52" s="148">
        <v>138</v>
      </c>
      <c r="H52" s="8">
        <v>47</v>
      </c>
      <c r="I52" s="8">
        <v>96</v>
      </c>
      <c r="J52" s="8">
        <v>375</v>
      </c>
      <c r="K52" s="8">
        <v>71</v>
      </c>
      <c r="L52" s="157">
        <f t="shared" si="49"/>
        <v>23.549488054607508</v>
      </c>
      <c r="M52" s="157">
        <f t="shared" si="50"/>
        <v>7.5684380032206118</v>
      </c>
      <c r="N52" s="157">
        <f t="shared" si="51"/>
        <v>14.243323442136498</v>
      </c>
      <c r="O52" s="157">
        <f t="shared" si="52"/>
        <v>44.221698113207545</v>
      </c>
      <c r="P52" s="157">
        <f t="shared" si="53"/>
        <v>12.979890310786105</v>
      </c>
    </row>
    <row r="53" spans="1:16" s="53" customFormat="1" x14ac:dyDescent="0.2">
      <c r="A53" s="52" t="s">
        <v>69</v>
      </c>
      <c r="B53" s="146">
        <f t="shared" ref="B53:G53" si="54">SUM(B55:B63)</f>
        <v>11215</v>
      </c>
      <c r="C53" s="45">
        <f t="shared" ref="C53:D53" si="55">SUM(C55:C63)</f>
        <v>14193</v>
      </c>
      <c r="D53" s="45">
        <f t="shared" si="55"/>
        <v>17478</v>
      </c>
      <c r="E53" s="45">
        <f t="shared" ref="E53:F53" si="56">SUM(E55:E63)</f>
        <v>16790</v>
      </c>
      <c r="F53" s="45">
        <f t="shared" si="56"/>
        <v>15395</v>
      </c>
      <c r="G53" s="146">
        <f t="shared" si="54"/>
        <v>786</v>
      </c>
      <c r="H53" s="45">
        <f>SUM(H55:H63)</f>
        <v>4109</v>
      </c>
      <c r="I53" s="45">
        <f>SUM(I55:I63)</f>
        <v>5425</v>
      </c>
      <c r="J53" s="45">
        <f>SUM(J55:J63)</f>
        <v>5551</v>
      </c>
      <c r="K53" s="45">
        <f>SUM(K55:K63)</f>
        <v>5505</v>
      </c>
      <c r="L53" s="159">
        <f t="shared" ref="L53:M53" si="57">SUM(L55:L63)</f>
        <v>28.131847069976182</v>
      </c>
      <c r="M53" s="159">
        <f t="shared" si="57"/>
        <v>119.60116628934485</v>
      </c>
      <c r="N53" s="159">
        <f t="shared" ref="N53:O53" si="58">SUM(N55:N63)</f>
        <v>124.38649941645042</v>
      </c>
      <c r="O53" s="159">
        <f t="shared" si="58"/>
        <v>127.89846315074374</v>
      </c>
      <c r="P53" s="159">
        <f t="shared" ref="P53" si="59">SUM(P55:P63)</f>
        <v>221.1143220239997</v>
      </c>
    </row>
    <row r="54" spans="1:16" s="53" customFormat="1" x14ac:dyDescent="0.2">
      <c r="A54" s="54" t="s">
        <v>71</v>
      </c>
      <c r="B54" s="147">
        <f t="shared" ref="B54:G54" si="60">(B53/B5)*100</f>
        <v>17.264470443349751</v>
      </c>
      <c r="C54" s="44">
        <f t="shared" ref="C54:D54" si="61">(C53/C5)*100</f>
        <v>18.258889517830497</v>
      </c>
      <c r="D54" s="44">
        <f t="shared" si="61"/>
        <v>16.211102351249824</v>
      </c>
      <c r="E54" s="44">
        <f t="shared" ref="E54:F54" si="62">(E53/E5)*100</f>
        <v>17.07098847021982</v>
      </c>
      <c r="F54" s="44">
        <f t="shared" si="62"/>
        <v>16.55661189021767</v>
      </c>
      <c r="G54" s="147">
        <f t="shared" si="60"/>
        <v>8.0524536420448722</v>
      </c>
      <c r="H54" s="44">
        <f t="shared" ref="H54:I54" si="63">(H53/H5)*100</f>
        <v>14.014324693042294</v>
      </c>
      <c r="I54" s="44">
        <f t="shared" si="63"/>
        <v>12.974744092604995</v>
      </c>
      <c r="J54" s="44">
        <f t="shared" ref="J54:K54" si="64">(J53/J5)*100</f>
        <v>14.878447559570077</v>
      </c>
      <c r="K54" s="44">
        <f t="shared" si="64"/>
        <v>14.385763190216114</v>
      </c>
      <c r="L54" s="135"/>
      <c r="M54" s="135"/>
      <c r="N54" s="135"/>
      <c r="O54" s="135"/>
      <c r="P54" s="135"/>
    </row>
    <row r="55" spans="1:16" s="5" customFormat="1" x14ac:dyDescent="0.2">
      <c r="A55" s="39" t="s">
        <v>28</v>
      </c>
      <c r="B55" s="148">
        <v>857</v>
      </c>
      <c r="C55" s="8">
        <v>881</v>
      </c>
      <c r="D55" s="8">
        <v>1427</v>
      </c>
      <c r="E55" s="8">
        <v>1369</v>
      </c>
      <c r="F55" s="8">
        <v>1218</v>
      </c>
      <c r="G55" s="148">
        <v>0</v>
      </c>
      <c r="H55" s="8">
        <v>174</v>
      </c>
      <c r="I55" s="8">
        <v>189</v>
      </c>
      <c r="J55" s="8">
        <v>129</v>
      </c>
      <c r="K55" s="8">
        <v>0</v>
      </c>
      <c r="L55" s="156">
        <f t="shared" ref="L55:L64" si="65">(G55/B55)*100</f>
        <v>0</v>
      </c>
      <c r="M55" s="156">
        <f t="shared" ref="M55:M64" si="66">(H55/C55)*100</f>
        <v>19.750283768444948</v>
      </c>
      <c r="N55" s="156">
        <f t="shared" ref="N55:N64" si="67">(I55/D55)*100</f>
        <v>13.24456902592852</v>
      </c>
      <c r="O55" s="156">
        <f t="shared" ref="O55:O64" si="68">(J55/E55)*100</f>
        <v>9.422936449963478</v>
      </c>
      <c r="P55" s="156">
        <f t="shared" ref="P55:P64" si="69">(K55/F55)*100</f>
        <v>0</v>
      </c>
    </row>
    <row r="56" spans="1:16" s="5" customFormat="1" x14ac:dyDescent="0.2">
      <c r="A56" s="39" t="s">
        <v>36</v>
      </c>
      <c r="B56" s="148">
        <v>13</v>
      </c>
      <c r="C56" s="8">
        <v>20</v>
      </c>
      <c r="D56" s="8">
        <v>19</v>
      </c>
      <c r="E56" s="8">
        <v>19</v>
      </c>
      <c r="F56" s="8">
        <v>189</v>
      </c>
      <c r="G56" s="148">
        <v>0</v>
      </c>
      <c r="H56" s="8">
        <v>0</v>
      </c>
      <c r="I56" s="8">
        <v>0</v>
      </c>
      <c r="J56" s="8">
        <v>0</v>
      </c>
      <c r="K56" s="8">
        <v>177</v>
      </c>
      <c r="L56" s="156">
        <f t="shared" si="65"/>
        <v>0</v>
      </c>
      <c r="M56" s="156">
        <f t="shared" si="66"/>
        <v>0</v>
      </c>
      <c r="N56" s="156">
        <f t="shared" si="67"/>
        <v>0</v>
      </c>
      <c r="O56" s="156">
        <f t="shared" si="68"/>
        <v>0</v>
      </c>
      <c r="P56" s="156">
        <f t="shared" si="69"/>
        <v>93.650793650793645</v>
      </c>
    </row>
    <row r="57" spans="1:16" s="5" customFormat="1" x14ac:dyDescent="0.2">
      <c r="A57" s="39" t="s">
        <v>35</v>
      </c>
      <c r="B57" s="148">
        <v>754</v>
      </c>
      <c r="C57" s="8">
        <v>1158</v>
      </c>
      <c r="D57" s="8">
        <v>1389</v>
      </c>
      <c r="E57" s="8">
        <v>1261</v>
      </c>
      <c r="F57" s="8">
        <v>989</v>
      </c>
      <c r="G57" s="148">
        <v>6</v>
      </c>
      <c r="H57" s="8">
        <v>10</v>
      </c>
      <c r="I57" s="8">
        <v>10</v>
      </c>
      <c r="J57" s="8">
        <v>11</v>
      </c>
      <c r="K57" s="8">
        <v>72</v>
      </c>
      <c r="L57" s="156">
        <f t="shared" si="65"/>
        <v>0.79575596816976124</v>
      </c>
      <c r="M57" s="156">
        <f t="shared" si="66"/>
        <v>0.86355785837651122</v>
      </c>
      <c r="N57" s="156">
        <f t="shared" si="67"/>
        <v>0.71994240460763137</v>
      </c>
      <c r="O57" s="156">
        <f t="shared" si="68"/>
        <v>0.87232355273592388</v>
      </c>
      <c r="P57" s="156">
        <f t="shared" si="69"/>
        <v>7.2800808897876639</v>
      </c>
    </row>
    <row r="58" spans="1:16" s="5" customFormat="1" x14ac:dyDescent="0.2">
      <c r="A58" s="39" t="s">
        <v>44</v>
      </c>
      <c r="B58" s="148">
        <v>12</v>
      </c>
      <c r="C58" s="8">
        <v>31</v>
      </c>
      <c r="D58" s="8">
        <v>27</v>
      </c>
      <c r="E58" s="8">
        <v>34</v>
      </c>
      <c r="F58" s="8">
        <v>27</v>
      </c>
      <c r="G58" s="148">
        <v>0</v>
      </c>
      <c r="H58" s="8">
        <v>0</v>
      </c>
      <c r="I58" s="8">
        <v>0</v>
      </c>
      <c r="J58" s="8">
        <v>0</v>
      </c>
      <c r="K58" s="8">
        <v>0</v>
      </c>
      <c r="L58" s="156">
        <f t="shared" si="65"/>
        <v>0</v>
      </c>
      <c r="M58" s="156">
        <f t="shared" si="66"/>
        <v>0</v>
      </c>
      <c r="N58" s="156">
        <f t="shared" si="67"/>
        <v>0</v>
      </c>
      <c r="O58" s="156">
        <f t="shared" si="68"/>
        <v>0</v>
      </c>
      <c r="P58" s="156">
        <f t="shared" si="69"/>
        <v>0</v>
      </c>
    </row>
    <row r="59" spans="1:16" s="5" customFormat="1" x14ac:dyDescent="0.2">
      <c r="A59" s="39" t="s">
        <v>45</v>
      </c>
      <c r="B59" s="148">
        <v>2548</v>
      </c>
      <c r="C59" s="8">
        <v>3125</v>
      </c>
      <c r="D59" s="8">
        <v>4478</v>
      </c>
      <c r="E59" s="8">
        <v>4242</v>
      </c>
      <c r="F59" s="8">
        <v>3640</v>
      </c>
      <c r="G59" s="148">
        <v>24</v>
      </c>
      <c r="H59" s="8">
        <v>790</v>
      </c>
      <c r="I59" s="8">
        <v>1282</v>
      </c>
      <c r="J59" s="8">
        <v>1474</v>
      </c>
      <c r="K59" s="8">
        <v>928</v>
      </c>
      <c r="L59" s="156">
        <f t="shared" si="65"/>
        <v>0.9419152276295133</v>
      </c>
      <c r="M59" s="156">
        <f t="shared" si="66"/>
        <v>25.28</v>
      </c>
      <c r="N59" s="156">
        <f t="shared" si="67"/>
        <v>28.628852166145602</v>
      </c>
      <c r="O59" s="156">
        <f t="shared" si="68"/>
        <v>34.747760490334748</v>
      </c>
      <c r="P59" s="156">
        <f t="shared" si="69"/>
        <v>25.494505494505493</v>
      </c>
    </row>
    <row r="60" spans="1:16" s="5" customFormat="1" x14ac:dyDescent="0.2">
      <c r="A60" s="39" t="s">
        <v>48</v>
      </c>
      <c r="B60" s="148">
        <v>4100</v>
      </c>
      <c r="C60" s="8">
        <v>5120</v>
      </c>
      <c r="D60" s="8">
        <v>5434</v>
      </c>
      <c r="E60" s="8">
        <v>5678</v>
      </c>
      <c r="F60" s="8">
        <v>4982</v>
      </c>
      <c r="G60" s="148">
        <v>20</v>
      </c>
      <c r="H60" s="8">
        <v>1402</v>
      </c>
      <c r="I60" s="8">
        <v>1587</v>
      </c>
      <c r="J60" s="8">
        <v>1934</v>
      </c>
      <c r="K60" s="8">
        <v>1985</v>
      </c>
      <c r="L60" s="156">
        <f t="shared" si="65"/>
        <v>0.48780487804878048</v>
      </c>
      <c r="M60" s="156">
        <f t="shared" si="66"/>
        <v>27.382812499999996</v>
      </c>
      <c r="N60" s="156">
        <f t="shared" si="67"/>
        <v>29.205005520794998</v>
      </c>
      <c r="O60" s="156">
        <f t="shared" si="68"/>
        <v>34.061289186333212</v>
      </c>
      <c r="P60" s="156">
        <f t="shared" si="69"/>
        <v>39.843436370935372</v>
      </c>
    </row>
    <row r="61" spans="1:16" s="5" customFormat="1" x14ac:dyDescent="0.2">
      <c r="A61" s="39" t="s">
        <v>51</v>
      </c>
      <c r="B61" s="148">
        <v>2841</v>
      </c>
      <c r="C61" s="8">
        <v>3741</v>
      </c>
      <c r="D61" s="8">
        <v>4482</v>
      </c>
      <c r="E61" s="8">
        <v>4105</v>
      </c>
      <c r="F61" s="8">
        <v>4272</v>
      </c>
      <c r="G61" s="148">
        <v>736</v>
      </c>
      <c r="H61" s="8">
        <v>1733</v>
      </c>
      <c r="I61" s="8">
        <v>2357</v>
      </c>
      <c r="J61" s="8">
        <v>2003</v>
      </c>
      <c r="K61" s="8">
        <v>2343</v>
      </c>
      <c r="L61" s="156">
        <f t="shared" si="65"/>
        <v>25.906370996128125</v>
      </c>
      <c r="M61" s="156">
        <f t="shared" si="66"/>
        <v>46.324512162523391</v>
      </c>
      <c r="N61" s="156">
        <f t="shared" si="67"/>
        <v>52.588130298973667</v>
      </c>
      <c r="O61" s="156">
        <f t="shared" si="68"/>
        <v>48.794153471376376</v>
      </c>
      <c r="P61" s="156">
        <f t="shared" si="69"/>
        <v>54.84550561797753</v>
      </c>
    </row>
    <row r="62" spans="1:16" s="5" customFormat="1" x14ac:dyDescent="0.2">
      <c r="A62" s="39" t="s">
        <v>52</v>
      </c>
      <c r="B62" s="148">
        <v>81</v>
      </c>
      <c r="C62" s="8">
        <v>112</v>
      </c>
      <c r="D62" s="8">
        <v>211</v>
      </c>
      <c r="E62" s="8">
        <v>77</v>
      </c>
      <c r="F62" s="8">
        <v>69</v>
      </c>
      <c r="G62" s="148">
        <v>0</v>
      </c>
      <c r="H62" s="8">
        <v>0</v>
      </c>
      <c r="I62" s="8">
        <v>0</v>
      </c>
      <c r="J62" s="8">
        <v>0</v>
      </c>
      <c r="K62" s="8">
        <v>0</v>
      </c>
      <c r="L62" s="156">
        <f t="shared" si="65"/>
        <v>0</v>
      </c>
      <c r="M62" s="156">
        <f t="shared" si="66"/>
        <v>0</v>
      </c>
      <c r="N62" s="156">
        <f t="shared" si="67"/>
        <v>0</v>
      </c>
      <c r="O62" s="156">
        <f t="shared" si="68"/>
        <v>0</v>
      </c>
      <c r="P62" s="156">
        <f t="shared" si="69"/>
        <v>0</v>
      </c>
    </row>
    <row r="63" spans="1:16" s="5" customFormat="1" x14ac:dyDescent="0.2">
      <c r="A63" s="40" t="s">
        <v>55</v>
      </c>
      <c r="B63" s="148">
        <v>9</v>
      </c>
      <c r="C63" s="8">
        <v>5</v>
      </c>
      <c r="D63" s="8">
        <v>11</v>
      </c>
      <c r="E63" s="8">
        <v>5</v>
      </c>
      <c r="F63" s="8">
        <v>9</v>
      </c>
      <c r="G63" s="148">
        <v>0</v>
      </c>
      <c r="H63" s="8">
        <v>0</v>
      </c>
      <c r="I63" s="8">
        <v>0</v>
      </c>
      <c r="J63" s="8">
        <v>0</v>
      </c>
      <c r="K63" s="8">
        <v>0</v>
      </c>
      <c r="L63" s="157">
        <f t="shared" si="65"/>
        <v>0</v>
      </c>
      <c r="M63" s="157">
        <f t="shared" si="66"/>
        <v>0</v>
      </c>
      <c r="N63" s="157">
        <f t="shared" si="67"/>
        <v>0</v>
      </c>
      <c r="O63" s="157">
        <f t="shared" si="68"/>
        <v>0</v>
      </c>
      <c r="P63" s="157">
        <f t="shared" si="69"/>
        <v>0</v>
      </c>
    </row>
    <row r="64" spans="1:16" s="5" customFormat="1" x14ac:dyDescent="0.2">
      <c r="A64" s="41" t="s">
        <v>41</v>
      </c>
      <c r="B64" s="150">
        <v>140</v>
      </c>
      <c r="C64" s="131">
        <v>180</v>
      </c>
      <c r="D64" s="131">
        <v>207</v>
      </c>
      <c r="E64" s="131">
        <v>202</v>
      </c>
      <c r="F64" s="131">
        <v>258</v>
      </c>
      <c r="G64" s="192">
        <v>9</v>
      </c>
      <c r="H64" s="152">
        <v>131</v>
      </c>
      <c r="I64" s="152">
        <v>176</v>
      </c>
      <c r="J64" s="152">
        <v>192</v>
      </c>
      <c r="K64" s="152">
        <v>240</v>
      </c>
      <c r="L64" s="158">
        <f t="shared" si="65"/>
        <v>6.4285714285714279</v>
      </c>
      <c r="M64" s="158">
        <f t="shared" si="66"/>
        <v>72.777777777777771</v>
      </c>
      <c r="N64" s="158">
        <f t="shared" si="67"/>
        <v>85.024154589371975</v>
      </c>
      <c r="O64" s="158">
        <f t="shared" si="68"/>
        <v>95.049504950495049</v>
      </c>
      <c r="P64" s="158">
        <f t="shared" si="69"/>
        <v>93.023255813953483</v>
      </c>
    </row>
    <row r="65" spans="2:13" x14ac:dyDescent="0.2">
      <c r="L65" s="100"/>
      <c r="M65" s="100"/>
    </row>
    <row r="66" spans="2:13" x14ac:dyDescent="0.2">
      <c r="B66" s="100" t="s">
        <v>19</v>
      </c>
      <c r="G66" s="100" t="s">
        <v>19</v>
      </c>
      <c r="L66" s="100"/>
      <c r="M66" s="100"/>
    </row>
    <row r="67" spans="2:13" x14ac:dyDescent="0.2">
      <c r="B67" s="100" t="s">
        <v>59</v>
      </c>
      <c r="G67" s="100" t="s">
        <v>59</v>
      </c>
      <c r="L67" s="100"/>
      <c r="M67" s="100"/>
    </row>
    <row r="68" spans="2:13" x14ac:dyDescent="0.2">
      <c r="B68" s="100" t="s">
        <v>60</v>
      </c>
      <c r="G68" s="100" t="s">
        <v>60</v>
      </c>
      <c r="L68" s="100"/>
      <c r="M68" s="100"/>
    </row>
    <row r="69" spans="2:13" ht="12.75" customHeight="1" x14ac:dyDescent="0.2">
      <c r="B69" s="100" t="s">
        <v>61</v>
      </c>
      <c r="G69" s="100" t="s">
        <v>61</v>
      </c>
      <c r="L69" s="100"/>
      <c r="M69" s="100"/>
    </row>
    <row r="70" spans="2:13" ht="12.75" customHeight="1" x14ac:dyDescent="0.2">
      <c r="B70" s="100" t="s">
        <v>20</v>
      </c>
      <c r="G70" s="100" t="s">
        <v>20</v>
      </c>
      <c r="L70" s="100"/>
      <c r="M70" s="100"/>
    </row>
    <row r="71" spans="2:13" ht="12.75" customHeight="1" x14ac:dyDescent="0.2">
      <c r="B71" s="100" t="s">
        <v>62</v>
      </c>
      <c r="G71" s="100" t="s">
        <v>62</v>
      </c>
      <c r="L71" s="100"/>
      <c r="M71" s="100"/>
    </row>
    <row r="72" spans="2:13" ht="12.75" customHeight="1" x14ac:dyDescent="0.2">
      <c r="B72" s="100" t="s">
        <v>73</v>
      </c>
      <c r="G72" s="100" t="s">
        <v>73</v>
      </c>
      <c r="L72" s="100"/>
      <c r="M72" s="100"/>
    </row>
    <row r="73" spans="2:13" x14ac:dyDescent="0.2">
      <c r="B73" s="100" t="s">
        <v>74</v>
      </c>
      <c r="G73" s="100" t="s">
        <v>74</v>
      </c>
      <c r="L73" s="100"/>
      <c r="M73" s="100"/>
    </row>
    <row r="74" spans="2:13" x14ac:dyDescent="0.2">
      <c r="B74" s="100" t="s">
        <v>76</v>
      </c>
      <c r="G74" s="100" t="s">
        <v>76</v>
      </c>
      <c r="L74" s="100"/>
      <c r="M74" s="100"/>
    </row>
    <row r="75" spans="2:13" x14ac:dyDescent="0.2">
      <c r="B75" s="100" t="s">
        <v>75</v>
      </c>
      <c r="G75" s="100" t="s">
        <v>75</v>
      </c>
      <c r="L75" s="100"/>
      <c r="M75" s="100"/>
    </row>
    <row r="76" spans="2:13" x14ac:dyDescent="0.2">
      <c r="B76" s="100" t="s">
        <v>63</v>
      </c>
      <c r="G76" s="100" t="s">
        <v>63</v>
      </c>
      <c r="L76" s="100"/>
      <c r="M76" s="100"/>
    </row>
    <row r="77" spans="2:13" x14ac:dyDescent="0.2">
      <c r="L77" s="100"/>
      <c r="M77" s="100"/>
    </row>
    <row r="78" spans="2:13" x14ac:dyDescent="0.2">
      <c r="B78" s="100" t="s">
        <v>80</v>
      </c>
      <c r="G78" s="100" t="s">
        <v>80</v>
      </c>
      <c r="L78" s="100"/>
      <c r="M78" s="100"/>
    </row>
    <row r="79" spans="2:13" x14ac:dyDescent="0.2">
      <c r="B79" s="100" t="s">
        <v>79</v>
      </c>
      <c r="G79" s="100" t="s">
        <v>79</v>
      </c>
      <c r="L79" s="100"/>
      <c r="M79" s="100"/>
    </row>
    <row r="80" spans="2:13" x14ac:dyDescent="0.2">
      <c r="B80" s="100" t="s">
        <v>81</v>
      </c>
      <c r="G80" s="100" t="s">
        <v>81</v>
      </c>
      <c r="L80" s="100"/>
      <c r="M80" s="100"/>
    </row>
    <row r="81" spans="2:13" x14ac:dyDescent="0.2">
      <c r="B81" s="100" t="s">
        <v>82</v>
      </c>
      <c r="G81" s="100" t="s">
        <v>82</v>
      </c>
      <c r="L81" s="100"/>
      <c r="M81" s="100"/>
    </row>
    <row r="82" spans="2:13" x14ac:dyDescent="0.2">
      <c r="B82" s="100" t="s">
        <v>83</v>
      </c>
      <c r="G82" s="100" t="s">
        <v>83</v>
      </c>
      <c r="L82" s="100"/>
      <c r="M82" s="100"/>
    </row>
    <row r="83" spans="2:13" x14ac:dyDescent="0.2">
      <c r="B83" s="100" t="s">
        <v>84</v>
      </c>
      <c r="G83" s="100" t="s">
        <v>84</v>
      </c>
      <c r="L83" s="100"/>
      <c r="M83" s="100"/>
    </row>
    <row r="84" spans="2:13" x14ac:dyDescent="0.2">
      <c r="B84" s="100" t="s">
        <v>85</v>
      </c>
      <c r="G84" s="100" t="s">
        <v>85</v>
      </c>
      <c r="L84" s="100"/>
      <c r="M84" s="100"/>
    </row>
    <row r="98" ht="9.9499999999999993" customHeight="1" x14ac:dyDescent="0.2"/>
    <row r="99" ht="9.9499999999999993" customHeight="1" x14ac:dyDescent="0.2"/>
    <row r="100" ht="9.9499999999999993" customHeight="1" x14ac:dyDescent="0.2"/>
    <row r="101" ht="9.9499999999999993" customHeight="1" x14ac:dyDescent="0.2"/>
    <row r="102" ht="9.9499999999999993" customHeight="1" x14ac:dyDescent="0.2"/>
    <row r="103" ht="9.9499999999999993" customHeight="1" x14ac:dyDescent="0.2"/>
    <row r="104" ht="9.9499999999999993" customHeight="1" x14ac:dyDescent="0.2"/>
    <row r="113" ht="9.9499999999999993" customHeight="1" x14ac:dyDescent="0.2"/>
    <row r="114" ht="9.9499999999999993" customHeight="1" x14ac:dyDescent="0.2"/>
    <row r="115" ht="9.9499999999999993" customHeight="1" x14ac:dyDescent="0.2"/>
    <row r="116" ht="9.9499999999999993" customHeight="1" x14ac:dyDescent="0.2"/>
    <row r="117" ht="12" customHeight="1" x14ac:dyDescent="0.2"/>
    <row r="118" ht="9.9499999999999993" customHeight="1" x14ac:dyDescent="0.2"/>
    <row r="144" ht="9.9499999999999993" customHeight="1" x14ac:dyDescent="0.2"/>
    <row r="145" ht="9.9499999999999993" customHeight="1" x14ac:dyDescent="0.2"/>
    <row r="146" ht="9.9499999999999993" customHeight="1" x14ac:dyDescent="0.2"/>
    <row r="147" ht="9.9499999999999993" customHeight="1" x14ac:dyDescent="0.2"/>
    <row r="148" ht="9.9499999999999993" customHeight="1" x14ac:dyDescent="0.2"/>
    <row r="149" ht="12" customHeight="1" x14ac:dyDescent="0.2"/>
    <row r="150" ht="9.9499999999999993" customHeight="1" x14ac:dyDescent="0.2"/>
    <row r="151" ht="9.9499999999999993" customHeight="1" x14ac:dyDescent="0.2"/>
    <row r="152" ht="9.9499999999999993" customHeight="1" x14ac:dyDescent="0.2"/>
    <row r="153" ht="9.9499999999999993" customHeight="1" x14ac:dyDescent="0.2"/>
    <row r="154" ht="12" customHeight="1" x14ac:dyDescent="0.2"/>
    <row r="155" ht="9.9499999999999993" customHeight="1" x14ac:dyDescent="0.2"/>
    <row r="156" ht="9.9499999999999993" customHeight="1" x14ac:dyDescent="0.2"/>
    <row r="157" ht="9.9499999999999993" customHeight="1" x14ac:dyDescent="0.2"/>
    <row r="158" ht="9.9499999999999993" customHeight="1" x14ac:dyDescent="0.2"/>
    <row r="179" ht="12" customHeight="1" x14ac:dyDescent="0.2"/>
    <row r="180" ht="9.9499999999999993" customHeight="1" x14ac:dyDescent="0.2"/>
    <row r="206" ht="9.9499999999999993" customHeight="1" x14ac:dyDescent="0.2"/>
    <row r="207" ht="9.9499999999999993" customHeight="1" x14ac:dyDescent="0.2"/>
    <row r="208" ht="9.9499999999999993" customHeight="1" x14ac:dyDescent="0.2"/>
    <row r="209" ht="12" customHeight="1" x14ac:dyDescent="0.2"/>
    <row r="210" ht="9.9499999999999993" customHeight="1" x14ac:dyDescent="0.2"/>
    <row r="211" ht="9.9499999999999993" customHeight="1" x14ac:dyDescent="0.2"/>
    <row r="212" ht="9.9499999999999993" customHeight="1" x14ac:dyDescent="0.2"/>
    <row r="213" ht="9.9499999999999993" customHeight="1" x14ac:dyDescent="0.2"/>
    <row r="214" ht="9.9499999999999993" customHeight="1" x14ac:dyDescent="0.2"/>
    <row r="215" ht="9.9499999999999993" customHeight="1" x14ac:dyDescent="0.2"/>
  </sheetData>
  <phoneticPr fontId="8" type="noConversion"/>
  <hyperlinks>
    <hyperlink ref="B76" r:id="rId1" display="www.nces.ed.gov"/>
    <hyperlink ref="G76" r:id="rId2" display="www.nces.ed.gov"/>
  </hyperlinks>
  <pageMargins left="0.75" right="0.75" top="1" bottom="1" header="0.5" footer="0.5"/>
  <pageSetup orientation="portrait" r:id="rId3"/>
  <headerFooter alignWithMargins="0"/>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62"/>
  </sheetPr>
  <dimension ref="A1:P216"/>
  <sheetViews>
    <sheetView zoomScale="85" zoomScaleNormal="85" workbookViewId="0">
      <pane xSplit="1" ySplit="7" topLeftCell="B8" activePane="bottomRight" state="frozen"/>
      <selection pane="topRight" activeCell="B1" sqref="B1"/>
      <selection pane="bottomLeft" activeCell="A7" sqref="A7"/>
      <selection pane="bottomRight" activeCell="Q44" sqref="Q44"/>
    </sheetView>
  </sheetViews>
  <sheetFormatPr defaultColWidth="9.7109375" defaultRowHeight="12.75" x14ac:dyDescent="0.2"/>
  <cols>
    <col min="1" max="1" width="20.5703125" style="5" customWidth="1"/>
    <col min="2" max="11" width="20" style="100" customWidth="1"/>
    <col min="12" max="13" width="20" style="5" customWidth="1"/>
    <col min="14" max="16" width="18.28515625" style="1" customWidth="1"/>
    <col min="17" max="16384" width="9.7109375" style="5"/>
  </cols>
  <sheetData>
    <row r="1" spans="1:16" s="144" customFormat="1" ht="22.5" customHeight="1" x14ac:dyDescent="0.2">
      <c r="A1" s="142" t="s">
        <v>93</v>
      </c>
      <c r="G1" s="180"/>
      <c r="H1" s="180"/>
      <c r="I1" s="180"/>
      <c r="J1" s="180"/>
      <c r="K1" s="180"/>
    </row>
    <row r="2" spans="1:16" s="144" customFormat="1" ht="12.75" customHeight="1" x14ac:dyDescent="0.2">
      <c r="A2" s="142"/>
      <c r="B2" s="179"/>
      <c r="C2" s="180"/>
      <c r="D2" s="180"/>
      <c r="E2" s="180"/>
      <c r="F2" s="180"/>
      <c r="G2" s="179"/>
      <c r="H2" s="180"/>
      <c r="I2" s="180"/>
      <c r="J2" s="180"/>
      <c r="K2" s="180"/>
      <c r="L2" s="136" t="s">
        <v>91</v>
      </c>
      <c r="M2" s="136" t="s">
        <v>91</v>
      </c>
      <c r="N2" s="136" t="s">
        <v>91</v>
      </c>
      <c r="O2" s="136" t="s">
        <v>91</v>
      </c>
      <c r="P2" s="136" t="s">
        <v>91</v>
      </c>
    </row>
    <row r="3" spans="1:16" x14ac:dyDescent="0.2">
      <c r="A3" s="1"/>
      <c r="B3" s="184" t="s">
        <v>91</v>
      </c>
      <c r="C3" s="194" t="s">
        <v>91</v>
      </c>
      <c r="D3" s="194" t="s">
        <v>91</v>
      </c>
      <c r="E3" s="194" t="s">
        <v>91</v>
      </c>
      <c r="F3" s="194" t="s">
        <v>91</v>
      </c>
      <c r="G3" s="179" t="s">
        <v>92</v>
      </c>
      <c r="H3" s="180" t="s">
        <v>92</v>
      </c>
      <c r="I3" s="180" t="s">
        <v>92</v>
      </c>
      <c r="J3" s="180" t="s">
        <v>92</v>
      </c>
      <c r="K3" s="180" t="s">
        <v>92</v>
      </c>
      <c r="L3" s="136" t="s">
        <v>95</v>
      </c>
      <c r="M3" s="136" t="s">
        <v>95</v>
      </c>
      <c r="N3" s="136" t="s">
        <v>95</v>
      </c>
      <c r="O3" s="136" t="s">
        <v>95</v>
      </c>
      <c r="P3" s="136" t="s">
        <v>95</v>
      </c>
    </row>
    <row r="4" spans="1:16" x14ac:dyDescent="0.2">
      <c r="A4" s="7"/>
      <c r="B4" s="153" t="s">
        <v>72</v>
      </c>
      <c r="C4" s="130" t="s">
        <v>103</v>
      </c>
      <c r="D4" s="193" t="s">
        <v>110</v>
      </c>
      <c r="E4" s="193" t="s">
        <v>111</v>
      </c>
      <c r="F4" s="193" t="s">
        <v>116</v>
      </c>
      <c r="G4" s="153" t="s">
        <v>72</v>
      </c>
      <c r="H4" s="130" t="s">
        <v>103</v>
      </c>
      <c r="I4" s="193" t="s">
        <v>110</v>
      </c>
      <c r="J4" s="193" t="s">
        <v>112</v>
      </c>
      <c r="K4" s="193" t="s">
        <v>116</v>
      </c>
      <c r="L4" s="137" t="s">
        <v>72</v>
      </c>
      <c r="M4" s="137" t="s">
        <v>103</v>
      </c>
      <c r="N4" s="137" t="s">
        <v>110</v>
      </c>
      <c r="O4" s="137" t="s">
        <v>111</v>
      </c>
      <c r="P4" s="137" t="s">
        <v>116</v>
      </c>
    </row>
    <row r="5" spans="1:16" s="8" customFormat="1" x14ac:dyDescent="0.2">
      <c r="A5" s="43" t="s">
        <v>70</v>
      </c>
      <c r="B5" s="145">
        <f t="shared" ref="B5:H5" si="0">B6+B24+B39+B53+B64</f>
        <v>59046</v>
      </c>
      <c r="C5" s="43">
        <f t="shared" si="0"/>
        <v>67907</v>
      </c>
      <c r="D5" s="43">
        <f t="shared" ref="D5:E5" si="1">D6+D24+D39+D53+D64</f>
        <v>99300</v>
      </c>
      <c r="E5" s="43">
        <f t="shared" si="1"/>
        <v>100040</v>
      </c>
      <c r="F5" s="43">
        <f t="shared" ref="F5" si="2">F6+F24+F39+F53+F64</f>
        <v>99904</v>
      </c>
      <c r="G5" s="145">
        <f t="shared" si="0"/>
        <v>3411</v>
      </c>
      <c r="H5" s="43">
        <f t="shared" si="0"/>
        <v>3066</v>
      </c>
      <c r="I5" s="43">
        <f t="shared" ref="I5:J5" si="3">I6+I24+I39+I53+I64</f>
        <v>4101</v>
      </c>
      <c r="J5" s="43">
        <f t="shared" si="3"/>
        <v>3820</v>
      </c>
      <c r="K5" s="43">
        <f t="shared" ref="K5" si="4">K6+K24+K39+K53+K64</f>
        <v>3416</v>
      </c>
      <c r="L5" s="133">
        <f t="shared" ref="L5:M5" si="5">L6+L24+L39+L53+L64</f>
        <v>62457</v>
      </c>
      <c r="M5" s="133">
        <f t="shared" si="5"/>
        <v>70973</v>
      </c>
      <c r="N5" s="133">
        <f t="shared" ref="N5:O5" si="6">N6+N24+N39+N53+N64</f>
        <v>103401</v>
      </c>
      <c r="O5" s="133">
        <f t="shared" si="6"/>
        <v>103860</v>
      </c>
      <c r="P5" s="133">
        <f t="shared" ref="P5" si="7">P6+P24+P39+P53+P64</f>
        <v>103320</v>
      </c>
    </row>
    <row r="6" spans="1:16" s="8" customFormat="1" x14ac:dyDescent="0.2">
      <c r="A6" s="60" t="s">
        <v>18</v>
      </c>
      <c r="B6" s="146">
        <f t="shared" ref="B6:G6" si="8">SUM(B8:B23)</f>
        <v>24933</v>
      </c>
      <c r="C6" s="45">
        <f t="shared" ref="C6:D6" si="9">SUM(C8:C23)</f>
        <v>26319</v>
      </c>
      <c r="D6" s="45">
        <f t="shared" si="9"/>
        <v>36003</v>
      </c>
      <c r="E6" s="45">
        <f t="shared" ref="E6:F6" si="10">SUM(E8:E23)</f>
        <v>33400</v>
      </c>
      <c r="F6" s="45">
        <f t="shared" si="10"/>
        <v>34477</v>
      </c>
      <c r="G6" s="146">
        <f t="shared" si="8"/>
        <v>932</v>
      </c>
      <c r="H6" s="45">
        <f t="shared" ref="H6:I6" si="11">SUM(H8:H23)</f>
        <v>798</v>
      </c>
      <c r="I6" s="45">
        <f t="shared" si="11"/>
        <v>949</v>
      </c>
      <c r="J6" s="45">
        <f t="shared" ref="J6:K6" si="12">SUM(J8:J23)</f>
        <v>772</v>
      </c>
      <c r="K6" s="45">
        <f t="shared" si="12"/>
        <v>717</v>
      </c>
      <c r="L6" s="134">
        <f t="shared" ref="L6:M6" si="13">SUM(L8:L23)</f>
        <v>25865</v>
      </c>
      <c r="M6" s="134">
        <f t="shared" si="13"/>
        <v>27117</v>
      </c>
      <c r="N6" s="134">
        <f t="shared" ref="N6:O6" si="14">SUM(N8:N23)</f>
        <v>36952</v>
      </c>
      <c r="O6" s="134">
        <f t="shared" si="14"/>
        <v>34172</v>
      </c>
      <c r="P6" s="134">
        <f t="shared" ref="P6" si="15">SUM(P8:P23)</f>
        <v>35194</v>
      </c>
    </row>
    <row r="7" spans="1:16" x14ac:dyDescent="0.2">
      <c r="A7" s="54" t="s">
        <v>71</v>
      </c>
      <c r="B7" s="147">
        <f t="shared" ref="B7:G7" si="16">(B6/B5)*100</f>
        <v>42.226399756122348</v>
      </c>
      <c r="C7" s="44">
        <f t="shared" ref="C7:D7" si="17">(C6/C5)*100</f>
        <v>38.757418233760873</v>
      </c>
      <c r="D7" s="44">
        <f t="shared" si="17"/>
        <v>36.256797583081571</v>
      </c>
      <c r="E7" s="44">
        <f t="shared" ref="E7:F7" si="18">(E6/E5)*100</f>
        <v>33.38664534186325</v>
      </c>
      <c r="F7" s="44">
        <f t="shared" si="18"/>
        <v>34.510129724535552</v>
      </c>
      <c r="G7" s="147">
        <f t="shared" si="16"/>
        <v>27.323365581940777</v>
      </c>
      <c r="H7" s="44">
        <f t="shared" ref="H7:I7" si="19">(H6/H5)*100</f>
        <v>26.027397260273972</v>
      </c>
      <c r="I7" s="44">
        <f t="shared" si="19"/>
        <v>23.140697390880273</v>
      </c>
      <c r="J7" s="44">
        <f t="shared" ref="J7:K7" si="20">(J6/J5)*100</f>
        <v>20.209424083769633</v>
      </c>
      <c r="K7" s="44">
        <f t="shared" si="20"/>
        <v>20.989461358313818</v>
      </c>
      <c r="L7" s="135">
        <f t="shared" ref="L7:M7" si="21">(L6/L5)*100</f>
        <v>41.412491794354516</v>
      </c>
      <c r="M7" s="135">
        <f t="shared" si="21"/>
        <v>38.207487354346021</v>
      </c>
      <c r="N7" s="135">
        <f t="shared" ref="N7:O7" si="22">(N6/N5)*100</f>
        <v>35.73659829208615</v>
      </c>
      <c r="O7" s="135">
        <f t="shared" si="22"/>
        <v>32.901983439245136</v>
      </c>
      <c r="P7" s="135">
        <f t="shared" ref="P7" si="23">(P6/P5)*100</f>
        <v>34.06310491676345</v>
      </c>
    </row>
    <row r="8" spans="1:16" s="8" customFormat="1" x14ac:dyDescent="0.2">
      <c r="A8" s="61" t="s">
        <v>0</v>
      </c>
      <c r="B8" s="148">
        <v>48</v>
      </c>
      <c r="C8" s="8">
        <v>61</v>
      </c>
      <c r="D8" s="8">
        <v>83</v>
      </c>
      <c r="E8" s="8">
        <v>77</v>
      </c>
      <c r="F8" s="8">
        <v>96</v>
      </c>
      <c r="G8" s="148">
        <v>5</v>
      </c>
      <c r="H8" s="8">
        <v>10</v>
      </c>
      <c r="I8" s="8">
        <v>15</v>
      </c>
      <c r="J8" s="8">
        <v>10</v>
      </c>
      <c r="K8" s="8">
        <v>8</v>
      </c>
      <c r="L8" s="138">
        <f t="shared" ref="L8:L23" si="24">B8+G8</f>
        <v>53</v>
      </c>
      <c r="M8" s="138">
        <f t="shared" ref="M8:M23" si="25">C8+H8</f>
        <v>71</v>
      </c>
      <c r="N8" s="138">
        <f t="shared" ref="N8:N23" si="26">D8+I8</f>
        <v>98</v>
      </c>
      <c r="O8" s="138">
        <f t="shared" ref="O8:P23" si="27">E8+J8</f>
        <v>87</v>
      </c>
      <c r="P8" s="138">
        <f t="shared" si="27"/>
        <v>104</v>
      </c>
    </row>
    <row r="9" spans="1:16" s="8" customFormat="1" x14ac:dyDescent="0.2">
      <c r="A9" s="61" t="s">
        <v>1</v>
      </c>
      <c r="B9" s="148">
        <v>128</v>
      </c>
      <c r="C9" s="8">
        <v>161</v>
      </c>
      <c r="D9" s="8">
        <v>196</v>
      </c>
      <c r="E9" s="8">
        <v>229</v>
      </c>
      <c r="F9" s="8">
        <v>262</v>
      </c>
      <c r="G9" s="148">
        <v>3</v>
      </c>
      <c r="H9" s="8">
        <v>4</v>
      </c>
      <c r="I9" s="8">
        <v>8</v>
      </c>
      <c r="J9" s="8">
        <v>24</v>
      </c>
      <c r="K9" s="8">
        <v>12</v>
      </c>
      <c r="L9" s="138">
        <f t="shared" si="24"/>
        <v>131</v>
      </c>
      <c r="M9" s="138">
        <f t="shared" si="25"/>
        <v>165</v>
      </c>
      <c r="N9" s="138">
        <f t="shared" si="26"/>
        <v>204</v>
      </c>
      <c r="O9" s="138">
        <f t="shared" si="27"/>
        <v>253</v>
      </c>
      <c r="P9" s="138">
        <f t="shared" si="27"/>
        <v>274</v>
      </c>
    </row>
    <row r="10" spans="1:16" s="8" customFormat="1" x14ac:dyDescent="0.2">
      <c r="A10" s="61" t="s">
        <v>16</v>
      </c>
      <c r="B10" s="148">
        <v>48</v>
      </c>
      <c r="C10" s="8">
        <v>71</v>
      </c>
      <c r="D10" s="8">
        <v>82</v>
      </c>
      <c r="E10" s="8">
        <v>85</v>
      </c>
      <c r="F10" s="8">
        <v>77</v>
      </c>
      <c r="G10" s="148">
        <v>20</v>
      </c>
      <c r="H10" s="8">
        <v>18</v>
      </c>
      <c r="I10" s="8">
        <v>23</v>
      </c>
      <c r="J10" s="8">
        <v>5</v>
      </c>
      <c r="K10" s="8">
        <v>5</v>
      </c>
      <c r="L10" s="138">
        <f t="shared" si="24"/>
        <v>68</v>
      </c>
      <c r="M10" s="138">
        <f t="shared" si="25"/>
        <v>89</v>
      </c>
      <c r="N10" s="138">
        <f t="shared" si="26"/>
        <v>105</v>
      </c>
      <c r="O10" s="138">
        <f t="shared" si="27"/>
        <v>90</v>
      </c>
      <c r="P10" s="138">
        <f t="shared" si="27"/>
        <v>82</v>
      </c>
    </row>
    <row r="11" spans="1:16" s="8" customFormat="1" x14ac:dyDescent="0.2">
      <c r="A11" s="61" t="s">
        <v>2</v>
      </c>
      <c r="B11" s="148">
        <v>8276</v>
      </c>
      <c r="C11" s="8">
        <v>9543</v>
      </c>
      <c r="D11" s="8">
        <v>12459</v>
      </c>
      <c r="E11" s="8">
        <v>10667</v>
      </c>
      <c r="F11" s="8">
        <v>10105</v>
      </c>
      <c r="G11" s="148">
        <v>171</v>
      </c>
      <c r="H11" s="8">
        <v>326</v>
      </c>
      <c r="I11" s="8">
        <v>270</v>
      </c>
      <c r="J11" s="8">
        <v>215</v>
      </c>
      <c r="K11" s="8">
        <v>203</v>
      </c>
      <c r="L11" s="138">
        <f t="shared" si="24"/>
        <v>8447</v>
      </c>
      <c r="M11" s="138">
        <f t="shared" si="25"/>
        <v>9869</v>
      </c>
      <c r="N11" s="138">
        <f t="shared" si="26"/>
        <v>12729</v>
      </c>
      <c r="O11" s="138">
        <f t="shared" si="27"/>
        <v>10882</v>
      </c>
      <c r="P11" s="138">
        <f t="shared" si="27"/>
        <v>10308</v>
      </c>
    </row>
    <row r="12" spans="1:16" s="8" customFormat="1" x14ac:dyDescent="0.2">
      <c r="A12" s="61" t="s">
        <v>3</v>
      </c>
      <c r="B12" s="148">
        <v>377</v>
      </c>
      <c r="C12" s="8">
        <v>404</v>
      </c>
      <c r="D12" s="8">
        <v>779</v>
      </c>
      <c r="E12" s="8">
        <v>769</v>
      </c>
      <c r="F12" s="8">
        <v>803</v>
      </c>
      <c r="G12" s="148">
        <v>46</v>
      </c>
      <c r="H12" s="8">
        <v>18</v>
      </c>
      <c r="I12" s="8">
        <v>81</v>
      </c>
      <c r="J12" s="8">
        <v>21</v>
      </c>
      <c r="K12" s="8">
        <v>16</v>
      </c>
      <c r="L12" s="138">
        <f t="shared" si="24"/>
        <v>423</v>
      </c>
      <c r="M12" s="138">
        <f t="shared" si="25"/>
        <v>422</v>
      </c>
      <c r="N12" s="138">
        <f t="shared" si="26"/>
        <v>860</v>
      </c>
      <c r="O12" s="138">
        <f t="shared" si="27"/>
        <v>790</v>
      </c>
      <c r="P12" s="138">
        <f t="shared" si="27"/>
        <v>819</v>
      </c>
    </row>
    <row r="13" spans="1:16" s="8" customFormat="1" x14ac:dyDescent="0.2">
      <c r="A13" s="61" t="s">
        <v>4</v>
      </c>
      <c r="B13" s="148">
        <v>56</v>
      </c>
      <c r="C13" s="8">
        <v>71</v>
      </c>
      <c r="D13" s="8">
        <v>84</v>
      </c>
      <c r="E13" s="8">
        <v>85</v>
      </c>
      <c r="F13" s="8">
        <v>73</v>
      </c>
      <c r="G13" s="148">
        <v>23</v>
      </c>
      <c r="H13" s="8">
        <v>12</v>
      </c>
      <c r="I13" s="8">
        <v>10</v>
      </c>
      <c r="J13" s="8">
        <v>6</v>
      </c>
      <c r="K13" s="8">
        <v>3</v>
      </c>
      <c r="L13" s="138">
        <f t="shared" si="24"/>
        <v>79</v>
      </c>
      <c r="M13" s="138">
        <f t="shared" si="25"/>
        <v>83</v>
      </c>
      <c r="N13" s="138">
        <f t="shared" si="26"/>
        <v>94</v>
      </c>
      <c r="O13" s="138">
        <f t="shared" si="27"/>
        <v>91</v>
      </c>
      <c r="P13" s="138">
        <f t="shared" si="27"/>
        <v>76</v>
      </c>
    </row>
    <row r="14" spans="1:16" s="8" customFormat="1" x14ac:dyDescent="0.2">
      <c r="A14" s="61" t="s">
        <v>5</v>
      </c>
      <c r="B14" s="148">
        <v>148</v>
      </c>
      <c r="C14" s="8">
        <v>107</v>
      </c>
      <c r="D14" s="8">
        <v>184</v>
      </c>
      <c r="E14" s="8">
        <v>236</v>
      </c>
      <c r="F14" s="8">
        <v>272</v>
      </c>
      <c r="G14" s="148">
        <v>6</v>
      </c>
      <c r="H14" s="8">
        <v>6</v>
      </c>
      <c r="I14" s="8">
        <v>5</v>
      </c>
      <c r="J14" s="8">
        <v>7</v>
      </c>
      <c r="K14" s="8">
        <v>1</v>
      </c>
      <c r="L14" s="138">
        <f t="shared" si="24"/>
        <v>154</v>
      </c>
      <c r="M14" s="138">
        <f t="shared" si="25"/>
        <v>113</v>
      </c>
      <c r="N14" s="138">
        <f t="shared" si="26"/>
        <v>189</v>
      </c>
      <c r="O14" s="138">
        <f t="shared" si="27"/>
        <v>243</v>
      </c>
      <c r="P14" s="138">
        <f t="shared" si="27"/>
        <v>273</v>
      </c>
    </row>
    <row r="15" spans="1:16" s="8" customFormat="1" x14ac:dyDescent="0.2">
      <c r="A15" s="61" t="s">
        <v>6</v>
      </c>
      <c r="B15" s="148">
        <v>302</v>
      </c>
      <c r="C15" s="8">
        <v>390</v>
      </c>
      <c r="D15" s="8">
        <v>432</v>
      </c>
      <c r="E15" s="8">
        <v>453</v>
      </c>
      <c r="F15" s="8">
        <v>512</v>
      </c>
      <c r="G15" s="148">
        <v>82</v>
      </c>
      <c r="H15" s="8">
        <v>64</v>
      </c>
      <c r="I15" s="8">
        <v>122</v>
      </c>
      <c r="J15" s="8">
        <v>104</v>
      </c>
      <c r="K15" s="8">
        <v>95</v>
      </c>
      <c r="L15" s="138">
        <f t="shared" si="24"/>
        <v>384</v>
      </c>
      <c r="M15" s="138">
        <f t="shared" si="25"/>
        <v>454</v>
      </c>
      <c r="N15" s="138">
        <f t="shared" si="26"/>
        <v>554</v>
      </c>
      <c r="O15" s="138">
        <f t="shared" si="27"/>
        <v>557</v>
      </c>
      <c r="P15" s="138">
        <f t="shared" si="27"/>
        <v>607</v>
      </c>
    </row>
    <row r="16" spans="1:16" s="8" customFormat="1" x14ac:dyDescent="0.2">
      <c r="A16" s="61" t="s">
        <v>7</v>
      </c>
      <c r="B16" s="148">
        <v>29</v>
      </c>
      <c r="C16" s="8">
        <v>19</v>
      </c>
      <c r="D16" s="8">
        <v>25</v>
      </c>
      <c r="E16" s="8">
        <v>20</v>
      </c>
      <c r="F16" s="8">
        <v>31</v>
      </c>
      <c r="G16" s="148">
        <v>0</v>
      </c>
      <c r="H16" s="8">
        <v>0</v>
      </c>
      <c r="I16" s="8">
        <v>0</v>
      </c>
      <c r="J16" s="8">
        <v>0</v>
      </c>
      <c r="K16" s="8">
        <v>0</v>
      </c>
      <c r="L16" s="138">
        <f t="shared" si="24"/>
        <v>29</v>
      </c>
      <c r="M16" s="138">
        <f t="shared" si="25"/>
        <v>19</v>
      </c>
      <c r="N16" s="138">
        <f t="shared" si="26"/>
        <v>25</v>
      </c>
      <c r="O16" s="138">
        <f t="shared" si="27"/>
        <v>20</v>
      </c>
      <c r="P16" s="138">
        <f t="shared" si="27"/>
        <v>31</v>
      </c>
    </row>
    <row r="17" spans="1:16" s="8" customFormat="1" x14ac:dyDescent="0.2">
      <c r="A17" s="61" t="s">
        <v>8</v>
      </c>
      <c r="B17" s="148">
        <v>211</v>
      </c>
      <c r="C17" s="8">
        <v>233</v>
      </c>
      <c r="D17" s="8">
        <v>376</v>
      </c>
      <c r="E17" s="8">
        <v>347</v>
      </c>
      <c r="F17" s="8">
        <v>472</v>
      </c>
      <c r="G17" s="148">
        <v>10</v>
      </c>
      <c r="H17" s="8">
        <v>14</v>
      </c>
      <c r="I17" s="8">
        <v>29</v>
      </c>
      <c r="J17" s="8">
        <v>18</v>
      </c>
      <c r="K17" s="8">
        <v>41</v>
      </c>
      <c r="L17" s="138">
        <f t="shared" si="24"/>
        <v>221</v>
      </c>
      <c r="M17" s="138">
        <f t="shared" si="25"/>
        <v>247</v>
      </c>
      <c r="N17" s="138">
        <f t="shared" si="26"/>
        <v>405</v>
      </c>
      <c r="O17" s="138">
        <f t="shared" si="27"/>
        <v>365</v>
      </c>
      <c r="P17" s="138">
        <f t="shared" si="27"/>
        <v>513</v>
      </c>
    </row>
    <row r="18" spans="1:16" s="8" customFormat="1" x14ac:dyDescent="0.2">
      <c r="A18" s="61" t="s">
        <v>9</v>
      </c>
      <c r="B18" s="148">
        <v>554</v>
      </c>
      <c r="C18" s="8">
        <v>530</v>
      </c>
      <c r="D18" s="8">
        <v>676</v>
      </c>
      <c r="E18" s="8">
        <v>680</v>
      </c>
      <c r="F18" s="8">
        <v>784</v>
      </c>
      <c r="G18" s="148">
        <v>11</v>
      </c>
      <c r="H18" s="8">
        <v>22</v>
      </c>
      <c r="I18" s="8">
        <v>6</v>
      </c>
      <c r="J18" s="8">
        <v>5</v>
      </c>
      <c r="K18" s="8">
        <v>10</v>
      </c>
      <c r="L18" s="138">
        <f t="shared" si="24"/>
        <v>565</v>
      </c>
      <c r="M18" s="138">
        <f t="shared" si="25"/>
        <v>552</v>
      </c>
      <c r="N18" s="138">
        <f t="shared" si="26"/>
        <v>682</v>
      </c>
      <c r="O18" s="138">
        <f t="shared" si="27"/>
        <v>685</v>
      </c>
      <c r="P18" s="138">
        <f t="shared" si="27"/>
        <v>794</v>
      </c>
    </row>
    <row r="19" spans="1:16" s="8" customFormat="1" x14ac:dyDescent="0.2">
      <c r="A19" s="61" t="s">
        <v>10</v>
      </c>
      <c r="B19" s="148">
        <v>42</v>
      </c>
      <c r="C19" s="8">
        <v>27</v>
      </c>
      <c r="D19" s="8">
        <v>69</v>
      </c>
      <c r="E19" s="8">
        <v>70</v>
      </c>
      <c r="F19" s="8">
        <v>91</v>
      </c>
      <c r="G19" s="148">
        <v>3</v>
      </c>
      <c r="H19" s="8">
        <v>3</v>
      </c>
      <c r="I19" s="8">
        <v>1</v>
      </c>
      <c r="J19" s="8">
        <v>0</v>
      </c>
      <c r="K19" s="8">
        <v>0</v>
      </c>
      <c r="L19" s="138">
        <f t="shared" si="24"/>
        <v>45</v>
      </c>
      <c r="M19" s="138">
        <f t="shared" si="25"/>
        <v>30</v>
      </c>
      <c r="N19" s="138">
        <f t="shared" si="26"/>
        <v>70</v>
      </c>
      <c r="O19" s="138">
        <f t="shared" si="27"/>
        <v>70</v>
      </c>
      <c r="P19" s="138">
        <f t="shared" si="27"/>
        <v>91</v>
      </c>
    </row>
    <row r="20" spans="1:16" s="8" customFormat="1" x14ac:dyDescent="0.2">
      <c r="A20" s="61" t="s">
        <v>11</v>
      </c>
      <c r="B20" s="148">
        <v>165</v>
      </c>
      <c r="C20" s="8">
        <v>169</v>
      </c>
      <c r="D20" s="8">
        <v>291</v>
      </c>
      <c r="E20" s="8">
        <v>380</v>
      </c>
      <c r="F20" s="8">
        <v>300</v>
      </c>
      <c r="G20" s="148">
        <v>23</v>
      </c>
      <c r="H20" s="8">
        <v>5</v>
      </c>
      <c r="I20" s="8">
        <v>22</v>
      </c>
      <c r="J20" s="8">
        <v>14</v>
      </c>
      <c r="K20" s="8">
        <v>6</v>
      </c>
      <c r="L20" s="138">
        <f t="shared" si="24"/>
        <v>188</v>
      </c>
      <c r="M20" s="138">
        <f t="shared" si="25"/>
        <v>174</v>
      </c>
      <c r="N20" s="138">
        <f t="shared" si="26"/>
        <v>313</v>
      </c>
      <c r="O20" s="138">
        <f t="shared" si="27"/>
        <v>394</v>
      </c>
      <c r="P20" s="138">
        <f t="shared" si="27"/>
        <v>306</v>
      </c>
    </row>
    <row r="21" spans="1:16" s="8" customFormat="1" x14ac:dyDescent="0.2">
      <c r="A21" s="61" t="s">
        <v>12</v>
      </c>
      <c r="B21" s="148">
        <v>14270</v>
      </c>
      <c r="C21" s="8">
        <v>14204</v>
      </c>
      <c r="D21" s="8">
        <v>19564</v>
      </c>
      <c r="E21" s="8">
        <v>18420</v>
      </c>
      <c r="F21" s="8">
        <v>19787</v>
      </c>
      <c r="G21" s="148">
        <v>339</v>
      </c>
      <c r="H21" s="8">
        <v>241</v>
      </c>
      <c r="I21" s="8">
        <v>239</v>
      </c>
      <c r="J21" s="8">
        <v>215</v>
      </c>
      <c r="K21" s="8">
        <v>219</v>
      </c>
      <c r="L21" s="138">
        <f t="shared" si="24"/>
        <v>14609</v>
      </c>
      <c r="M21" s="138">
        <f t="shared" si="25"/>
        <v>14445</v>
      </c>
      <c r="N21" s="138">
        <f t="shared" si="26"/>
        <v>19803</v>
      </c>
      <c r="O21" s="138">
        <f t="shared" si="27"/>
        <v>18635</v>
      </c>
      <c r="P21" s="138">
        <f t="shared" si="27"/>
        <v>20006</v>
      </c>
    </row>
    <row r="22" spans="1:16" s="8" customFormat="1" x14ac:dyDescent="0.2">
      <c r="A22" s="61" t="s">
        <v>13</v>
      </c>
      <c r="B22" s="148">
        <v>260</v>
      </c>
      <c r="C22" s="8">
        <v>314</v>
      </c>
      <c r="D22" s="8">
        <v>682</v>
      </c>
      <c r="E22" s="8">
        <v>856</v>
      </c>
      <c r="F22" s="8">
        <v>789</v>
      </c>
      <c r="G22" s="148">
        <v>188</v>
      </c>
      <c r="H22" s="8">
        <v>52</v>
      </c>
      <c r="I22" s="8">
        <v>115</v>
      </c>
      <c r="J22" s="8">
        <v>128</v>
      </c>
      <c r="K22" s="8">
        <v>94</v>
      </c>
      <c r="L22" s="138">
        <f t="shared" si="24"/>
        <v>448</v>
      </c>
      <c r="M22" s="138">
        <f t="shared" si="25"/>
        <v>366</v>
      </c>
      <c r="N22" s="138">
        <f t="shared" si="26"/>
        <v>797</v>
      </c>
      <c r="O22" s="138">
        <f t="shared" si="27"/>
        <v>984</v>
      </c>
      <c r="P22" s="138">
        <f t="shared" si="27"/>
        <v>883</v>
      </c>
    </row>
    <row r="23" spans="1:16" s="8" customFormat="1" x14ac:dyDescent="0.2">
      <c r="A23" s="62" t="s">
        <v>14</v>
      </c>
      <c r="B23" s="148">
        <v>19</v>
      </c>
      <c r="C23" s="8">
        <v>15</v>
      </c>
      <c r="D23" s="8">
        <v>21</v>
      </c>
      <c r="E23" s="8">
        <v>26</v>
      </c>
      <c r="F23" s="8">
        <v>23</v>
      </c>
      <c r="G23" s="148">
        <v>2</v>
      </c>
      <c r="H23" s="8">
        <v>3</v>
      </c>
      <c r="I23" s="8">
        <v>3</v>
      </c>
      <c r="J23" s="8">
        <v>0</v>
      </c>
      <c r="K23" s="8">
        <v>4</v>
      </c>
      <c r="L23" s="139">
        <f t="shared" si="24"/>
        <v>21</v>
      </c>
      <c r="M23" s="139">
        <f t="shared" si="25"/>
        <v>18</v>
      </c>
      <c r="N23" s="139">
        <f t="shared" si="26"/>
        <v>24</v>
      </c>
      <c r="O23" s="139">
        <f t="shared" si="27"/>
        <v>26</v>
      </c>
      <c r="P23" s="139">
        <f t="shared" si="27"/>
        <v>27</v>
      </c>
    </row>
    <row r="24" spans="1:16" s="8" customFormat="1" x14ac:dyDescent="0.2">
      <c r="A24" s="59" t="s">
        <v>67</v>
      </c>
      <c r="B24" s="149">
        <f t="shared" ref="B24" si="28">SUM(B26:B38)</f>
        <v>21457</v>
      </c>
      <c r="C24" s="47">
        <f t="shared" ref="C24:H24" si="29">SUM(C26:C38)</f>
        <v>26275</v>
      </c>
      <c r="D24" s="47">
        <f t="shared" ref="D24:E24" si="30">SUM(D26:D38)</f>
        <v>44005</v>
      </c>
      <c r="E24" s="47">
        <f t="shared" si="30"/>
        <v>47539</v>
      </c>
      <c r="F24" s="47">
        <f t="shared" ref="F24" si="31">SUM(F26:F38)</f>
        <v>46215</v>
      </c>
      <c r="G24" s="149">
        <f t="shared" si="29"/>
        <v>1128</v>
      </c>
      <c r="H24" s="47">
        <f t="shared" si="29"/>
        <v>1232</v>
      </c>
      <c r="I24" s="47">
        <f t="shared" ref="I24:J24" si="32">SUM(I26:I38)</f>
        <v>1916</v>
      </c>
      <c r="J24" s="47">
        <f t="shared" si="32"/>
        <v>2238</v>
      </c>
      <c r="K24" s="47">
        <f t="shared" ref="K24" si="33">SUM(K26:K38)</f>
        <v>1895</v>
      </c>
      <c r="L24" s="134">
        <f t="shared" ref="L24:M24" si="34">SUM(L26:L38)</f>
        <v>22585</v>
      </c>
      <c r="M24" s="134">
        <f t="shared" si="34"/>
        <v>27507</v>
      </c>
      <c r="N24" s="134">
        <f t="shared" ref="N24:O24" si="35">SUM(N26:N38)</f>
        <v>45921</v>
      </c>
      <c r="O24" s="134">
        <f t="shared" si="35"/>
        <v>49777</v>
      </c>
      <c r="P24" s="134">
        <f t="shared" ref="P24" si="36">SUM(P26:P38)</f>
        <v>48110</v>
      </c>
    </row>
    <row r="25" spans="1:16" x14ac:dyDescent="0.2">
      <c r="A25" s="54" t="s">
        <v>71</v>
      </c>
      <c r="B25" s="147">
        <f t="shared" ref="B25" si="37">(B24/B5)*100</f>
        <v>36.339464146597564</v>
      </c>
      <c r="C25" s="44">
        <f t="shared" ref="C25:H25" si="38">(C24/C5)*100</f>
        <v>38.692623735402833</v>
      </c>
      <c r="D25" s="44">
        <f t="shared" ref="D25:E25" si="39">(D24/D5)*100</f>
        <v>44.315206445115813</v>
      </c>
      <c r="E25" s="44">
        <f t="shared" si="39"/>
        <v>47.519992003198716</v>
      </c>
      <c r="F25" s="44">
        <f t="shared" ref="F25" si="40">(F24/F5)*100</f>
        <v>46.259409032671364</v>
      </c>
      <c r="G25" s="147">
        <f t="shared" si="38"/>
        <v>33.069481090589271</v>
      </c>
      <c r="H25" s="44">
        <f t="shared" si="38"/>
        <v>40.182648401826484</v>
      </c>
      <c r="I25" s="44">
        <f t="shared" ref="I25:J25" si="41">(I24/I5)*100</f>
        <v>46.720312118995366</v>
      </c>
      <c r="J25" s="44">
        <f t="shared" si="41"/>
        <v>58.586387434554979</v>
      </c>
      <c r="K25" s="44">
        <f t="shared" ref="K25" si="42">(K24/K5)*100</f>
        <v>55.474238875878221</v>
      </c>
      <c r="L25" s="135">
        <f t="shared" ref="L25:M25" si="43">(L24/L5)*100</f>
        <v>36.160878684534957</v>
      </c>
      <c r="M25" s="135">
        <f t="shared" si="43"/>
        <v>38.756992095585645</v>
      </c>
      <c r="N25" s="135">
        <f t="shared" ref="N25:O25" si="44">(N24/N5)*100</f>
        <v>44.410595642208492</v>
      </c>
      <c r="O25" s="135">
        <f t="shared" si="44"/>
        <v>47.927017138455611</v>
      </c>
      <c r="P25" s="135">
        <f t="shared" ref="P25" si="45">(P24/P5)*100</f>
        <v>46.564072783584983</v>
      </c>
    </row>
    <row r="26" spans="1:16" s="8" customFormat="1" x14ac:dyDescent="0.2">
      <c r="A26" s="26" t="s">
        <v>24</v>
      </c>
      <c r="B26" s="148">
        <v>21</v>
      </c>
      <c r="C26" s="8">
        <v>127</v>
      </c>
      <c r="D26" s="8">
        <v>139</v>
      </c>
      <c r="E26" s="8">
        <v>264</v>
      </c>
      <c r="F26" s="8">
        <v>410</v>
      </c>
      <c r="G26" s="148">
        <v>5</v>
      </c>
      <c r="H26" s="8">
        <v>18</v>
      </c>
      <c r="I26" s="8">
        <v>39</v>
      </c>
      <c r="J26" s="8">
        <v>32</v>
      </c>
      <c r="K26" s="8">
        <v>3</v>
      </c>
      <c r="L26" s="140">
        <f t="shared" ref="L26:L38" si="46">B26+G26</f>
        <v>26</v>
      </c>
      <c r="M26" s="140">
        <f t="shared" ref="M26:M38" si="47">C26+H26</f>
        <v>145</v>
      </c>
      <c r="N26" s="140">
        <f t="shared" ref="N26:N38" si="48">D26+I26</f>
        <v>178</v>
      </c>
      <c r="O26" s="140">
        <f t="shared" ref="O26:P38" si="49">E26+J26</f>
        <v>296</v>
      </c>
      <c r="P26" s="140">
        <f t="shared" si="49"/>
        <v>413</v>
      </c>
    </row>
    <row r="27" spans="1:16" s="8" customFormat="1" x14ac:dyDescent="0.2">
      <c r="A27" s="26" t="s">
        <v>25</v>
      </c>
      <c r="B27" s="148">
        <v>3725</v>
      </c>
      <c r="C27" s="8">
        <v>3894</v>
      </c>
      <c r="D27" s="8">
        <v>5607</v>
      </c>
      <c r="E27" s="8">
        <v>6308</v>
      </c>
      <c r="F27" s="8">
        <v>6318</v>
      </c>
      <c r="G27" s="148">
        <v>171</v>
      </c>
      <c r="H27" s="8">
        <v>160</v>
      </c>
      <c r="I27" s="8">
        <v>194</v>
      </c>
      <c r="J27" s="8">
        <v>180</v>
      </c>
      <c r="K27" s="8">
        <v>133</v>
      </c>
      <c r="L27" s="140">
        <f t="shared" si="46"/>
        <v>3896</v>
      </c>
      <c r="M27" s="140">
        <f t="shared" si="47"/>
        <v>4054</v>
      </c>
      <c r="N27" s="140">
        <f t="shared" si="48"/>
        <v>5801</v>
      </c>
      <c r="O27" s="140">
        <f t="shared" si="49"/>
        <v>6488</v>
      </c>
      <c r="P27" s="140">
        <f t="shared" si="49"/>
        <v>6451</v>
      </c>
    </row>
    <row r="28" spans="1:16" s="8" customFormat="1" x14ac:dyDescent="0.2">
      <c r="A28" s="26" t="s">
        <v>26</v>
      </c>
      <c r="B28" s="148">
        <v>14546</v>
      </c>
      <c r="C28" s="8">
        <v>17983</v>
      </c>
      <c r="D28" s="8">
        <v>31753</v>
      </c>
      <c r="E28" s="8">
        <v>34093</v>
      </c>
      <c r="F28" s="8">
        <v>31693</v>
      </c>
      <c r="G28" s="148">
        <v>678</v>
      </c>
      <c r="H28" s="8">
        <v>755</v>
      </c>
      <c r="I28" s="8">
        <v>1338</v>
      </c>
      <c r="J28" s="8">
        <v>1752</v>
      </c>
      <c r="K28" s="8">
        <v>1460</v>
      </c>
      <c r="L28" s="140">
        <f t="shared" si="46"/>
        <v>15224</v>
      </c>
      <c r="M28" s="140">
        <f t="shared" si="47"/>
        <v>18738</v>
      </c>
      <c r="N28" s="140">
        <f t="shared" si="48"/>
        <v>33091</v>
      </c>
      <c r="O28" s="140">
        <f t="shared" si="49"/>
        <v>35845</v>
      </c>
      <c r="P28" s="140">
        <f t="shared" si="49"/>
        <v>33153</v>
      </c>
    </row>
    <row r="29" spans="1:16" s="8" customFormat="1" x14ac:dyDescent="0.2">
      <c r="A29" s="26" t="s">
        <v>27</v>
      </c>
      <c r="B29" s="148">
        <v>753</v>
      </c>
      <c r="C29" s="8">
        <v>961</v>
      </c>
      <c r="D29" s="8">
        <v>1369</v>
      </c>
      <c r="E29" s="8">
        <v>1383</v>
      </c>
      <c r="F29" s="8">
        <v>1594</v>
      </c>
      <c r="G29" s="148">
        <v>21</v>
      </c>
      <c r="H29" s="8">
        <v>17</v>
      </c>
      <c r="I29" s="8">
        <v>15</v>
      </c>
      <c r="J29" s="8">
        <v>13</v>
      </c>
      <c r="K29" s="8">
        <v>17</v>
      </c>
      <c r="L29" s="140">
        <f t="shared" si="46"/>
        <v>774</v>
      </c>
      <c r="M29" s="140">
        <f t="shared" si="47"/>
        <v>978</v>
      </c>
      <c r="N29" s="140">
        <f t="shared" si="48"/>
        <v>1384</v>
      </c>
      <c r="O29" s="140">
        <f t="shared" si="49"/>
        <v>1396</v>
      </c>
      <c r="P29" s="140">
        <f t="shared" si="49"/>
        <v>1611</v>
      </c>
    </row>
    <row r="30" spans="1:16" s="8" customFormat="1" x14ac:dyDescent="0.2">
      <c r="A30" s="26" t="s">
        <v>29</v>
      </c>
      <c r="B30" s="148">
        <v>8</v>
      </c>
      <c r="C30" s="8">
        <v>17</v>
      </c>
      <c r="D30" s="8">
        <v>52</v>
      </c>
      <c r="E30" s="8">
        <v>69</v>
      </c>
      <c r="F30" s="8">
        <v>76</v>
      </c>
      <c r="G30" s="148">
        <v>14</v>
      </c>
      <c r="H30" s="8">
        <v>9</v>
      </c>
      <c r="I30" s="8">
        <v>16</v>
      </c>
      <c r="J30" s="8">
        <v>25</v>
      </c>
      <c r="K30" s="8">
        <v>36</v>
      </c>
      <c r="L30" s="140">
        <f t="shared" si="46"/>
        <v>22</v>
      </c>
      <c r="M30" s="140">
        <f t="shared" si="47"/>
        <v>26</v>
      </c>
      <c r="N30" s="140">
        <f t="shared" si="48"/>
        <v>68</v>
      </c>
      <c r="O30" s="140">
        <f t="shared" si="49"/>
        <v>94</v>
      </c>
      <c r="P30" s="140">
        <f t="shared" si="49"/>
        <v>112</v>
      </c>
    </row>
    <row r="31" spans="1:16" s="8" customFormat="1" x14ac:dyDescent="0.2">
      <c r="A31" s="26" t="s">
        <v>31</v>
      </c>
      <c r="B31" s="148">
        <v>160</v>
      </c>
      <c r="C31" s="8">
        <v>116</v>
      </c>
      <c r="D31" s="8">
        <v>159</v>
      </c>
      <c r="E31" s="8">
        <v>182</v>
      </c>
      <c r="F31" s="8">
        <v>226</v>
      </c>
      <c r="G31" s="148">
        <v>11</v>
      </c>
      <c r="H31" s="8">
        <v>9</v>
      </c>
      <c r="I31" s="8">
        <v>2</v>
      </c>
      <c r="J31" s="8">
        <v>6</v>
      </c>
      <c r="K31" s="8">
        <v>2</v>
      </c>
      <c r="L31" s="140">
        <f t="shared" si="46"/>
        <v>171</v>
      </c>
      <c r="M31" s="140">
        <f t="shared" si="47"/>
        <v>125</v>
      </c>
      <c r="N31" s="140">
        <f t="shared" si="48"/>
        <v>161</v>
      </c>
      <c r="O31" s="140">
        <f t="shared" si="49"/>
        <v>188</v>
      </c>
      <c r="P31" s="140">
        <f t="shared" si="49"/>
        <v>228</v>
      </c>
    </row>
    <row r="32" spans="1:16" s="8" customFormat="1" x14ac:dyDescent="0.2">
      <c r="A32" s="26" t="s">
        <v>40</v>
      </c>
      <c r="B32" s="148">
        <v>6</v>
      </c>
      <c r="C32" s="8">
        <v>8</v>
      </c>
      <c r="D32" s="8">
        <v>16</v>
      </c>
      <c r="E32" s="8">
        <v>20</v>
      </c>
      <c r="F32" s="8">
        <v>28</v>
      </c>
      <c r="G32" s="148">
        <v>3</v>
      </c>
      <c r="H32" s="8">
        <v>2</v>
      </c>
      <c r="I32" s="8">
        <v>1</v>
      </c>
      <c r="J32" s="8">
        <v>0</v>
      </c>
      <c r="K32" s="8">
        <v>6</v>
      </c>
      <c r="L32" s="140">
        <f t="shared" si="46"/>
        <v>9</v>
      </c>
      <c r="M32" s="140">
        <f t="shared" si="47"/>
        <v>10</v>
      </c>
      <c r="N32" s="140">
        <f t="shared" si="48"/>
        <v>17</v>
      </c>
      <c r="O32" s="140">
        <f t="shared" si="49"/>
        <v>20</v>
      </c>
      <c r="P32" s="140">
        <f t="shared" si="49"/>
        <v>34</v>
      </c>
    </row>
    <row r="33" spans="1:16" s="8" customFormat="1" x14ac:dyDescent="0.2">
      <c r="A33" s="26" t="s">
        <v>47</v>
      </c>
      <c r="B33" s="148">
        <v>212</v>
      </c>
      <c r="C33" s="8">
        <v>306</v>
      </c>
      <c r="D33" s="8">
        <v>704</v>
      </c>
      <c r="E33" s="8">
        <v>1007</v>
      </c>
      <c r="F33" s="8">
        <v>939</v>
      </c>
      <c r="G33" s="148">
        <v>33</v>
      </c>
      <c r="H33" s="8">
        <v>67</v>
      </c>
      <c r="I33" s="8">
        <v>58</v>
      </c>
      <c r="J33" s="8">
        <v>22</v>
      </c>
      <c r="K33" s="8">
        <v>22</v>
      </c>
      <c r="L33" s="140">
        <f t="shared" si="46"/>
        <v>245</v>
      </c>
      <c r="M33" s="140">
        <f t="shared" si="47"/>
        <v>373</v>
      </c>
      <c r="N33" s="140">
        <f t="shared" si="48"/>
        <v>762</v>
      </c>
      <c r="O33" s="140">
        <f t="shared" si="49"/>
        <v>1029</v>
      </c>
      <c r="P33" s="140">
        <f t="shared" si="49"/>
        <v>961</v>
      </c>
    </row>
    <row r="34" spans="1:16" s="8" customFormat="1" x14ac:dyDescent="0.2">
      <c r="A34" s="26" t="s">
        <v>46</v>
      </c>
      <c r="B34" s="148">
        <v>989</v>
      </c>
      <c r="C34" s="8">
        <v>1050</v>
      </c>
      <c r="D34" s="8">
        <v>2132</v>
      </c>
      <c r="E34" s="8">
        <v>2208</v>
      </c>
      <c r="F34" s="8">
        <v>2774</v>
      </c>
      <c r="G34" s="148">
        <v>17</v>
      </c>
      <c r="H34" s="8">
        <v>39</v>
      </c>
      <c r="I34" s="8">
        <v>39</v>
      </c>
      <c r="J34" s="8">
        <v>34</v>
      </c>
      <c r="K34" s="8">
        <v>65</v>
      </c>
      <c r="L34" s="140">
        <f t="shared" si="46"/>
        <v>1006</v>
      </c>
      <c r="M34" s="140">
        <f t="shared" si="47"/>
        <v>1089</v>
      </c>
      <c r="N34" s="140">
        <f t="shared" si="48"/>
        <v>2171</v>
      </c>
      <c r="O34" s="140">
        <f t="shared" si="49"/>
        <v>2242</v>
      </c>
      <c r="P34" s="140">
        <f t="shared" si="49"/>
        <v>2839</v>
      </c>
    </row>
    <row r="35" spans="1:16" s="8" customFormat="1" x14ac:dyDescent="0.2">
      <c r="A35" s="26" t="s">
        <v>50</v>
      </c>
      <c r="B35" s="148">
        <v>262</v>
      </c>
      <c r="C35" s="8">
        <v>335</v>
      </c>
      <c r="D35" s="8">
        <v>534</v>
      </c>
      <c r="E35" s="8">
        <v>503</v>
      </c>
      <c r="F35" s="8">
        <v>529</v>
      </c>
      <c r="G35" s="148">
        <v>19</v>
      </c>
      <c r="H35" s="8">
        <v>9</v>
      </c>
      <c r="I35" s="8">
        <v>73</v>
      </c>
      <c r="J35" s="8">
        <v>11</v>
      </c>
      <c r="K35" s="8">
        <v>13</v>
      </c>
      <c r="L35" s="140">
        <f t="shared" si="46"/>
        <v>281</v>
      </c>
      <c r="M35" s="140">
        <f t="shared" si="47"/>
        <v>344</v>
      </c>
      <c r="N35" s="140">
        <f t="shared" si="48"/>
        <v>607</v>
      </c>
      <c r="O35" s="140">
        <f t="shared" si="49"/>
        <v>514</v>
      </c>
      <c r="P35" s="140">
        <f t="shared" si="49"/>
        <v>542</v>
      </c>
    </row>
    <row r="36" spans="1:16" s="8" customFormat="1" x14ac:dyDescent="0.2">
      <c r="A36" s="26" t="s">
        <v>54</v>
      </c>
      <c r="B36" s="148">
        <v>194</v>
      </c>
      <c r="C36" s="8">
        <v>303</v>
      </c>
      <c r="D36" s="8">
        <v>416</v>
      </c>
      <c r="E36" s="8">
        <v>441</v>
      </c>
      <c r="F36" s="8">
        <v>431</v>
      </c>
      <c r="G36" s="148">
        <v>49</v>
      </c>
      <c r="H36" s="8">
        <v>56</v>
      </c>
      <c r="I36" s="8">
        <v>69</v>
      </c>
      <c r="J36" s="8">
        <v>68</v>
      </c>
      <c r="K36" s="8">
        <v>63</v>
      </c>
      <c r="L36" s="140">
        <f t="shared" si="46"/>
        <v>243</v>
      </c>
      <c r="M36" s="140">
        <f t="shared" si="47"/>
        <v>359</v>
      </c>
      <c r="N36" s="140">
        <f t="shared" si="48"/>
        <v>485</v>
      </c>
      <c r="O36" s="140">
        <f t="shared" si="49"/>
        <v>509</v>
      </c>
      <c r="P36" s="140">
        <f t="shared" si="49"/>
        <v>494</v>
      </c>
    </row>
    <row r="37" spans="1:16" s="8" customFormat="1" x14ac:dyDescent="0.2">
      <c r="A37" s="26" t="s">
        <v>17</v>
      </c>
      <c r="B37" s="148">
        <v>479</v>
      </c>
      <c r="C37" s="8">
        <v>1047</v>
      </c>
      <c r="D37" s="8">
        <v>920</v>
      </c>
      <c r="E37" s="8">
        <v>965</v>
      </c>
      <c r="F37" s="8">
        <v>992</v>
      </c>
      <c r="G37" s="148">
        <v>87</v>
      </c>
      <c r="H37" s="8">
        <v>84</v>
      </c>
      <c r="I37" s="8">
        <v>61</v>
      </c>
      <c r="J37" s="8">
        <v>86</v>
      </c>
      <c r="K37" s="8">
        <v>74</v>
      </c>
      <c r="L37" s="140">
        <f t="shared" si="46"/>
        <v>566</v>
      </c>
      <c r="M37" s="140">
        <f t="shared" si="47"/>
        <v>1131</v>
      </c>
      <c r="N37" s="140">
        <f t="shared" si="48"/>
        <v>981</v>
      </c>
      <c r="O37" s="140">
        <f t="shared" si="49"/>
        <v>1051</v>
      </c>
      <c r="P37" s="140">
        <f t="shared" si="49"/>
        <v>1066</v>
      </c>
    </row>
    <row r="38" spans="1:16" s="8" customFormat="1" x14ac:dyDescent="0.2">
      <c r="A38" s="27" t="s">
        <v>57</v>
      </c>
      <c r="B38" s="148">
        <v>102</v>
      </c>
      <c r="C38" s="8">
        <v>128</v>
      </c>
      <c r="D38" s="8">
        <v>204</v>
      </c>
      <c r="E38" s="8">
        <v>96</v>
      </c>
      <c r="F38" s="8">
        <v>205</v>
      </c>
      <c r="G38" s="148">
        <v>20</v>
      </c>
      <c r="H38" s="8">
        <v>7</v>
      </c>
      <c r="I38" s="8">
        <v>11</v>
      </c>
      <c r="J38" s="8">
        <v>9</v>
      </c>
      <c r="K38" s="8">
        <v>1</v>
      </c>
      <c r="L38" s="141">
        <f t="shared" si="46"/>
        <v>122</v>
      </c>
      <c r="M38" s="141">
        <f t="shared" si="47"/>
        <v>135</v>
      </c>
      <c r="N38" s="141">
        <f t="shared" si="48"/>
        <v>215</v>
      </c>
      <c r="O38" s="141">
        <f t="shared" si="49"/>
        <v>105</v>
      </c>
      <c r="P38" s="141">
        <f t="shared" si="49"/>
        <v>206</v>
      </c>
    </row>
    <row r="39" spans="1:16" s="8" customFormat="1" x14ac:dyDescent="0.2">
      <c r="A39" s="59" t="s">
        <v>68</v>
      </c>
      <c r="B39" s="146">
        <f t="shared" ref="B39" si="50">SUM(B41:B52)</f>
        <v>3802</v>
      </c>
      <c r="C39" s="45">
        <f t="shared" ref="C39:H39" si="51">SUM(C41:C52)</f>
        <v>4423</v>
      </c>
      <c r="D39" s="45">
        <f t="shared" ref="D39:E39" si="52">SUM(D41:D52)</f>
        <v>6042</v>
      </c>
      <c r="E39" s="45">
        <f t="shared" si="52"/>
        <v>6237</v>
      </c>
      <c r="F39" s="45">
        <f t="shared" ref="F39" si="53">SUM(F41:F52)</f>
        <v>6931</v>
      </c>
      <c r="G39" s="146">
        <f t="shared" si="51"/>
        <v>723</v>
      </c>
      <c r="H39" s="45">
        <f t="shared" si="51"/>
        <v>433</v>
      </c>
      <c r="I39" s="45">
        <f t="shared" ref="I39:J39" si="54">SUM(I41:I52)</f>
        <v>441</v>
      </c>
      <c r="J39" s="45">
        <f t="shared" si="54"/>
        <v>355</v>
      </c>
      <c r="K39" s="45">
        <f t="shared" ref="K39" si="55">SUM(K41:K52)</f>
        <v>351</v>
      </c>
      <c r="L39" s="134">
        <f t="shared" ref="L39:M39" si="56">SUM(L41:L52)</f>
        <v>4525</v>
      </c>
      <c r="M39" s="134">
        <f t="shared" si="56"/>
        <v>4856</v>
      </c>
      <c r="N39" s="134">
        <f t="shared" ref="N39:O39" si="57">SUM(N41:N52)</f>
        <v>6483</v>
      </c>
      <c r="O39" s="134">
        <f t="shared" si="57"/>
        <v>6592</v>
      </c>
      <c r="P39" s="134">
        <f t="shared" ref="P39" si="58">SUM(P41:P52)</f>
        <v>7282</v>
      </c>
    </row>
    <row r="40" spans="1:16" x14ac:dyDescent="0.2">
      <c r="A40" s="54" t="s">
        <v>71</v>
      </c>
      <c r="B40" s="147">
        <f t="shared" ref="B40" si="59">(B39/B5)*100</f>
        <v>6.4390475222707719</v>
      </c>
      <c r="C40" s="44">
        <f t="shared" ref="C40:H40" si="60">(C39/C5)*100</f>
        <v>6.5133196872192851</v>
      </c>
      <c r="D40" s="44">
        <f t="shared" ref="D40:E40" si="61">(D39/D5)*100</f>
        <v>6.0845921450151064</v>
      </c>
      <c r="E40" s="44">
        <f t="shared" si="61"/>
        <v>6.2345061975209912</v>
      </c>
      <c r="F40" s="44">
        <f t="shared" ref="F40" si="62">(F39/F5)*100</f>
        <v>6.9376601537475979</v>
      </c>
      <c r="G40" s="147">
        <f t="shared" si="60"/>
        <v>21.196130167106418</v>
      </c>
      <c r="H40" s="44">
        <f t="shared" si="60"/>
        <v>14.122635355512067</v>
      </c>
      <c r="I40" s="44">
        <f t="shared" ref="I40:J40" si="63">(I39/I5)*100</f>
        <v>10.753474762253109</v>
      </c>
      <c r="J40" s="44">
        <f t="shared" si="63"/>
        <v>9.2931937172774877</v>
      </c>
      <c r="K40" s="44">
        <f t="shared" ref="K40" si="64">(K39/K5)*100</f>
        <v>10.275175644028103</v>
      </c>
      <c r="L40" s="135">
        <f t="shared" ref="L40:M40" si="65">(L39/L5)*100</f>
        <v>7.2449845493699661</v>
      </c>
      <c r="M40" s="135">
        <f t="shared" si="65"/>
        <v>6.8420385216913475</v>
      </c>
      <c r="N40" s="135">
        <f t="shared" ref="N40:O40" si="66">(N39/N5)*100</f>
        <v>6.269765282734209</v>
      </c>
      <c r="O40" s="135">
        <f t="shared" si="66"/>
        <v>6.347005584440593</v>
      </c>
      <c r="P40" s="135">
        <f t="shared" ref="P40" si="67">(P39/P5)*100</f>
        <v>7.0480061943476571</v>
      </c>
    </row>
    <row r="41" spans="1:16" s="8" customFormat="1" x14ac:dyDescent="0.2">
      <c r="A41" s="26" t="s">
        <v>32</v>
      </c>
      <c r="B41" s="148">
        <v>1993</v>
      </c>
      <c r="C41" s="8">
        <v>2349</v>
      </c>
      <c r="D41" s="8">
        <v>3198</v>
      </c>
      <c r="E41" s="8">
        <v>3264</v>
      </c>
      <c r="F41" s="8">
        <v>3740</v>
      </c>
      <c r="G41" s="148">
        <v>511</v>
      </c>
      <c r="H41" s="8">
        <v>197</v>
      </c>
      <c r="I41" s="8">
        <v>107</v>
      </c>
      <c r="J41" s="8">
        <v>77</v>
      </c>
      <c r="K41" s="8">
        <v>82</v>
      </c>
      <c r="L41" s="140">
        <f t="shared" ref="L41:L52" si="68">B41+G41</f>
        <v>2504</v>
      </c>
      <c r="M41" s="140">
        <f t="shared" ref="M41:M52" si="69">C41+H41</f>
        <v>2546</v>
      </c>
      <c r="N41" s="140">
        <f t="shared" ref="N41:N52" si="70">D41+I41</f>
        <v>3305</v>
      </c>
      <c r="O41" s="140">
        <f t="shared" ref="O41:P52" si="71">E41+J41</f>
        <v>3341</v>
      </c>
      <c r="P41" s="140">
        <f t="shared" si="71"/>
        <v>3822</v>
      </c>
    </row>
    <row r="42" spans="1:16" s="8" customFormat="1" x14ac:dyDescent="0.2">
      <c r="A42" s="26" t="s">
        <v>33</v>
      </c>
      <c r="B42" s="148">
        <v>232</v>
      </c>
      <c r="C42" s="8">
        <v>186</v>
      </c>
      <c r="D42" s="8">
        <v>364</v>
      </c>
      <c r="E42" s="8">
        <v>357</v>
      </c>
      <c r="F42" s="8">
        <v>474</v>
      </c>
      <c r="G42" s="148">
        <v>20</v>
      </c>
      <c r="H42" s="8">
        <v>19</v>
      </c>
      <c r="I42" s="8">
        <v>33</v>
      </c>
      <c r="J42" s="8">
        <v>24</v>
      </c>
      <c r="K42" s="8">
        <v>21</v>
      </c>
      <c r="L42" s="140">
        <f t="shared" si="68"/>
        <v>252</v>
      </c>
      <c r="M42" s="140">
        <f t="shared" si="69"/>
        <v>205</v>
      </c>
      <c r="N42" s="140">
        <f t="shared" si="70"/>
        <v>397</v>
      </c>
      <c r="O42" s="140">
        <f t="shared" si="71"/>
        <v>381</v>
      </c>
      <c r="P42" s="140">
        <f t="shared" si="71"/>
        <v>495</v>
      </c>
    </row>
    <row r="43" spans="1:16" s="8" customFormat="1" x14ac:dyDescent="0.2">
      <c r="A43" s="26" t="s">
        <v>30</v>
      </c>
      <c r="B43" s="148">
        <v>96</v>
      </c>
      <c r="C43" s="8">
        <v>136</v>
      </c>
      <c r="D43" s="8">
        <v>203</v>
      </c>
      <c r="E43" s="8">
        <v>205</v>
      </c>
      <c r="F43" s="8">
        <v>198</v>
      </c>
      <c r="G43" s="148">
        <v>6</v>
      </c>
      <c r="H43" s="8">
        <v>13</v>
      </c>
      <c r="I43" s="8">
        <v>20</v>
      </c>
      <c r="J43" s="8">
        <v>87</v>
      </c>
      <c r="K43" s="8">
        <v>36</v>
      </c>
      <c r="L43" s="140">
        <f t="shared" si="68"/>
        <v>102</v>
      </c>
      <c r="M43" s="140">
        <f t="shared" si="69"/>
        <v>149</v>
      </c>
      <c r="N43" s="140">
        <f t="shared" si="70"/>
        <v>223</v>
      </c>
      <c r="O43" s="140">
        <f t="shared" si="71"/>
        <v>292</v>
      </c>
      <c r="P43" s="140">
        <f t="shared" si="71"/>
        <v>234</v>
      </c>
    </row>
    <row r="44" spans="1:16" s="8" customFormat="1" x14ac:dyDescent="0.2">
      <c r="A44" s="26" t="s">
        <v>34</v>
      </c>
      <c r="B44" s="148">
        <v>332</v>
      </c>
      <c r="C44" s="8">
        <v>439</v>
      </c>
      <c r="D44" s="8">
        <v>519</v>
      </c>
      <c r="E44" s="8">
        <v>519</v>
      </c>
      <c r="F44" s="8">
        <v>615</v>
      </c>
      <c r="G44" s="148">
        <v>10</v>
      </c>
      <c r="H44" s="8">
        <v>38</v>
      </c>
      <c r="I44" s="8">
        <v>16</v>
      </c>
      <c r="J44" s="8">
        <v>21</v>
      </c>
      <c r="K44" s="8">
        <v>17</v>
      </c>
      <c r="L44" s="140">
        <f t="shared" si="68"/>
        <v>342</v>
      </c>
      <c r="M44" s="140">
        <f t="shared" si="69"/>
        <v>477</v>
      </c>
      <c r="N44" s="140">
        <f t="shared" si="70"/>
        <v>535</v>
      </c>
      <c r="O44" s="140">
        <f t="shared" si="71"/>
        <v>540</v>
      </c>
      <c r="P44" s="140">
        <f t="shared" si="71"/>
        <v>632</v>
      </c>
    </row>
    <row r="45" spans="1:16" s="8" customFormat="1" x14ac:dyDescent="0.2">
      <c r="A45" s="26" t="s">
        <v>37</v>
      </c>
      <c r="B45" s="148">
        <v>270</v>
      </c>
      <c r="C45" s="8">
        <v>362</v>
      </c>
      <c r="D45" s="8">
        <v>552</v>
      </c>
      <c r="E45" s="8">
        <v>549</v>
      </c>
      <c r="F45" s="8">
        <v>513</v>
      </c>
      <c r="G45" s="148">
        <v>57</v>
      </c>
      <c r="H45" s="8">
        <v>59</v>
      </c>
      <c r="I45" s="8">
        <v>59</v>
      </c>
      <c r="J45" s="8">
        <v>60</v>
      </c>
      <c r="K45" s="8">
        <v>83</v>
      </c>
      <c r="L45" s="140">
        <f t="shared" si="68"/>
        <v>327</v>
      </c>
      <c r="M45" s="140">
        <f t="shared" si="69"/>
        <v>421</v>
      </c>
      <c r="N45" s="140">
        <f t="shared" si="70"/>
        <v>611</v>
      </c>
      <c r="O45" s="140">
        <f t="shared" si="71"/>
        <v>609</v>
      </c>
      <c r="P45" s="140">
        <f t="shared" si="71"/>
        <v>596</v>
      </c>
    </row>
    <row r="46" spans="1:16" s="8" customFormat="1" x14ac:dyDescent="0.2">
      <c r="A46" s="26" t="s">
        <v>38</v>
      </c>
      <c r="B46" s="148">
        <v>135</v>
      </c>
      <c r="C46" s="8">
        <v>146</v>
      </c>
      <c r="D46" s="8">
        <v>233</v>
      </c>
      <c r="E46" s="8">
        <v>243</v>
      </c>
      <c r="F46" s="8">
        <v>315</v>
      </c>
      <c r="G46" s="148">
        <v>41</v>
      </c>
      <c r="H46" s="8">
        <v>48</v>
      </c>
      <c r="I46" s="8">
        <v>59</v>
      </c>
      <c r="J46" s="8">
        <v>39</v>
      </c>
      <c r="K46" s="8">
        <v>34</v>
      </c>
      <c r="L46" s="140">
        <f t="shared" si="68"/>
        <v>176</v>
      </c>
      <c r="M46" s="140">
        <f t="shared" si="69"/>
        <v>194</v>
      </c>
      <c r="N46" s="140">
        <f t="shared" si="70"/>
        <v>292</v>
      </c>
      <c r="O46" s="140">
        <f t="shared" si="71"/>
        <v>282</v>
      </c>
      <c r="P46" s="140">
        <f t="shared" si="71"/>
        <v>349</v>
      </c>
    </row>
    <row r="47" spans="1:16" s="8" customFormat="1" x14ac:dyDescent="0.2">
      <c r="A47" s="26" t="s">
        <v>39</v>
      </c>
      <c r="B47" s="148">
        <v>146</v>
      </c>
      <c r="C47" s="8">
        <v>137</v>
      </c>
      <c r="D47" s="8">
        <v>222</v>
      </c>
      <c r="E47" s="8">
        <v>159</v>
      </c>
      <c r="F47" s="8">
        <v>190</v>
      </c>
      <c r="G47" s="148">
        <v>24</v>
      </c>
      <c r="H47" s="8">
        <v>31</v>
      </c>
      <c r="I47" s="8">
        <v>92</v>
      </c>
      <c r="J47" s="8">
        <v>8</v>
      </c>
      <c r="K47" s="8">
        <v>26</v>
      </c>
      <c r="L47" s="140">
        <f t="shared" si="68"/>
        <v>170</v>
      </c>
      <c r="M47" s="140">
        <f t="shared" si="69"/>
        <v>168</v>
      </c>
      <c r="N47" s="140">
        <f t="shared" si="70"/>
        <v>314</v>
      </c>
      <c r="O47" s="140">
        <f t="shared" si="71"/>
        <v>167</v>
      </c>
      <c r="P47" s="140">
        <f t="shared" si="71"/>
        <v>216</v>
      </c>
    </row>
    <row r="48" spans="1:16" s="8" customFormat="1" x14ac:dyDescent="0.2">
      <c r="A48" s="26" t="s">
        <v>43</v>
      </c>
      <c r="B48" s="148">
        <v>65</v>
      </c>
      <c r="C48" s="8">
        <v>75</v>
      </c>
      <c r="D48" s="8">
        <v>88</v>
      </c>
      <c r="E48" s="8">
        <v>132</v>
      </c>
      <c r="F48" s="8">
        <v>158</v>
      </c>
      <c r="G48" s="148">
        <v>14</v>
      </c>
      <c r="H48" s="8">
        <v>11</v>
      </c>
      <c r="I48" s="8">
        <v>16</v>
      </c>
      <c r="J48" s="8">
        <v>4</v>
      </c>
      <c r="K48" s="8">
        <v>7</v>
      </c>
      <c r="L48" s="140">
        <f t="shared" si="68"/>
        <v>79</v>
      </c>
      <c r="M48" s="140">
        <f t="shared" si="69"/>
        <v>86</v>
      </c>
      <c r="N48" s="140">
        <f t="shared" si="70"/>
        <v>104</v>
      </c>
      <c r="O48" s="140">
        <f t="shared" si="71"/>
        <v>136</v>
      </c>
      <c r="P48" s="140">
        <f t="shared" si="71"/>
        <v>165</v>
      </c>
    </row>
    <row r="49" spans="1:16" s="8" customFormat="1" x14ac:dyDescent="0.2">
      <c r="A49" s="26" t="s">
        <v>42</v>
      </c>
      <c r="B49" s="148">
        <v>6</v>
      </c>
      <c r="C49" s="8">
        <v>5</v>
      </c>
      <c r="D49" s="8">
        <v>5</v>
      </c>
      <c r="E49" s="8">
        <v>12</v>
      </c>
      <c r="F49" s="8">
        <v>5</v>
      </c>
      <c r="G49" s="148">
        <v>3</v>
      </c>
      <c r="H49" s="8">
        <v>3</v>
      </c>
      <c r="I49" s="8">
        <v>7</v>
      </c>
      <c r="J49" s="8">
        <v>5</v>
      </c>
      <c r="K49" s="8">
        <v>10</v>
      </c>
      <c r="L49" s="140">
        <f t="shared" si="68"/>
        <v>9</v>
      </c>
      <c r="M49" s="140">
        <f t="shared" si="69"/>
        <v>8</v>
      </c>
      <c r="N49" s="140">
        <f t="shared" si="70"/>
        <v>12</v>
      </c>
      <c r="O49" s="140">
        <f t="shared" si="71"/>
        <v>17</v>
      </c>
      <c r="P49" s="140">
        <f t="shared" si="71"/>
        <v>15</v>
      </c>
    </row>
    <row r="50" spans="1:16" s="8" customFormat="1" x14ac:dyDescent="0.2">
      <c r="A50" s="26" t="s">
        <v>49</v>
      </c>
      <c r="B50" s="148">
        <v>284</v>
      </c>
      <c r="C50" s="8">
        <v>258</v>
      </c>
      <c r="D50" s="8">
        <v>332</v>
      </c>
      <c r="E50" s="8">
        <v>397</v>
      </c>
      <c r="F50" s="8">
        <v>373</v>
      </c>
      <c r="G50" s="148">
        <v>34</v>
      </c>
      <c r="H50" s="8">
        <v>14</v>
      </c>
      <c r="I50" s="8">
        <v>28</v>
      </c>
      <c r="J50" s="8">
        <v>26</v>
      </c>
      <c r="K50" s="8">
        <v>33</v>
      </c>
      <c r="L50" s="140">
        <f t="shared" si="68"/>
        <v>318</v>
      </c>
      <c r="M50" s="140">
        <f t="shared" si="69"/>
        <v>272</v>
      </c>
      <c r="N50" s="140">
        <f t="shared" si="70"/>
        <v>360</v>
      </c>
      <c r="O50" s="140">
        <f t="shared" si="71"/>
        <v>423</v>
      </c>
      <c r="P50" s="140">
        <f t="shared" si="71"/>
        <v>406</v>
      </c>
    </row>
    <row r="51" spans="1:16" s="8" customFormat="1" x14ac:dyDescent="0.2">
      <c r="A51" s="26" t="s">
        <v>53</v>
      </c>
      <c r="B51" s="148">
        <v>7</v>
      </c>
      <c r="C51" s="8">
        <v>13</v>
      </c>
      <c r="D51" s="8">
        <v>13</v>
      </c>
      <c r="E51" s="8">
        <v>19</v>
      </c>
      <c r="F51" s="8">
        <v>19</v>
      </c>
      <c r="G51" s="148">
        <v>1</v>
      </c>
      <c r="H51" s="8">
        <v>0</v>
      </c>
      <c r="I51" s="8">
        <v>0</v>
      </c>
      <c r="J51" s="8">
        <v>0</v>
      </c>
      <c r="K51" s="8">
        <v>0</v>
      </c>
      <c r="L51" s="140">
        <f t="shared" si="68"/>
        <v>8</v>
      </c>
      <c r="M51" s="140">
        <f t="shared" si="69"/>
        <v>13</v>
      </c>
      <c r="N51" s="140">
        <f t="shared" si="70"/>
        <v>13</v>
      </c>
      <c r="O51" s="140">
        <f t="shared" si="71"/>
        <v>19</v>
      </c>
      <c r="P51" s="140">
        <f t="shared" si="71"/>
        <v>19</v>
      </c>
    </row>
    <row r="52" spans="1:16" s="8" customFormat="1" x14ac:dyDescent="0.2">
      <c r="A52" s="27" t="s">
        <v>56</v>
      </c>
      <c r="B52" s="148">
        <v>236</v>
      </c>
      <c r="C52" s="8">
        <v>317</v>
      </c>
      <c r="D52" s="8">
        <v>313</v>
      </c>
      <c r="E52" s="8">
        <v>381</v>
      </c>
      <c r="F52" s="8">
        <v>331</v>
      </c>
      <c r="G52" s="148">
        <v>2</v>
      </c>
      <c r="H52" s="8">
        <v>0</v>
      </c>
      <c r="I52" s="8">
        <v>4</v>
      </c>
      <c r="J52" s="8">
        <v>4</v>
      </c>
      <c r="K52" s="8">
        <v>2</v>
      </c>
      <c r="L52" s="141">
        <f t="shared" si="68"/>
        <v>238</v>
      </c>
      <c r="M52" s="141">
        <f t="shared" si="69"/>
        <v>317</v>
      </c>
      <c r="N52" s="141">
        <f t="shared" si="70"/>
        <v>317</v>
      </c>
      <c r="O52" s="141">
        <f t="shared" si="71"/>
        <v>385</v>
      </c>
      <c r="P52" s="141">
        <f t="shared" si="71"/>
        <v>333</v>
      </c>
    </row>
    <row r="53" spans="1:16" s="8" customFormat="1" x14ac:dyDescent="0.2">
      <c r="A53" s="59" t="s">
        <v>69</v>
      </c>
      <c r="B53" s="146">
        <f t="shared" ref="B53" si="72">SUM(B55:B63)</f>
        <v>8807</v>
      </c>
      <c r="C53" s="45">
        <f t="shared" ref="C53:H53" si="73">SUM(C55:C63)</f>
        <v>10858</v>
      </c>
      <c r="D53" s="45">
        <f t="shared" ref="D53:E53" si="74">SUM(D55:D63)</f>
        <v>13238</v>
      </c>
      <c r="E53" s="45">
        <f t="shared" si="74"/>
        <v>12855</v>
      </c>
      <c r="F53" s="45">
        <f t="shared" ref="F53" si="75">SUM(F55:F63)</f>
        <v>12264</v>
      </c>
      <c r="G53" s="146">
        <f t="shared" si="73"/>
        <v>623</v>
      </c>
      <c r="H53" s="45">
        <f t="shared" si="73"/>
        <v>596</v>
      </c>
      <c r="I53" s="45">
        <f t="shared" ref="I53:J53" si="76">SUM(I55:I63)</f>
        <v>788</v>
      </c>
      <c r="J53" s="45">
        <f t="shared" si="76"/>
        <v>447</v>
      </c>
      <c r="K53" s="45">
        <f t="shared" ref="K53" si="77">SUM(K55:K63)</f>
        <v>452</v>
      </c>
      <c r="L53" s="134">
        <f t="shared" ref="L53:M53" si="78">SUM(L55:L63)</f>
        <v>9430</v>
      </c>
      <c r="M53" s="134">
        <f t="shared" si="78"/>
        <v>11454</v>
      </c>
      <c r="N53" s="134">
        <f t="shared" ref="N53:O53" si="79">SUM(N55:N63)</f>
        <v>14026</v>
      </c>
      <c r="O53" s="134">
        <f t="shared" si="79"/>
        <v>13302</v>
      </c>
      <c r="P53" s="134">
        <f t="shared" ref="P53" si="80">SUM(P55:P63)</f>
        <v>12716</v>
      </c>
    </row>
    <row r="54" spans="1:16" x14ac:dyDescent="0.2">
      <c r="A54" s="54" t="s">
        <v>71</v>
      </c>
      <c r="B54" s="147">
        <f t="shared" ref="B54" si="81">(B53/B5)*100</f>
        <v>14.915489618263727</v>
      </c>
      <c r="C54" s="44">
        <f t="shared" ref="C54:H54" si="82">(C53/C5)*100</f>
        <v>15.989515072083879</v>
      </c>
      <c r="D54" s="44">
        <f t="shared" ref="D54:E54" si="83">(D53/D5)*100</f>
        <v>13.331319234642496</v>
      </c>
      <c r="E54" s="44">
        <f t="shared" si="83"/>
        <v>12.849860055977608</v>
      </c>
      <c r="F54" s="44">
        <f t="shared" ref="F54" si="84">(F53/F5)*100</f>
        <v>12.275784753363228</v>
      </c>
      <c r="G54" s="147">
        <f t="shared" si="82"/>
        <v>18.264438581061274</v>
      </c>
      <c r="H54" s="44">
        <f t="shared" si="82"/>
        <v>19.43900848010437</v>
      </c>
      <c r="I54" s="44">
        <f t="shared" ref="I54:J54" si="85">(I53/I5)*100</f>
        <v>19.214825652279931</v>
      </c>
      <c r="J54" s="44">
        <f t="shared" si="85"/>
        <v>11.701570680628272</v>
      </c>
      <c r="K54" s="44">
        <f t="shared" ref="K54" si="86">(K53/K5)*100</f>
        <v>13.23185011709602</v>
      </c>
      <c r="L54" s="135">
        <f t="shared" ref="L54:M54" si="87">(L53/L5)*100</f>
        <v>15.098387690731224</v>
      </c>
      <c r="M54" s="135">
        <f t="shared" si="87"/>
        <v>16.138531554253024</v>
      </c>
      <c r="N54" s="135">
        <f t="shared" ref="N54:O54" si="88">(N53/N5)*100</f>
        <v>13.564665718900205</v>
      </c>
      <c r="O54" s="135">
        <f t="shared" si="88"/>
        <v>12.807625649913346</v>
      </c>
      <c r="P54" s="135">
        <f t="shared" ref="P54" si="89">(P53/P5)*100</f>
        <v>12.307394502516454</v>
      </c>
    </row>
    <row r="55" spans="1:16" s="8" customFormat="1" x14ac:dyDescent="0.2">
      <c r="A55" s="26" t="s">
        <v>28</v>
      </c>
      <c r="B55" s="148">
        <v>942</v>
      </c>
      <c r="C55" s="8">
        <v>860</v>
      </c>
      <c r="D55" s="8">
        <v>1474</v>
      </c>
      <c r="E55" s="8">
        <v>1505</v>
      </c>
      <c r="F55" s="8">
        <v>1392</v>
      </c>
      <c r="G55" s="148">
        <v>35</v>
      </c>
      <c r="H55" s="8">
        <v>9</v>
      </c>
      <c r="I55" s="8">
        <v>5</v>
      </c>
      <c r="J55" s="8">
        <v>5</v>
      </c>
      <c r="K55" s="8">
        <v>2</v>
      </c>
      <c r="L55" s="140">
        <f t="shared" ref="L55:L64" si="90">B55+G55</f>
        <v>977</v>
      </c>
      <c r="M55" s="140">
        <f t="shared" ref="M55:M64" si="91">C55+H55</f>
        <v>869</v>
      </c>
      <c r="N55" s="140">
        <f t="shared" ref="N55:N64" si="92">D55+I55</f>
        <v>1479</v>
      </c>
      <c r="O55" s="140">
        <f t="shared" ref="O55:P64" si="93">E55+J55</f>
        <v>1510</v>
      </c>
      <c r="P55" s="140">
        <f t="shared" si="93"/>
        <v>1394</v>
      </c>
    </row>
    <row r="56" spans="1:16" s="8" customFormat="1" x14ac:dyDescent="0.2">
      <c r="A56" s="26" t="s">
        <v>36</v>
      </c>
      <c r="B56" s="148">
        <v>12</v>
      </c>
      <c r="C56" s="8">
        <v>12</v>
      </c>
      <c r="D56" s="8">
        <v>18</v>
      </c>
      <c r="E56" s="8">
        <v>14</v>
      </c>
      <c r="F56" s="8">
        <v>9</v>
      </c>
      <c r="G56" s="148">
        <v>11</v>
      </c>
      <c r="H56" s="8">
        <v>9</v>
      </c>
      <c r="I56" s="8">
        <v>4</v>
      </c>
      <c r="J56" s="8">
        <v>3</v>
      </c>
      <c r="K56" s="8">
        <v>9</v>
      </c>
      <c r="L56" s="140">
        <f t="shared" si="90"/>
        <v>23</v>
      </c>
      <c r="M56" s="140">
        <f t="shared" si="91"/>
        <v>21</v>
      </c>
      <c r="N56" s="140">
        <f t="shared" si="92"/>
        <v>22</v>
      </c>
      <c r="O56" s="140">
        <f t="shared" si="93"/>
        <v>17</v>
      </c>
      <c r="P56" s="140">
        <f t="shared" si="93"/>
        <v>18</v>
      </c>
    </row>
    <row r="57" spans="1:16" s="8" customFormat="1" x14ac:dyDescent="0.2">
      <c r="A57" s="26" t="s">
        <v>35</v>
      </c>
      <c r="B57" s="148">
        <v>924</v>
      </c>
      <c r="C57" s="8">
        <v>1325</v>
      </c>
      <c r="D57" s="8">
        <v>1512</v>
      </c>
      <c r="E57" s="8">
        <v>1491</v>
      </c>
      <c r="F57" s="8">
        <v>1233</v>
      </c>
      <c r="G57" s="148">
        <v>148</v>
      </c>
      <c r="H57" s="8">
        <v>110</v>
      </c>
      <c r="I57" s="8">
        <v>117</v>
      </c>
      <c r="J57" s="8">
        <v>121</v>
      </c>
      <c r="K57" s="8">
        <v>80</v>
      </c>
      <c r="L57" s="140">
        <f t="shared" si="90"/>
        <v>1072</v>
      </c>
      <c r="M57" s="140">
        <f t="shared" si="91"/>
        <v>1435</v>
      </c>
      <c r="N57" s="140">
        <f t="shared" si="92"/>
        <v>1629</v>
      </c>
      <c r="O57" s="140">
        <f t="shared" si="93"/>
        <v>1612</v>
      </c>
      <c r="P57" s="140">
        <f t="shared" si="93"/>
        <v>1313</v>
      </c>
    </row>
    <row r="58" spans="1:16" s="8" customFormat="1" x14ac:dyDescent="0.2">
      <c r="A58" s="26" t="s">
        <v>44</v>
      </c>
      <c r="B58" s="148">
        <v>19</v>
      </c>
      <c r="C58" s="8">
        <v>29</v>
      </c>
      <c r="D58" s="8">
        <v>41</v>
      </c>
      <c r="E58" s="8">
        <v>49</v>
      </c>
      <c r="F58" s="8">
        <v>58</v>
      </c>
      <c r="G58" s="148">
        <v>1</v>
      </c>
      <c r="H58" s="8">
        <v>2</v>
      </c>
      <c r="I58" s="8">
        <v>0</v>
      </c>
      <c r="J58" s="8">
        <v>1</v>
      </c>
      <c r="K58" s="8">
        <v>0</v>
      </c>
      <c r="L58" s="140">
        <f t="shared" si="90"/>
        <v>20</v>
      </c>
      <c r="M58" s="140">
        <f t="shared" si="91"/>
        <v>31</v>
      </c>
      <c r="N58" s="140">
        <f t="shared" si="92"/>
        <v>41</v>
      </c>
      <c r="O58" s="140">
        <f t="shared" si="93"/>
        <v>50</v>
      </c>
      <c r="P58" s="140">
        <f t="shared" si="93"/>
        <v>58</v>
      </c>
    </row>
    <row r="59" spans="1:16" s="8" customFormat="1" x14ac:dyDescent="0.2">
      <c r="A59" s="26" t="s">
        <v>45</v>
      </c>
      <c r="B59" s="148">
        <v>2623</v>
      </c>
      <c r="C59" s="8">
        <v>3084</v>
      </c>
      <c r="D59" s="8">
        <v>3955</v>
      </c>
      <c r="E59" s="8">
        <v>3582</v>
      </c>
      <c r="F59" s="8">
        <v>3418</v>
      </c>
      <c r="G59" s="148">
        <v>74</v>
      </c>
      <c r="H59" s="8">
        <v>110</v>
      </c>
      <c r="I59" s="8">
        <v>237</v>
      </c>
      <c r="J59" s="8">
        <v>83</v>
      </c>
      <c r="K59" s="8">
        <v>61</v>
      </c>
      <c r="L59" s="140">
        <f t="shared" si="90"/>
        <v>2697</v>
      </c>
      <c r="M59" s="140">
        <f t="shared" si="91"/>
        <v>3194</v>
      </c>
      <c r="N59" s="140">
        <f t="shared" si="92"/>
        <v>4192</v>
      </c>
      <c r="O59" s="140">
        <f t="shared" si="93"/>
        <v>3665</v>
      </c>
      <c r="P59" s="140">
        <f t="shared" si="93"/>
        <v>3479</v>
      </c>
    </row>
    <row r="60" spans="1:16" s="8" customFormat="1" x14ac:dyDescent="0.2">
      <c r="A60" s="26" t="s">
        <v>48</v>
      </c>
      <c r="B60" s="148">
        <v>3201</v>
      </c>
      <c r="C60" s="8">
        <v>3933</v>
      </c>
      <c r="D60" s="8">
        <v>4477</v>
      </c>
      <c r="E60" s="8">
        <v>4656</v>
      </c>
      <c r="F60" s="8">
        <v>4421</v>
      </c>
      <c r="G60" s="148">
        <v>317</v>
      </c>
      <c r="H60" s="8">
        <v>306</v>
      </c>
      <c r="I60" s="8">
        <v>371</v>
      </c>
      <c r="J60" s="8">
        <v>185</v>
      </c>
      <c r="K60" s="8">
        <v>250</v>
      </c>
      <c r="L60" s="140">
        <f t="shared" si="90"/>
        <v>3518</v>
      </c>
      <c r="M60" s="140">
        <f t="shared" si="91"/>
        <v>4239</v>
      </c>
      <c r="N60" s="140">
        <f t="shared" si="92"/>
        <v>4848</v>
      </c>
      <c r="O60" s="140">
        <f t="shared" si="93"/>
        <v>4841</v>
      </c>
      <c r="P60" s="140">
        <f t="shared" si="93"/>
        <v>4671</v>
      </c>
    </row>
    <row r="61" spans="1:16" s="8" customFormat="1" x14ac:dyDescent="0.2">
      <c r="A61" s="26" t="s">
        <v>51</v>
      </c>
      <c r="B61" s="148">
        <v>918</v>
      </c>
      <c r="C61" s="8">
        <v>1376</v>
      </c>
      <c r="D61" s="8">
        <v>1370</v>
      </c>
      <c r="E61" s="8">
        <v>1340</v>
      </c>
      <c r="F61" s="8">
        <v>1498</v>
      </c>
      <c r="G61" s="148">
        <v>35</v>
      </c>
      <c r="H61" s="8">
        <v>46</v>
      </c>
      <c r="I61" s="8">
        <v>47</v>
      </c>
      <c r="J61" s="8">
        <v>39</v>
      </c>
      <c r="K61" s="8">
        <v>38</v>
      </c>
      <c r="L61" s="140">
        <f t="shared" si="90"/>
        <v>953</v>
      </c>
      <c r="M61" s="140">
        <f t="shared" si="91"/>
        <v>1422</v>
      </c>
      <c r="N61" s="140">
        <f t="shared" si="92"/>
        <v>1417</v>
      </c>
      <c r="O61" s="140">
        <f t="shared" si="93"/>
        <v>1379</v>
      </c>
      <c r="P61" s="140">
        <f t="shared" si="93"/>
        <v>1536</v>
      </c>
    </row>
    <row r="62" spans="1:16" s="8" customFormat="1" x14ac:dyDescent="0.2">
      <c r="A62" s="26" t="s">
        <v>52</v>
      </c>
      <c r="B62" s="148">
        <v>165</v>
      </c>
      <c r="C62" s="8">
        <v>234</v>
      </c>
      <c r="D62" s="8">
        <v>382</v>
      </c>
      <c r="E62" s="8">
        <v>212</v>
      </c>
      <c r="F62" s="8">
        <v>233</v>
      </c>
      <c r="G62" s="148">
        <v>1</v>
      </c>
      <c r="H62" s="8">
        <v>1</v>
      </c>
      <c r="I62" s="8">
        <v>7</v>
      </c>
      <c r="J62" s="8">
        <v>3</v>
      </c>
      <c r="K62" s="8">
        <v>5</v>
      </c>
      <c r="L62" s="140">
        <f t="shared" si="90"/>
        <v>166</v>
      </c>
      <c r="M62" s="140">
        <f t="shared" si="91"/>
        <v>235</v>
      </c>
      <c r="N62" s="140">
        <f t="shared" si="92"/>
        <v>389</v>
      </c>
      <c r="O62" s="140">
        <f t="shared" si="93"/>
        <v>215</v>
      </c>
      <c r="P62" s="140">
        <f t="shared" si="93"/>
        <v>238</v>
      </c>
    </row>
    <row r="63" spans="1:16" s="8" customFormat="1" x14ac:dyDescent="0.2">
      <c r="A63" s="27" t="s">
        <v>55</v>
      </c>
      <c r="B63" s="148">
        <v>3</v>
      </c>
      <c r="C63" s="8">
        <v>5</v>
      </c>
      <c r="D63" s="8">
        <v>9</v>
      </c>
      <c r="E63" s="8">
        <v>6</v>
      </c>
      <c r="F63" s="8">
        <v>2</v>
      </c>
      <c r="G63" s="148">
        <v>1</v>
      </c>
      <c r="H63" s="8">
        <v>3</v>
      </c>
      <c r="I63" s="8">
        <v>0</v>
      </c>
      <c r="J63" s="8">
        <v>7</v>
      </c>
      <c r="K63" s="8">
        <v>7</v>
      </c>
      <c r="L63" s="141">
        <f t="shared" si="90"/>
        <v>4</v>
      </c>
      <c r="M63" s="141">
        <f t="shared" si="91"/>
        <v>8</v>
      </c>
      <c r="N63" s="141">
        <f t="shared" si="92"/>
        <v>9</v>
      </c>
      <c r="O63" s="141">
        <f t="shared" si="93"/>
        <v>13</v>
      </c>
      <c r="P63" s="141">
        <f t="shared" si="93"/>
        <v>9</v>
      </c>
    </row>
    <row r="64" spans="1:16" s="58" customFormat="1" x14ac:dyDescent="0.2">
      <c r="A64" s="57" t="s">
        <v>41</v>
      </c>
      <c r="B64" s="150">
        <v>47</v>
      </c>
      <c r="C64" s="131">
        <v>32</v>
      </c>
      <c r="D64" s="131">
        <v>12</v>
      </c>
      <c r="E64" s="131">
        <v>9</v>
      </c>
      <c r="F64" s="131">
        <v>17</v>
      </c>
      <c r="G64" s="150">
        <v>5</v>
      </c>
      <c r="H64" s="131">
        <v>7</v>
      </c>
      <c r="I64" s="131">
        <v>7</v>
      </c>
      <c r="J64" s="131">
        <v>8</v>
      </c>
      <c r="K64" s="131">
        <v>1</v>
      </c>
      <c r="L64" s="133">
        <f t="shared" si="90"/>
        <v>52</v>
      </c>
      <c r="M64" s="133">
        <f t="shared" si="91"/>
        <v>39</v>
      </c>
      <c r="N64" s="133">
        <f t="shared" si="92"/>
        <v>19</v>
      </c>
      <c r="O64" s="133">
        <f t="shared" si="93"/>
        <v>17</v>
      </c>
      <c r="P64" s="133">
        <f t="shared" si="93"/>
        <v>18</v>
      </c>
    </row>
    <row r="65" spans="2:13" x14ac:dyDescent="0.2">
      <c r="L65" s="100"/>
      <c r="M65" s="100"/>
    </row>
    <row r="66" spans="2:13" x14ac:dyDescent="0.2">
      <c r="B66" s="100" t="s">
        <v>19</v>
      </c>
      <c r="G66" s="100" t="s">
        <v>19</v>
      </c>
      <c r="L66" s="100"/>
      <c r="M66" s="100"/>
    </row>
    <row r="67" spans="2:13" x14ac:dyDescent="0.2">
      <c r="B67" s="100" t="s">
        <v>59</v>
      </c>
      <c r="G67" s="100" t="s">
        <v>59</v>
      </c>
      <c r="L67" s="100"/>
      <c r="M67" s="100"/>
    </row>
    <row r="68" spans="2:13" x14ac:dyDescent="0.2">
      <c r="B68" s="100" t="s">
        <v>60</v>
      </c>
      <c r="G68" s="100" t="s">
        <v>60</v>
      </c>
      <c r="L68" s="100"/>
      <c r="M68" s="100"/>
    </row>
    <row r="69" spans="2:13" x14ac:dyDescent="0.2">
      <c r="B69" s="100" t="s">
        <v>61</v>
      </c>
      <c r="G69" s="100" t="s">
        <v>61</v>
      </c>
      <c r="L69" s="100"/>
      <c r="M69" s="100"/>
    </row>
    <row r="70" spans="2:13" ht="12.75" customHeight="1" x14ac:dyDescent="0.2">
      <c r="B70" s="100" t="s">
        <v>20</v>
      </c>
      <c r="G70" s="100" t="s">
        <v>20</v>
      </c>
      <c r="L70" s="100"/>
      <c r="M70" s="100"/>
    </row>
    <row r="71" spans="2:13" ht="12.75" customHeight="1" x14ac:dyDescent="0.2">
      <c r="B71" s="100" t="s">
        <v>62</v>
      </c>
      <c r="G71" s="100" t="s">
        <v>62</v>
      </c>
      <c r="L71" s="100"/>
      <c r="M71" s="100"/>
    </row>
    <row r="72" spans="2:13" ht="12.75" customHeight="1" x14ac:dyDescent="0.2">
      <c r="B72" s="100" t="s">
        <v>73</v>
      </c>
      <c r="G72" s="100" t="s">
        <v>73</v>
      </c>
      <c r="L72" s="100"/>
      <c r="M72" s="100"/>
    </row>
    <row r="73" spans="2:13" ht="12.75" customHeight="1" x14ac:dyDescent="0.2">
      <c r="B73" s="100" t="s">
        <v>74</v>
      </c>
      <c r="G73" s="100" t="s">
        <v>74</v>
      </c>
      <c r="L73" s="100"/>
      <c r="M73" s="100"/>
    </row>
    <row r="74" spans="2:13" x14ac:dyDescent="0.2">
      <c r="B74" s="100" t="s">
        <v>76</v>
      </c>
      <c r="G74" s="100" t="s">
        <v>76</v>
      </c>
      <c r="L74" s="100"/>
      <c r="M74" s="100"/>
    </row>
    <row r="75" spans="2:13" x14ac:dyDescent="0.2">
      <c r="B75" s="100" t="s">
        <v>75</v>
      </c>
      <c r="G75" s="100" t="s">
        <v>75</v>
      </c>
      <c r="L75" s="100"/>
      <c r="M75" s="100"/>
    </row>
    <row r="76" spans="2:13" x14ac:dyDescent="0.2">
      <c r="B76" s="100" t="s">
        <v>63</v>
      </c>
      <c r="G76" s="100" t="s">
        <v>63</v>
      </c>
      <c r="L76" s="100"/>
      <c r="M76" s="100"/>
    </row>
    <row r="77" spans="2:13" x14ac:dyDescent="0.2">
      <c r="L77" s="100"/>
      <c r="M77" s="100"/>
    </row>
    <row r="78" spans="2:13" x14ac:dyDescent="0.2">
      <c r="B78" s="100" t="s">
        <v>80</v>
      </c>
      <c r="G78" s="100" t="s">
        <v>80</v>
      </c>
      <c r="L78" s="100"/>
      <c r="M78" s="100"/>
    </row>
    <row r="79" spans="2:13" x14ac:dyDescent="0.2">
      <c r="B79" s="100" t="s">
        <v>79</v>
      </c>
      <c r="G79" s="100" t="s">
        <v>79</v>
      </c>
      <c r="L79" s="100"/>
      <c r="M79" s="100"/>
    </row>
    <row r="80" spans="2:13" x14ac:dyDescent="0.2">
      <c r="B80" s="100" t="s">
        <v>81</v>
      </c>
      <c r="G80" s="100" t="s">
        <v>81</v>
      </c>
      <c r="L80" s="100"/>
      <c r="M80" s="100"/>
    </row>
    <row r="81" spans="2:13" x14ac:dyDescent="0.2">
      <c r="B81" s="100" t="s">
        <v>82</v>
      </c>
      <c r="G81" s="100" t="s">
        <v>82</v>
      </c>
      <c r="L81" s="100"/>
      <c r="M81" s="100"/>
    </row>
    <row r="82" spans="2:13" x14ac:dyDescent="0.2">
      <c r="B82" s="100" t="s">
        <v>83</v>
      </c>
      <c r="G82" s="100" t="s">
        <v>83</v>
      </c>
      <c r="L82" s="100"/>
      <c r="M82" s="100"/>
    </row>
    <row r="83" spans="2:13" x14ac:dyDescent="0.2">
      <c r="B83" s="100" t="s">
        <v>84</v>
      </c>
      <c r="G83" s="100" t="s">
        <v>84</v>
      </c>
      <c r="L83" s="100"/>
      <c r="M83" s="100"/>
    </row>
    <row r="84" spans="2:13" x14ac:dyDescent="0.2">
      <c r="B84" s="100" t="s">
        <v>85</v>
      </c>
      <c r="G84" s="100" t="s">
        <v>85</v>
      </c>
      <c r="L84" s="100"/>
      <c r="M84" s="100"/>
    </row>
    <row r="99" ht="9.9499999999999993" customHeight="1" x14ac:dyDescent="0.2"/>
    <row r="100" ht="9.9499999999999993" customHeight="1" x14ac:dyDescent="0.2"/>
    <row r="101" ht="9.9499999999999993" customHeight="1" x14ac:dyDescent="0.2"/>
    <row r="102" ht="9.9499999999999993" customHeight="1" x14ac:dyDescent="0.2"/>
    <row r="103" ht="9.9499999999999993" customHeight="1" x14ac:dyDescent="0.2"/>
    <row r="104" ht="9.9499999999999993" customHeight="1" x14ac:dyDescent="0.2"/>
    <row r="105" ht="9.9499999999999993" customHeight="1" x14ac:dyDescent="0.2"/>
    <row r="114" ht="9.9499999999999993" customHeight="1" x14ac:dyDescent="0.2"/>
    <row r="115" ht="9.9499999999999993" customHeight="1" x14ac:dyDescent="0.2"/>
    <row r="116" ht="9.9499999999999993" customHeight="1" x14ac:dyDescent="0.2"/>
    <row r="117" ht="9.9499999999999993" customHeight="1" x14ac:dyDescent="0.2"/>
    <row r="118" ht="12" customHeight="1" x14ac:dyDescent="0.2"/>
    <row r="119" ht="9.9499999999999993" customHeight="1" x14ac:dyDescent="0.2"/>
    <row r="145" ht="9.9499999999999993" customHeight="1" x14ac:dyDescent="0.2"/>
    <row r="146" ht="9.9499999999999993" customHeight="1" x14ac:dyDescent="0.2"/>
    <row r="147" ht="9.9499999999999993" customHeight="1" x14ac:dyDescent="0.2"/>
    <row r="148" ht="9.9499999999999993" customHeight="1" x14ac:dyDescent="0.2"/>
    <row r="149" ht="9.9499999999999993" customHeight="1" x14ac:dyDescent="0.2"/>
    <row r="150" ht="12" customHeight="1" x14ac:dyDescent="0.2"/>
    <row r="151" ht="9.9499999999999993" customHeight="1" x14ac:dyDescent="0.2"/>
    <row r="152" ht="9.9499999999999993" customHeight="1" x14ac:dyDescent="0.2"/>
    <row r="153" ht="9.9499999999999993" customHeight="1" x14ac:dyDescent="0.2"/>
    <row r="154" ht="9.9499999999999993" customHeight="1" x14ac:dyDescent="0.2"/>
    <row r="155" ht="12" customHeight="1" x14ac:dyDescent="0.2"/>
    <row r="156" ht="9.9499999999999993" customHeight="1" x14ac:dyDescent="0.2"/>
    <row r="157" ht="9.9499999999999993" customHeight="1" x14ac:dyDescent="0.2"/>
    <row r="158" ht="9.9499999999999993" customHeight="1" x14ac:dyDescent="0.2"/>
    <row r="159" ht="9.9499999999999993" customHeight="1" x14ac:dyDescent="0.2"/>
    <row r="180" ht="12" customHeight="1" x14ac:dyDescent="0.2"/>
    <row r="181" ht="9.9499999999999993" customHeight="1" x14ac:dyDescent="0.2"/>
    <row r="207" ht="9.9499999999999993" customHeight="1" x14ac:dyDescent="0.2"/>
    <row r="208" ht="9.9499999999999993" customHeight="1" x14ac:dyDescent="0.2"/>
    <row r="209" ht="9.9499999999999993" customHeight="1" x14ac:dyDescent="0.2"/>
    <row r="210" ht="12" customHeight="1" x14ac:dyDescent="0.2"/>
    <row r="211" ht="9.9499999999999993" customHeight="1" x14ac:dyDescent="0.2"/>
    <row r="212" ht="9.9499999999999993" customHeight="1" x14ac:dyDescent="0.2"/>
    <row r="213" ht="9.9499999999999993" customHeight="1" x14ac:dyDescent="0.2"/>
    <row r="214" ht="9.9499999999999993" customHeight="1" x14ac:dyDescent="0.2"/>
    <row r="215" ht="9.9499999999999993" customHeight="1" x14ac:dyDescent="0.2"/>
    <row r="216" ht="9.9499999999999993" customHeight="1" x14ac:dyDescent="0.2"/>
  </sheetData>
  <phoneticPr fontId="8" type="noConversion"/>
  <hyperlinks>
    <hyperlink ref="B76" r:id="rId1" display="www.nces.ed.gov"/>
    <hyperlink ref="G76" r:id="rId2" display="www.nces.ed.gov"/>
  </hyperlinks>
  <pageMargins left="0.75" right="0.75" top="1" bottom="1" header="0.5" footer="0.5"/>
  <headerFooter alignWithMargins="0"/>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F63"/>
  <sheetViews>
    <sheetView workbookViewId="0">
      <selection activeCell="F4" sqref="F4"/>
    </sheetView>
  </sheetViews>
  <sheetFormatPr defaultRowHeight="12.75" x14ac:dyDescent="0.2"/>
  <cols>
    <col min="1" max="1" width="21" style="1" customWidth="1"/>
    <col min="2" max="3" width="8" style="93" customWidth="1"/>
  </cols>
  <sheetData>
    <row r="1" spans="1:6" x14ac:dyDescent="0.2">
      <c r="A1" s="142" t="s">
        <v>94</v>
      </c>
      <c r="B1" s="161"/>
      <c r="C1" s="161"/>
    </row>
    <row r="2" spans="1:6" x14ac:dyDescent="0.2">
      <c r="A2" s="42"/>
      <c r="B2" s="130" t="s">
        <v>72</v>
      </c>
      <c r="C2" s="130" t="s">
        <v>103</v>
      </c>
      <c r="D2" s="193" t="s">
        <v>110</v>
      </c>
      <c r="E2" s="193" t="s">
        <v>111</v>
      </c>
      <c r="F2" s="193" t="s">
        <v>116</v>
      </c>
    </row>
    <row r="3" spans="1:6" x14ac:dyDescent="0.2">
      <c r="A3" s="34" t="s">
        <v>70</v>
      </c>
      <c r="B3" s="162">
        <f>(Gender!G5/'Total Certificates, 1&lt;4'!B4)*100</f>
        <v>64.85356872233227</v>
      </c>
      <c r="C3" s="162">
        <f>(Gender!H5/'Total Certificates, 1&lt;4'!C4)*100</f>
        <v>63.934594326484671</v>
      </c>
      <c r="D3" s="162">
        <f>(Gender!I5/'Total Certificates, 1&lt;4'!D4)*100</f>
        <v>65.149494388326687</v>
      </c>
      <c r="E3" s="162">
        <f>(Gender!J5/'Total Certificates, 1&lt;4'!E4)*100</f>
        <v>65.868827850710915</v>
      </c>
      <c r="F3" s="162">
        <f>(Gender!K5/'Total Certificates, 1&lt;4'!F4)*100</f>
        <v>65.069239664925803</v>
      </c>
    </row>
    <row r="4" spans="1:6" x14ac:dyDescent="0.2">
      <c r="A4" s="35" t="s">
        <v>18</v>
      </c>
      <c r="B4" s="163">
        <f>(Gender!G6/'Total Certificates, 1&lt;4'!B5)*100</f>
        <v>63.026461647273244</v>
      </c>
      <c r="C4" s="163">
        <f>(Gender!H6/'Total Certificates, 1&lt;4'!C5)*100</f>
        <v>62.453865519517024</v>
      </c>
      <c r="D4" s="163">
        <f>(Gender!I6/'Total Certificates, 1&lt;4'!D5)*100</f>
        <v>64.032846377455613</v>
      </c>
      <c r="E4" s="163">
        <f>(Gender!J6/'Total Certificates, 1&lt;4'!E5)*100</f>
        <v>64.315317088930286</v>
      </c>
      <c r="F4" s="163">
        <f>(Gender!K6/'Total Certificates, 1&lt;4'!F5)*100</f>
        <v>63.855258778498914</v>
      </c>
    </row>
    <row r="5" spans="1:6" x14ac:dyDescent="0.2">
      <c r="A5" s="36" t="s">
        <v>71</v>
      </c>
      <c r="B5" s="164"/>
      <c r="C5" s="164"/>
      <c r="D5" s="164"/>
      <c r="E5" s="164"/>
      <c r="F5" s="164"/>
    </row>
    <row r="6" spans="1:6" x14ac:dyDescent="0.2">
      <c r="A6" s="61" t="s">
        <v>0</v>
      </c>
      <c r="B6" s="165">
        <f>(Gender!G8/'Total Certificates, 1&lt;4'!B7)*100</f>
        <v>70.975918884664139</v>
      </c>
      <c r="C6" s="165">
        <f>(Gender!H8/'Total Certificates, 1&lt;4'!C7)*100</f>
        <v>73.565356004250788</v>
      </c>
      <c r="D6" s="165">
        <f>(Gender!I8/'Total Certificates, 1&lt;4'!D7)*100</f>
        <v>70.593080724876444</v>
      </c>
      <c r="E6" s="165">
        <f>(Gender!J8/'Total Certificates, 1&lt;4'!E7)*100</f>
        <v>71.281571562207674</v>
      </c>
      <c r="F6" s="165">
        <f>(Gender!K8/'Total Certificates, 1&lt;4'!F7)*100</f>
        <v>70.047315367208398</v>
      </c>
    </row>
    <row r="7" spans="1:6" x14ac:dyDescent="0.2">
      <c r="A7" s="61" t="s">
        <v>1</v>
      </c>
      <c r="B7" s="165">
        <f>(Gender!G9/'Total Certificates, 1&lt;4'!B8)*100</f>
        <v>63.509192645883296</v>
      </c>
      <c r="C7" s="165">
        <f>(Gender!H9/'Total Certificates, 1&lt;4'!C8)*100</f>
        <v>62.436202790064641</v>
      </c>
      <c r="D7" s="165">
        <f>(Gender!I9/'Total Certificates, 1&lt;4'!D8)*100</f>
        <v>64.370761115297654</v>
      </c>
      <c r="E7" s="165">
        <f>(Gender!J9/'Total Certificates, 1&lt;4'!E8)*100</f>
        <v>66.031557011015181</v>
      </c>
      <c r="F7" s="165">
        <f>(Gender!K9/'Total Certificates, 1&lt;4'!F8)*100</f>
        <v>64.623995407577496</v>
      </c>
    </row>
    <row r="8" spans="1:6" x14ac:dyDescent="0.2">
      <c r="A8" s="61" t="s">
        <v>16</v>
      </c>
      <c r="B8" s="165">
        <f>(Gender!G10/'Total Certificates, 1&lt;4'!B9)*100</f>
        <v>86.552567237163814</v>
      </c>
      <c r="C8" s="165">
        <f>(Gender!H10/'Total Certificates, 1&lt;4'!C9)*100</f>
        <v>81.916038751345539</v>
      </c>
      <c r="D8" s="165">
        <f>(Gender!I10/'Total Certificates, 1&lt;4'!D9)*100</f>
        <v>84.782608695652172</v>
      </c>
      <c r="E8" s="165">
        <f>(Gender!J10/'Total Certificates, 1&lt;4'!E9)*100</f>
        <v>89.34280639431617</v>
      </c>
      <c r="F8" s="165">
        <f>(Gender!K10/'Total Certificates, 1&lt;4'!F9)*100</f>
        <v>87.982832618025753</v>
      </c>
    </row>
    <row r="9" spans="1:6" x14ac:dyDescent="0.2">
      <c r="A9" s="61" t="s">
        <v>2</v>
      </c>
      <c r="B9" s="165">
        <f>(Gender!G11/'Total Certificates, 1&lt;4'!B10)*100</f>
        <v>58.018766343639442</v>
      </c>
      <c r="C9" s="165">
        <f>(Gender!H11/'Total Certificates, 1&lt;4'!C10)*100</f>
        <v>58.829401865426853</v>
      </c>
      <c r="D9" s="165">
        <f>(Gender!I11/'Total Certificates, 1&lt;4'!D10)*100</f>
        <v>64.35417422673811</v>
      </c>
      <c r="E9" s="165">
        <f>(Gender!J11/'Total Certificates, 1&lt;4'!E10)*100</f>
        <v>63.55879615265281</v>
      </c>
      <c r="F9" s="165">
        <f>(Gender!K11/'Total Certificates, 1&lt;4'!F10)*100</f>
        <v>60.417020794379283</v>
      </c>
    </row>
    <row r="10" spans="1:6" x14ac:dyDescent="0.2">
      <c r="A10" s="61" t="s">
        <v>3</v>
      </c>
      <c r="B10" s="165">
        <f>(Gender!G12/'Total Certificates, 1&lt;4'!B11)*100</f>
        <v>68.086132090631523</v>
      </c>
      <c r="C10" s="165">
        <f>(Gender!H12/'Total Certificates, 1&lt;4'!C11)*100</f>
        <v>67.99271606667601</v>
      </c>
      <c r="D10" s="165">
        <f>(Gender!I12/'Total Certificates, 1&lt;4'!D11)*100</f>
        <v>67.627380339680911</v>
      </c>
      <c r="E10" s="165">
        <f>(Gender!J12/'Total Certificates, 1&lt;4'!E11)*100</f>
        <v>66.733079402285384</v>
      </c>
      <c r="F10" s="165">
        <f>(Gender!K12/'Total Certificates, 1&lt;4'!F11)*100</f>
        <v>67.327480960409275</v>
      </c>
    </row>
    <row r="11" spans="1:6" x14ac:dyDescent="0.2">
      <c r="A11" s="61" t="s">
        <v>4</v>
      </c>
      <c r="B11" s="165">
        <f>(Gender!G13/'Total Certificates, 1&lt;4'!B12)*100</f>
        <v>75.580376697328077</v>
      </c>
      <c r="C11" s="165">
        <f>(Gender!H13/'Total Certificates, 1&lt;4'!C12)*100</f>
        <v>75.465183195856511</v>
      </c>
      <c r="D11" s="165">
        <f>(Gender!I13/'Total Certificates, 1&lt;4'!D12)*100</f>
        <v>76.001251564455572</v>
      </c>
      <c r="E11" s="165">
        <f>(Gender!J13/'Total Certificates, 1&lt;4'!E12)*100</f>
        <v>75.927967658948916</v>
      </c>
      <c r="F11" s="165">
        <f>(Gender!K13/'Total Certificates, 1&lt;4'!F12)*100</f>
        <v>76.453667557016644</v>
      </c>
    </row>
    <row r="12" spans="1:6" x14ac:dyDescent="0.2">
      <c r="A12" s="61" t="s">
        <v>5</v>
      </c>
      <c r="B12" s="165">
        <f>(Gender!G14/'Total Certificates, 1&lt;4'!B13)*100</f>
        <v>57.995937711577518</v>
      </c>
      <c r="C12" s="165">
        <f>(Gender!H14/'Total Certificates, 1&lt;4'!C13)*100</f>
        <v>62.2626582278481</v>
      </c>
      <c r="D12" s="165">
        <f>(Gender!I14/'Total Certificates, 1&lt;4'!D13)*100</f>
        <v>61.177288931397264</v>
      </c>
      <c r="E12" s="165">
        <f>(Gender!J14/'Total Certificates, 1&lt;4'!E13)*100</f>
        <v>62.905918057663122</v>
      </c>
      <c r="F12" s="165">
        <f>(Gender!K14/'Total Certificates, 1&lt;4'!F13)*100</f>
        <v>66.133101348412353</v>
      </c>
    </row>
    <row r="13" spans="1:6" x14ac:dyDescent="0.2">
      <c r="A13" s="61" t="s">
        <v>6</v>
      </c>
      <c r="B13" s="165">
        <f>(Gender!G15/'Total Certificates, 1&lt;4'!B14)*100</f>
        <v>61.075646345355892</v>
      </c>
      <c r="C13" s="165">
        <f>(Gender!H15/'Total Certificates, 1&lt;4'!C14)*100</f>
        <v>63.074112734864293</v>
      </c>
      <c r="D13" s="165">
        <f>(Gender!I15/'Total Certificates, 1&lt;4'!D14)*100</f>
        <v>65.436419556686815</v>
      </c>
      <c r="E13" s="165">
        <f>(Gender!J15/'Total Certificates, 1&lt;4'!E14)*100</f>
        <v>67.428967428967425</v>
      </c>
      <c r="F13" s="165">
        <f>(Gender!K15/'Total Certificates, 1&lt;4'!F14)*100</f>
        <v>65.69852941176471</v>
      </c>
    </row>
    <row r="14" spans="1:6" x14ac:dyDescent="0.2">
      <c r="A14" s="61" t="s">
        <v>7</v>
      </c>
      <c r="B14" s="165">
        <f>(Gender!G16/'Total Certificates, 1&lt;4'!B15)*100</f>
        <v>66.291135487696423</v>
      </c>
      <c r="C14" s="165">
        <f>(Gender!H16/'Total Certificates, 1&lt;4'!C15)*100</f>
        <v>64.919695688926453</v>
      </c>
      <c r="D14" s="165">
        <f>(Gender!I16/'Total Certificates, 1&lt;4'!D15)*100</f>
        <v>63.957426221577165</v>
      </c>
      <c r="E14" s="165">
        <f>(Gender!J16/'Total Certificates, 1&lt;4'!E15)*100</f>
        <v>62.187088274044797</v>
      </c>
      <c r="F14" s="165">
        <f>(Gender!K16/'Total Certificates, 1&lt;4'!F15)*100</f>
        <v>58.656036446469251</v>
      </c>
    </row>
    <row r="15" spans="1:6" x14ac:dyDescent="0.2">
      <c r="A15" s="61" t="s">
        <v>8</v>
      </c>
      <c r="B15" s="165">
        <f>(Gender!G17/'Total Certificates, 1&lt;4'!B16)*100</f>
        <v>62.263882971168869</v>
      </c>
      <c r="C15" s="165">
        <f>(Gender!H17/'Total Certificates, 1&lt;4'!C16)*100</f>
        <v>60.404402354747887</v>
      </c>
      <c r="D15" s="165">
        <f>(Gender!I17/'Total Certificates, 1&lt;4'!D16)*100</f>
        <v>60.080753701211307</v>
      </c>
      <c r="E15" s="165">
        <f>(Gender!J17/'Total Certificates, 1&lt;4'!E16)*100</f>
        <v>67.27367325702393</v>
      </c>
      <c r="F15" s="165">
        <f>(Gender!K17/'Total Certificates, 1&lt;4'!F16)*100</f>
        <v>68.010778558367818</v>
      </c>
    </row>
    <row r="16" spans="1:6" x14ac:dyDescent="0.2">
      <c r="A16" s="61" t="s">
        <v>9</v>
      </c>
      <c r="B16" s="165">
        <f>(Gender!G18/'Total Certificates, 1&lt;4'!B17)*100</f>
        <v>53.226166555034602</v>
      </c>
      <c r="C16" s="165">
        <f>(Gender!H18/'Total Certificates, 1&lt;4'!C17)*100</f>
        <v>52.847934058966509</v>
      </c>
      <c r="D16" s="165">
        <f>(Gender!I18/'Total Certificates, 1&lt;4'!D17)*100</f>
        <v>51.90924183729939</v>
      </c>
      <c r="E16" s="165">
        <f>(Gender!J18/'Total Certificates, 1&lt;4'!E17)*100</f>
        <v>49.612903225806456</v>
      </c>
      <c r="F16" s="165">
        <f>(Gender!K18/'Total Certificates, 1&lt;4'!F17)*100</f>
        <v>48.98989898989899</v>
      </c>
    </row>
    <row r="17" spans="1:6" x14ac:dyDescent="0.2">
      <c r="A17" s="61" t="s">
        <v>10</v>
      </c>
      <c r="B17" s="165">
        <f>(Gender!G19/'Total Certificates, 1&lt;4'!B18)*100</f>
        <v>86.746987951807228</v>
      </c>
      <c r="C17" s="165">
        <f>(Gender!H19/'Total Certificates, 1&lt;4'!C18)*100</f>
        <v>86.067019400352734</v>
      </c>
      <c r="D17" s="165">
        <f>(Gender!I19/'Total Certificates, 1&lt;4'!D18)*100</f>
        <v>82.173498570066727</v>
      </c>
      <c r="E17" s="165">
        <f>(Gender!J19/'Total Certificates, 1&lt;4'!E18)*100</f>
        <v>84.324186991869922</v>
      </c>
      <c r="F17" s="165">
        <f>(Gender!K19/'Total Certificates, 1&lt;4'!F18)*100</f>
        <v>86.53171390013496</v>
      </c>
    </row>
    <row r="18" spans="1:6" x14ac:dyDescent="0.2">
      <c r="A18" s="61" t="s">
        <v>11</v>
      </c>
      <c r="B18" s="165">
        <f>(Gender!G20/'Total Certificates, 1&lt;4'!B19)*100</f>
        <v>57.064005944167285</v>
      </c>
      <c r="C18" s="165">
        <f>(Gender!H20/'Total Certificates, 1&lt;4'!C19)*100</f>
        <v>54.969961769524843</v>
      </c>
      <c r="D18" s="165">
        <f>(Gender!I20/'Total Certificates, 1&lt;4'!D19)*100</f>
        <v>54.927215913421236</v>
      </c>
      <c r="E18" s="165">
        <f>(Gender!J20/'Total Certificates, 1&lt;4'!E19)*100</f>
        <v>56.128984760362222</v>
      </c>
      <c r="F18" s="165">
        <f>(Gender!K20/'Total Certificates, 1&lt;4'!F19)*100</f>
        <v>54.985040834478859</v>
      </c>
    </row>
    <row r="19" spans="1:6" x14ac:dyDescent="0.2">
      <c r="A19" s="61" t="s">
        <v>12</v>
      </c>
      <c r="B19" s="165">
        <f>(Gender!G21/'Total Certificates, 1&lt;4'!B20)*100</f>
        <v>63.982790411800863</v>
      </c>
      <c r="C19" s="165">
        <f>(Gender!H21/'Total Certificates, 1&lt;4'!C20)*100</f>
        <v>60.60573970136609</v>
      </c>
      <c r="D19" s="165">
        <f>(Gender!I21/'Total Certificates, 1&lt;4'!D20)*100</f>
        <v>62.831681585677742</v>
      </c>
      <c r="E19" s="165">
        <f>(Gender!J21/'Total Certificates, 1&lt;4'!E20)*100</f>
        <v>64.324494099699379</v>
      </c>
      <c r="F19" s="165">
        <f>(Gender!K21/'Total Certificates, 1&lt;4'!F20)*100</f>
        <v>64.079330883284754</v>
      </c>
    </row>
    <row r="20" spans="1:6" x14ac:dyDescent="0.2">
      <c r="A20" s="61" t="s">
        <v>13</v>
      </c>
      <c r="B20" s="165">
        <f>(Gender!G22/'Total Certificates, 1&lt;4'!B21)*100</f>
        <v>76.407424451603006</v>
      </c>
      <c r="C20" s="165">
        <f>(Gender!H22/'Total Certificates, 1&lt;4'!C21)*100</f>
        <v>75.46698393813206</v>
      </c>
      <c r="D20" s="165">
        <f>(Gender!I22/'Total Certificates, 1&lt;4'!D21)*100</f>
        <v>70.622733235589166</v>
      </c>
      <c r="E20" s="165">
        <f>(Gender!J22/'Total Certificates, 1&lt;4'!E21)*100</f>
        <v>65.191762423518867</v>
      </c>
      <c r="F20" s="165">
        <f>(Gender!K22/'Total Certificates, 1&lt;4'!F21)*100</f>
        <v>66.419089759797728</v>
      </c>
    </row>
    <row r="21" spans="1:6" x14ac:dyDescent="0.2">
      <c r="A21" s="62" t="s">
        <v>14</v>
      </c>
      <c r="B21" s="166">
        <f>(Gender!G23/'Total Certificates, 1&lt;4'!B22)*100</f>
        <v>68.709677419354847</v>
      </c>
      <c r="C21" s="166">
        <f>(Gender!H23/'Total Certificates, 1&lt;4'!C22)*100</f>
        <v>65.039727582292855</v>
      </c>
      <c r="D21" s="166">
        <f>(Gender!I23/'Total Certificates, 1&lt;4'!D22)*100</f>
        <v>66.544566544566536</v>
      </c>
      <c r="E21" s="166">
        <f>(Gender!J23/'Total Certificates, 1&lt;4'!E22)*100</f>
        <v>63.8148667601683</v>
      </c>
      <c r="F21" s="166">
        <f>(Gender!K23/'Total Certificates, 1&lt;4'!F22)*100</f>
        <v>67.544220485396949</v>
      </c>
    </row>
    <row r="22" spans="1:6" x14ac:dyDescent="0.2">
      <c r="A22" s="38" t="s">
        <v>67</v>
      </c>
      <c r="B22" s="163">
        <f>(Gender!G24/'Total Certificates, 1&lt;4'!B23)*100</f>
        <v>63.042365715811485</v>
      </c>
      <c r="C22" s="163">
        <f>(Gender!H24/'Total Certificates, 1&lt;4'!C23)*100</f>
        <v>60.871926786025398</v>
      </c>
      <c r="D22" s="163">
        <f>(Gender!I24/'Total Certificates, 1&lt;4'!D23)*100</f>
        <v>63.511011809766991</v>
      </c>
      <c r="E22" s="163">
        <f>(Gender!J24/'Total Certificates, 1&lt;4'!E23)*100</f>
        <v>64.601963220336671</v>
      </c>
      <c r="F22" s="163">
        <f>(Gender!K24/'Total Certificates, 1&lt;4'!F23)*100</f>
        <v>63.504362766566722</v>
      </c>
    </row>
    <row r="23" spans="1:6" x14ac:dyDescent="0.2">
      <c r="A23" s="36" t="s">
        <v>71</v>
      </c>
      <c r="B23" s="164"/>
      <c r="C23" s="164"/>
      <c r="D23" s="164"/>
      <c r="E23" s="164"/>
      <c r="F23" s="164"/>
    </row>
    <row r="24" spans="1:6" x14ac:dyDescent="0.2">
      <c r="A24" s="26" t="s">
        <v>24</v>
      </c>
      <c r="B24" s="167">
        <f>(Gender!G26/'Total Certificates, 1&lt;4'!B25)*100</f>
        <v>64.610389610389603</v>
      </c>
      <c r="C24" s="167">
        <f>(Gender!H26/'Total Certificates, 1&lt;4'!C25)*100</f>
        <v>74.468085106382972</v>
      </c>
      <c r="D24" s="167">
        <f>(Gender!I26/'Total Certificates, 1&lt;4'!D25)*100</f>
        <v>68.962350780532603</v>
      </c>
      <c r="E24" s="167">
        <f>(Gender!J26/'Total Certificates, 1&lt;4'!E25)*100</f>
        <v>76.779026217228463</v>
      </c>
      <c r="F24" s="167">
        <f>(Gender!K26/'Total Certificates, 1&lt;4'!F25)*100</f>
        <v>73.677419354838719</v>
      </c>
    </row>
    <row r="25" spans="1:6" x14ac:dyDescent="0.2">
      <c r="A25" s="26" t="s">
        <v>25</v>
      </c>
      <c r="B25" s="167">
        <f>(Gender!G27/'Total Certificates, 1&lt;4'!B26)*100</f>
        <v>57.348870147428052</v>
      </c>
      <c r="C25" s="167">
        <f>(Gender!H27/'Total Certificates, 1&lt;4'!C26)*100</f>
        <v>51.493049061779196</v>
      </c>
      <c r="D25" s="167">
        <f>(Gender!I27/'Total Certificates, 1&lt;4'!D26)*100</f>
        <v>54.209617985913525</v>
      </c>
      <c r="E25" s="167">
        <f>(Gender!J27/'Total Certificates, 1&lt;4'!E26)*100</f>
        <v>56.754197158846317</v>
      </c>
      <c r="F25" s="167">
        <f>(Gender!K27/'Total Certificates, 1&lt;4'!F26)*100</f>
        <v>57.813530265066589</v>
      </c>
    </row>
    <row r="26" spans="1:6" x14ac:dyDescent="0.2">
      <c r="A26" s="26" t="s">
        <v>26</v>
      </c>
      <c r="B26" s="167">
        <f>(Gender!G28/'Total Certificates, 1&lt;4'!B27)*100</f>
        <v>62.777109831466603</v>
      </c>
      <c r="C26" s="167">
        <f>(Gender!H28/'Total Certificates, 1&lt;4'!C27)*100</f>
        <v>61.269014823305426</v>
      </c>
      <c r="D26" s="167">
        <f>(Gender!I28/'Total Certificates, 1&lt;4'!D27)*100</f>
        <v>63.412813814934445</v>
      </c>
      <c r="E26" s="167">
        <f>(Gender!J28/'Total Certificates, 1&lt;4'!E27)*100</f>
        <v>64.200412816984482</v>
      </c>
      <c r="F26" s="167">
        <f>(Gender!K28/'Total Certificates, 1&lt;4'!F27)*100</f>
        <v>63.371839445711366</v>
      </c>
    </row>
    <row r="27" spans="1:6" x14ac:dyDescent="0.2">
      <c r="A27" s="26" t="s">
        <v>27</v>
      </c>
      <c r="B27" s="167">
        <f>(Gender!G29/'Total Certificates, 1&lt;4'!B28)*100</f>
        <v>63.750326455993736</v>
      </c>
      <c r="C27" s="167">
        <f>(Gender!H29/'Total Certificates, 1&lt;4'!C28)*100</f>
        <v>61.453692848769052</v>
      </c>
      <c r="D27" s="167">
        <f>(Gender!I29/'Total Certificates, 1&lt;4'!D28)*100</f>
        <v>70.581237253569</v>
      </c>
      <c r="E27" s="167">
        <f>(Gender!J29/'Total Certificates, 1&lt;4'!E28)*100</f>
        <v>68.255578093306298</v>
      </c>
      <c r="F27" s="167">
        <f>(Gender!K29/'Total Certificates, 1&lt;4'!F28)*100</f>
        <v>65.171035095513105</v>
      </c>
    </row>
    <row r="28" spans="1:6" x14ac:dyDescent="0.2">
      <c r="A28" s="26" t="s">
        <v>29</v>
      </c>
      <c r="B28" s="167">
        <f>(Gender!G30/'Total Certificates, 1&lt;4'!B29)*100</f>
        <v>61.75908221797323</v>
      </c>
      <c r="C28" s="167">
        <f>(Gender!H30/'Total Certificates, 1&lt;4'!C29)*100</f>
        <v>62.38095238095238</v>
      </c>
      <c r="D28" s="167">
        <f>(Gender!I30/'Total Certificates, 1&lt;4'!D29)*100</f>
        <v>70.663562281722932</v>
      </c>
      <c r="E28" s="167">
        <f>(Gender!J30/'Total Certificates, 1&lt;4'!E29)*100</f>
        <v>68.635043562439506</v>
      </c>
      <c r="F28" s="167">
        <f>(Gender!K30/'Total Certificates, 1&lt;4'!F29)*100</f>
        <v>67.081712062256798</v>
      </c>
    </row>
    <row r="29" spans="1:6" x14ac:dyDescent="0.2">
      <c r="A29" s="26" t="s">
        <v>31</v>
      </c>
      <c r="B29" s="167">
        <f>(Gender!G31/'Total Certificates, 1&lt;4'!B30)*100</f>
        <v>67.406605305901451</v>
      </c>
      <c r="C29" s="167">
        <f>(Gender!H31/'Total Certificates, 1&lt;4'!C30)*100</f>
        <v>71.941063420884049</v>
      </c>
      <c r="D29" s="167">
        <f>(Gender!I31/'Total Certificates, 1&lt;4'!D30)*100</f>
        <v>69.72318339100346</v>
      </c>
      <c r="E29" s="167">
        <f>(Gender!J31/'Total Certificates, 1&lt;4'!E30)*100</f>
        <v>73.318510283490824</v>
      </c>
      <c r="F29" s="167">
        <f>(Gender!K31/'Total Certificates, 1&lt;4'!F30)*100</f>
        <v>70.224719101123597</v>
      </c>
    </row>
    <row r="30" spans="1:6" x14ac:dyDescent="0.2">
      <c r="A30" s="26" t="s">
        <v>40</v>
      </c>
      <c r="B30" s="167">
        <f>(Gender!G32/'Total Certificates, 1&lt;4'!B31)*100</f>
        <v>62.847790507364977</v>
      </c>
      <c r="C30" s="167">
        <f>(Gender!H32/'Total Certificates, 1&lt;4'!C31)*100</f>
        <v>56.12244897959183</v>
      </c>
      <c r="D30" s="167">
        <f>(Gender!I32/'Total Certificates, 1&lt;4'!D31)*100</f>
        <v>61.215629522431257</v>
      </c>
      <c r="E30" s="167">
        <f>(Gender!J32/'Total Certificates, 1&lt;4'!E31)*100</f>
        <v>65.840938722294652</v>
      </c>
      <c r="F30" s="167">
        <f>(Gender!K32/'Total Certificates, 1&lt;4'!F31)*100</f>
        <v>62.665066026410564</v>
      </c>
    </row>
    <row r="31" spans="1:6" x14ac:dyDescent="0.2">
      <c r="A31" s="26" t="s">
        <v>47</v>
      </c>
      <c r="B31" s="167">
        <f>(Gender!G33/'Total Certificates, 1&lt;4'!B32)*100</f>
        <v>78.449502133712656</v>
      </c>
      <c r="C31" s="167">
        <f>(Gender!H33/'Total Certificates, 1&lt;4'!C32)*100</f>
        <v>77.371864776444937</v>
      </c>
      <c r="D31" s="167">
        <f>(Gender!I33/'Total Certificates, 1&lt;4'!D32)*100</f>
        <v>81.136198106336494</v>
      </c>
      <c r="E31" s="167">
        <f>(Gender!J33/'Total Certificates, 1&lt;4'!E32)*100</f>
        <v>80.267102752793676</v>
      </c>
      <c r="F31" s="167">
        <f>(Gender!K33/'Total Certificates, 1&lt;4'!F32)*100</f>
        <v>75.983827493261458</v>
      </c>
    </row>
    <row r="32" spans="1:6" x14ac:dyDescent="0.2">
      <c r="A32" s="26" t="s">
        <v>46</v>
      </c>
      <c r="B32" s="167">
        <f>(Gender!G34/'Total Certificates, 1&lt;4'!B33)*100</f>
        <v>59.311087190527445</v>
      </c>
      <c r="C32" s="167">
        <f>(Gender!H34/'Total Certificates, 1&lt;4'!C33)*100</f>
        <v>57.858376511226254</v>
      </c>
      <c r="D32" s="167">
        <f>(Gender!I34/'Total Certificates, 1&lt;4'!D33)*100</f>
        <v>61.361299609294676</v>
      </c>
      <c r="E32" s="167">
        <f>(Gender!J34/'Total Certificates, 1&lt;4'!E33)*100</f>
        <v>63.662402138628984</v>
      </c>
      <c r="F32" s="167">
        <f>(Gender!K34/'Total Certificates, 1&lt;4'!F33)*100</f>
        <v>63.713646532438482</v>
      </c>
    </row>
    <row r="33" spans="1:6" x14ac:dyDescent="0.2">
      <c r="A33" s="26" t="s">
        <v>50</v>
      </c>
      <c r="B33" s="167">
        <f>(Gender!G35/'Total Certificates, 1&lt;4'!B34)*100</f>
        <v>80.060073937153419</v>
      </c>
      <c r="C33" s="167">
        <f>(Gender!H35/'Total Certificates, 1&lt;4'!C34)*100</f>
        <v>76.878483835005568</v>
      </c>
      <c r="D33" s="167">
        <f>(Gender!I35/'Total Certificates, 1&lt;4'!D34)*100</f>
        <v>75.157515751575161</v>
      </c>
      <c r="E33" s="167">
        <f>(Gender!J35/'Total Certificates, 1&lt;4'!E34)*100</f>
        <v>74.925037481259366</v>
      </c>
      <c r="F33" s="167">
        <f>(Gender!K35/'Total Certificates, 1&lt;4'!F34)*100</f>
        <v>73.157110945644078</v>
      </c>
    </row>
    <row r="34" spans="1:6" x14ac:dyDescent="0.2">
      <c r="A34" s="26" t="s">
        <v>54</v>
      </c>
      <c r="B34" s="167">
        <f>(Gender!G36/'Total Certificates, 1&lt;4'!B35)*100</f>
        <v>76.820772640911969</v>
      </c>
      <c r="C34" s="167">
        <f>(Gender!H36/'Total Certificates, 1&lt;4'!C35)*100</f>
        <v>72.951244813278009</v>
      </c>
      <c r="D34" s="167">
        <f>(Gender!I36/'Total Certificates, 1&lt;4'!D35)*100</f>
        <v>73.400673400673398</v>
      </c>
      <c r="E34" s="167">
        <f>(Gender!J36/'Total Certificates, 1&lt;4'!E35)*100</f>
        <v>73.479768786127167</v>
      </c>
      <c r="F34" s="167">
        <f>(Gender!K36/'Total Certificates, 1&lt;4'!F35)*100</f>
        <v>71.596136154553818</v>
      </c>
    </row>
    <row r="35" spans="1:6" x14ac:dyDescent="0.2">
      <c r="A35" s="26" t="s">
        <v>17</v>
      </c>
      <c r="B35" s="167">
        <f>(Gender!G37/'Total Certificates, 1&lt;4'!B36)*100</f>
        <v>65.647676393392004</v>
      </c>
      <c r="C35" s="167">
        <f>(Gender!H37/'Total Certificates, 1&lt;4'!C36)*100</f>
        <v>63.133887845452108</v>
      </c>
      <c r="D35" s="167">
        <f>(Gender!I37/'Total Certificates, 1&lt;4'!D36)*100</f>
        <v>70.165792590086284</v>
      </c>
      <c r="E35" s="167">
        <f>(Gender!J37/'Total Certificates, 1&lt;4'!E36)*100</f>
        <v>69.533540648600621</v>
      </c>
      <c r="F35" s="167">
        <f>(Gender!K37/'Total Certificates, 1&lt;4'!F36)*100</f>
        <v>68.458157846548247</v>
      </c>
    </row>
    <row r="36" spans="1:6" x14ac:dyDescent="0.2">
      <c r="A36" s="27" t="s">
        <v>57</v>
      </c>
      <c r="B36" s="168">
        <f>(Gender!G38/'Total Certificates, 1&lt;4'!B37)*100</f>
        <v>22.426470588235293</v>
      </c>
      <c r="C36" s="168">
        <f>(Gender!H38/'Total Certificates, 1&lt;4'!C37)*100</f>
        <v>20.670773442847366</v>
      </c>
      <c r="D36" s="168">
        <f>(Gender!I38/'Total Certificates, 1&lt;4'!D37)*100</f>
        <v>17.736670293797609</v>
      </c>
      <c r="E36" s="168">
        <f>(Gender!J38/'Total Certificates, 1&lt;4'!E37)*100</f>
        <v>26.916666666666668</v>
      </c>
      <c r="F36" s="168">
        <f>(Gender!K38/'Total Certificates, 1&lt;4'!F37)*100</f>
        <v>16.691880988401412</v>
      </c>
    </row>
    <row r="37" spans="1:6" x14ac:dyDescent="0.2">
      <c r="A37" s="38" t="s">
        <v>68</v>
      </c>
      <c r="B37" s="163">
        <f>(Gender!G39/'Total Certificates, 1&lt;4'!B38)*100</f>
        <v>68.327659135458575</v>
      </c>
      <c r="C37" s="163">
        <f>(Gender!H39/'Total Certificates, 1&lt;4'!C38)*100</f>
        <v>67.182871936002982</v>
      </c>
      <c r="D37" s="163">
        <f>(Gender!I39/'Total Certificates, 1&lt;4'!D38)*100</f>
        <v>67.975968668010182</v>
      </c>
      <c r="E37" s="163">
        <f>(Gender!J39/'Total Certificates, 1&lt;4'!E38)*100</f>
        <v>68.550560204226358</v>
      </c>
      <c r="F37" s="163">
        <f>(Gender!K39/'Total Certificates, 1&lt;4'!F38)*100</f>
        <v>67.604801402107242</v>
      </c>
    </row>
    <row r="38" spans="1:6" x14ac:dyDescent="0.2">
      <c r="A38" s="36" t="s">
        <v>71</v>
      </c>
      <c r="B38" s="164"/>
      <c r="C38" s="164"/>
      <c r="D38" s="164"/>
      <c r="E38" s="164"/>
      <c r="F38" s="164"/>
    </row>
    <row r="39" spans="1:6" x14ac:dyDescent="0.2">
      <c r="A39" s="26" t="s">
        <v>32</v>
      </c>
      <c r="B39" s="167">
        <f>(Gender!G41/'Total Certificates, 1&lt;4'!B40)*100</f>
        <v>62.790191526407426</v>
      </c>
      <c r="C39" s="167">
        <f>(Gender!H41/'Total Certificates, 1&lt;4'!C40)*100</f>
        <v>67.105350175252966</v>
      </c>
      <c r="D39" s="167">
        <f>(Gender!I41/'Total Certificates, 1&lt;4'!D40)*100</f>
        <v>68.492870649563045</v>
      </c>
      <c r="E39" s="167">
        <f>(Gender!J41/'Total Certificates, 1&lt;4'!E40)*100</f>
        <v>68.550999888280643</v>
      </c>
      <c r="F39" s="167">
        <f>(Gender!K41/'Total Certificates, 1&lt;4'!F40)*100</f>
        <v>68.570215476064106</v>
      </c>
    </row>
    <row r="40" spans="1:6" x14ac:dyDescent="0.2">
      <c r="A40" s="26" t="s">
        <v>33</v>
      </c>
      <c r="B40" s="167">
        <f>(Gender!G42/'Total Certificates, 1&lt;4'!B41)*100</f>
        <v>74.516333650491589</v>
      </c>
      <c r="C40" s="167">
        <f>(Gender!H42/'Total Certificates, 1&lt;4'!C41)*100</f>
        <v>70.346251588310039</v>
      </c>
      <c r="D40" s="167">
        <f>(Gender!I42/'Total Certificates, 1&lt;4'!D41)*100</f>
        <v>70.95420762407096</v>
      </c>
      <c r="E40" s="167">
        <f>(Gender!J42/'Total Certificates, 1&lt;4'!E41)*100</f>
        <v>72.100558659217867</v>
      </c>
      <c r="F40" s="167">
        <f>(Gender!K42/'Total Certificates, 1&lt;4'!F41)*100</f>
        <v>67.243015287295719</v>
      </c>
    </row>
    <row r="41" spans="1:6" x14ac:dyDescent="0.2">
      <c r="A41" s="26" t="s">
        <v>30</v>
      </c>
      <c r="B41" s="167">
        <f>(Gender!G43/'Total Certificates, 1&lt;4'!B42)*100</f>
        <v>75.540251721681301</v>
      </c>
      <c r="C41" s="167">
        <f>(Gender!H43/'Total Certificates, 1&lt;4'!C42)*100</f>
        <v>74.419114423498471</v>
      </c>
      <c r="D41" s="167">
        <f>(Gender!I43/'Total Certificates, 1&lt;4'!D42)*100</f>
        <v>71.917175078572754</v>
      </c>
      <c r="E41" s="167">
        <f>(Gender!J43/'Total Certificates, 1&lt;4'!E42)*100</f>
        <v>73.930405019965775</v>
      </c>
      <c r="F41" s="167">
        <f>(Gender!K43/'Total Certificates, 1&lt;4'!F42)*100</f>
        <v>73.801047120418843</v>
      </c>
    </row>
    <row r="42" spans="1:6" x14ac:dyDescent="0.2">
      <c r="A42" s="26" t="s">
        <v>34</v>
      </c>
      <c r="B42" s="167">
        <f>(Gender!G44/'Total Certificates, 1&lt;4'!B43)*100</f>
        <v>63.640439363371435</v>
      </c>
      <c r="C42" s="167">
        <f>(Gender!H44/'Total Certificates, 1&lt;4'!C43)*100</f>
        <v>63.013465144025901</v>
      </c>
      <c r="D42" s="167">
        <f>(Gender!I44/'Total Certificates, 1&lt;4'!D43)*100</f>
        <v>61.572654812998159</v>
      </c>
      <c r="E42" s="167">
        <f>(Gender!J44/'Total Certificates, 1&lt;4'!E43)*100</f>
        <v>64.687396625868345</v>
      </c>
      <c r="F42" s="167">
        <f>(Gender!K44/'Total Certificates, 1&lt;4'!F43)*100</f>
        <v>63.163664839467501</v>
      </c>
    </row>
    <row r="43" spans="1:6" x14ac:dyDescent="0.2">
      <c r="A43" s="26" t="s">
        <v>37</v>
      </c>
      <c r="B43" s="167">
        <f>(Gender!G45/'Total Certificates, 1&lt;4'!B44)*100</f>
        <v>70.569324898890386</v>
      </c>
      <c r="C43" s="167">
        <f>(Gender!H45/'Total Certificates, 1&lt;4'!C44)*100</f>
        <v>68.436103663985705</v>
      </c>
      <c r="D43" s="167">
        <f>(Gender!I45/'Total Certificates, 1&lt;4'!D44)*100</f>
        <v>71.533950057439995</v>
      </c>
      <c r="E43" s="167">
        <f>(Gender!J45/'Total Certificates, 1&lt;4'!E44)*100</f>
        <v>71.623256702540914</v>
      </c>
      <c r="F43" s="167">
        <f>(Gender!K45/'Total Certificates, 1&lt;4'!F44)*100</f>
        <v>71.690497366080592</v>
      </c>
    </row>
    <row r="44" spans="1:6" x14ac:dyDescent="0.2">
      <c r="A44" s="26" t="s">
        <v>38</v>
      </c>
      <c r="B44" s="167">
        <f>(Gender!G46/'Total Certificates, 1&lt;4'!B45)*100</f>
        <v>56.547462529581907</v>
      </c>
      <c r="C44" s="167">
        <f>(Gender!H46/'Total Certificates, 1&lt;4'!C45)*100</f>
        <v>57.491381596393531</v>
      </c>
      <c r="D44" s="167">
        <f>(Gender!I46/'Total Certificates, 1&lt;4'!D45)*100</f>
        <v>60.064747369638106</v>
      </c>
      <c r="E44" s="167">
        <f>(Gender!J46/'Total Certificates, 1&lt;4'!E45)*100</f>
        <v>59.458151910982103</v>
      </c>
      <c r="F44" s="167">
        <f>(Gender!K46/'Total Certificates, 1&lt;4'!F45)*100</f>
        <v>58.885261194029844</v>
      </c>
    </row>
    <row r="45" spans="1:6" x14ac:dyDescent="0.2">
      <c r="A45" s="26" t="s">
        <v>39</v>
      </c>
      <c r="B45" s="167">
        <f>(Gender!G47/'Total Certificates, 1&lt;4'!B46)*100</f>
        <v>71.828083603179266</v>
      </c>
      <c r="C45" s="167">
        <f>(Gender!H47/'Total Certificates, 1&lt;4'!C46)*100</f>
        <v>66.338824686501113</v>
      </c>
      <c r="D45" s="167">
        <f>(Gender!I47/'Total Certificates, 1&lt;4'!D46)*100</f>
        <v>67.484831770546066</v>
      </c>
      <c r="E45" s="167">
        <f>(Gender!J47/'Total Certificates, 1&lt;4'!E46)*100</f>
        <v>65.748168817579355</v>
      </c>
      <c r="F45" s="167">
        <f>(Gender!K47/'Total Certificates, 1&lt;4'!F46)*100</f>
        <v>66.361800688917924</v>
      </c>
    </row>
    <row r="46" spans="1:6" x14ac:dyDescent="0.2">
      <c r="A46" s="26" t="s">
        <v>43</v>
      </c>
      <c r="B46" s="167">
        <f>(Gender!G48/'Total Certificates, 1&lt;4'!B47)*100</f>
        <v>80.343213728549145</v>
      </c>
      <c r="C46" s="167">
        <f>(Gender!H48/'Total Certificates, 1&lt;4'!C47)*100</f>
        <v>78.445981905268752</v>
      </c>
      <c r="D46" s="167">
        <f>(Gender!I48/'Total Certificates, 1&lt;4'!D47)*100</f>
        <v>75.580820563519524</v>
      </c>
      <c r="E46" s="167">
        <f>(Gender!J48/'Total Certificates, 1&lt;4'!E47)*100</f>
        <v>74.21602787456446</v>
      </c>
      <c r="F46" s="167">
        <f>(Gender!K48/'Total Certificates, 1&lt;4'!F47)*100</f>
        <v>71.798493408662907</v>
      </c>
    </row>
    <row r="47" spans="1:6" x14ac:dyDescent="0.2">
      <c r="A47" s="26" t="s">
        <v>42</v>
      </c>
      <c r="B47" s="167">
        <f>(Gender!G49/'Total Certificates, 1&lt;4'!B48)*100</f>
        <v>59.023066485753048</v>
      </c>
      <c r="C47" s="167">
        <f>(Gender!H49/'Total Certificates, 1&lt;4'!C48)*100</f>
        <v>60.683760683760681</v>
      </c>
      <c r="D47" s="167">
        <f>(Gender!I49/'Total Certificates, 1&lt;4'!D48)*100</f>
        <v>59.93449781659389</v>
      </c>
      <c r="E47" s="167">
        <f>(Gender!J49/'Total Certificates, 1&lt;4'!E48)*100</f>
        <v>67.714285714285722</v>
      </c>
      <c r="F47" s="167">
        <f>(Gender!K49/'Total Certificates, 1&lt;4'!F48)*100</f>
        <v>63.745498199279716</v>
      </c>
    </row>
    <row r="48" spans="1:6" x14ac:dyDescent="0.2">
      <c r="A48" s="26" t="s">
        <v>49</v>
      </c>
      <c r="B48" s="167">
        <f>(Gender!G50/'Total Certificates, 1&lt;4'!B49)*100</f>
        <v>73.803389830508465</v>
      </c>
      <c r="C48" s="167">
        <f>(Gender!H50/'Total Certificates, 1&lt;4'!C49)*100</f>
        <v>72.201156213091309</v>
      </c>
      <c r="D48" s="167">
        <f>(Gender!I50/'Total Certificates, 1&lt;4'!D49)*100</f>
        <v>70.175641321932062</v>
      </c>
      <c r="E48" s="167">
        <f>(Gender!J50/'Total Certificates, 1&lt;4'!E49)*100</f>
        <v>70.641698182261806</v>
      </c>
      <c r="F48" s="167">
        <f>(Gender!K50/'Total Certificates, 1&lt;4'!F49)*100</f>
        <v>71.979943260539685</v>
      </c>
    </row>
    <row r="49" spans="1:6" x14ac:dyDescent="0.2">
      <c r="A49" s="26" t="s">
        <v>53</v>
      </c>
      <c r="B49" s="167">
        <f>(Gender!G51/'Total Certificates, 1&lt;4'!B50)*100</f>
        <v>75.407779171894603</v>
      </c>
      <c r="C49" s="167">
        <f>(Gender!H51/'Total Certificates, 1&lt;4'!C50)*100</f>
        <v>68.854282536151274</v>
      </c>
      <c r="D49" s="167">
        <f>(Gender!I51/'Total Certificates, 1&lt;4'!D50)*100</f>
        <v>71.88139059304703</v>
      </c>
      <c r="E49" s="167">
        <f>(Gender!J51/'Total Certificates, 1&lt;4'!E50)*100</f>
        <v>75.88075880758808</v>
      </c>
      <c r="F49" s="167">
        <f>(Gender!K51/'Total Certificates, 1&lt;4'!F50)*100</f>
        <v>73.021181716833894</v>
      </c>
    </row>
    <row r="50" spans="1:6" x14ac:dyDescent="0.2">
      <c r="A50" s="27" t="s">
        <v>56</v>
      </c>
      <c r="B50" s="168">
        <f>(Gender!G52/'Total Certificates, 1&lt;4'!B51)*100</f>
        <v>63.640538885486833</v>
      </c>
      <c r="C50" s="168">
        <f>(Gender!H52/'Total Certificates, 1&lt;4'!C51)*100</f>
        <v>59.105735254145152</v>
      </c>
      <c r="D50" s="168">
        <f>(Gender!I52/'Total Certificates, 1&lt;4'!D51)*100</f>
        <v>61.838025548803174</v>
      </c>
      <c r="E50" s="168">
        <f>(Gender!J52/'Total Certificates, 1&lt;4'!E51)*100</f>
        <v>64.108546168958753</v>
      </c>
      <c r="F50" s="168">
        <f>(Gender!K52/'Total Certificates, 1&lt;4'!F51)*100</f>
        <v>59.217737917289483</v>
      </c>
    </row>
    <row r="51" spans="1:6" x14ac:dyDescent="0.2">
      <c r="A51" s="38" t="s">
        <v>69</v>
      </c>
      <c r="B51" s="163">
        <f>(Gender!G53/'Total Certificates, 1&lt;4'!B52)*100</f>
        <v>67.614722362896771</v>
      </c>
      <c r="C51" s="163">
        <f>(Gender!H53/'Total Certificates, 1&lt;4'!C52)*100</f>
        <v>67.670238939160171</v>
      </c>
      <c r="D51" s="163">
        <f>(Gender!I53/'Total Certificates, 1&lt;4'!D52)*100</f>
        <v>67.316212313805821</v>
      </c>
      <c r="E51" s="163">
        <f>(Gender!J53/'Total Certificates, 1&lt;4'!E52)*100</f>
        <v>68.846771270260476</v>
      </c>
      <c r="F51" s="163">
        <f>(Gender!K53/'Total Certificates, 1&lt;4'!F52)*100</f>
        <v>68.133292451778345</v>
      </c>
    </row>
    <row r="52" spans="1:6" x14ac:dyDescent="0.2">
      <c r="A52" s="36" t="s">
        <v>71</v>
      </c>
      <c r="B52" s="164"/>
      <c r="C52" s="164"/>
      <c r="D52" s="164"/>
      <c r="E52" s="164"/>
      <c r="F52" s="164"/>
    </row>
    <row r="53" spans="1:6" x14ac:dyDescent="0.2">
      <c r="A53" s="26" t="s">
        <v>28</v>
      </c>
      <c r="B53" s="167">
        <f>(Gender!G55/'Total Certificates, 1&lt;4'!B54)*100</f>
        <v>57.177957177957175</v>
      </c>
      <c r="C53" s="167">
        <f>(Gender!H55/'Total Certificates, 1&lt;4'!C54)*100</f>
        <v>57.530487804878049</v>
      </c>
      <c r="D53" s="167">
        <f>(Gender!I55/'Total Certificates, 1&lt;4'!D54)*100</f>
        <v>58.855551335612098</v>
      </c>
      <c r="E53" s="167">
        <f>(Gender!J55/'Total Certificates, 1&lt;4'!E54)*100</f>
        <v>57.893388006150694</v>
      </c>
      <c r="F53" s="167">
        <f>(Gender!K55/'Total Certificates, 1&lt;4'!F54)*100</f>
        <v>57.012282205084261</v>
      </c>
    </row>
    <row r="54" spans="1:6" x14ac:dyDescent="0.2">
      <c r="A54" s="26" t="s">
        <v>36</v>
      </c>
      <c r="B54" s="167">
        <f>(Gender!G56/'Total Certificates, 1&lt;4'!B55)*100</f>
        <v>65.345528455284551</v>
      </c>
      <c r="C54" s="167">
        <f>(Gender!H56/'Total Certificates, 1&lt;4'!C55)*100</f>
        <v>68.234323432343231</v>
      </c>
      <c r="D54" s="167">
        <f>(Gender!I56/'Total Certificates, 1&lt;4'!D55)*100</f>
        <v>71.931196247068016</v>
      </c>
      <c r="E54" s="167">
        <f>(Gender!J56/'Total Certificates, 1&lt;4'!E55)*100</f>
        <v>70.90517241379311</v>
      </c>
      <c r="F54" s="167">
        <f>(Gender!K56/'Total Certificates, 1&lt;4'!F55)*100</f>
        <v>72.875354107648732</v>
      </c>
    </row>
    <row r="55" spans="1:6" x14ac:dyDescent="0.2">
      <c r="A55" s="26" t="s">
        <v>35</v>
      </c>
      <c r="B55" s="167">
        <f>(Gender!G57/'Total Certificates, 1&lt;4'!B56)*100</f>
        <v>68.814661543009166</v>
      </c>
      <c r="C55" s="167">
        <f>(Gender!H57/'Total Certificates, 1&lt;4'!C56)*100</f>
        <v>69.649469266847703</v>
      </c>
      <c r="D55" s="167">
        <f>(Gender!I57/'Total Certificates, 1&lt;4'!D56)*100</f>
        <v>69.752281616688393</v>
      </c>
      <c r="E55" s="167">
        <f>(Gender!J57/'Total Certificates, 1&lt;4'!E56)*100</f>
        <v>69.260465677403786</v>
      </c>
      <c r="F55" s="167">
        <f>(Gender!K57/'Total Certificates, 1&lt;4'!F56)*100</f>
        <v>70.46144505160899</v>
      </c>
    </row>
    <row r="56" spans="1:6" x14ac:dyDescent="0.2">
      <c r="A56" s="26" t="s">
        <v>44</v>
      </c>
      <c r="B56" s="167">
        <f>(Gender!G58/'Total Certificates, 1&lt;4'!B57)*100</f>
        <v>89.672544080604538</v>
      </c>
      <c r="C56" s="167">
        <f>(Gender!H58/'Total Certificates, 1&lt;4'!C57)*100</f>
        <v>88.513513513513516</v>
      </c>
      <c r="D56" s="167">
        <f>(Gender!I58/'Total Certificates, 1&lt;4'!D57)*100</f>
        <v>91.682070240295744</v>
      </c>
      <c r="E56" s="167">
        <f>(Gender!J58/'Total Certificates, 1&lt;4'!E57)*100</f>
        <v>92.368839427662948</v>
      </c>
      <c r="F56" s="167">
        <f>(Gender!K58/'Total Certificates, 1&lt;4'!F57)*100</f>
        <v>91.866028708133967</v>
      </c>
    </row>
    <row r="57" spans="1:6" x14ac:dyDescent="0.2">
      <c r="A57" s="26" t="s">
        <v>45</v>
      </c>
      <c r="B57" s="167">
        <f>(Gender!G59/'Total Certificates, 1&lt;4'!B58)*100</f>
        <v>66.178139183055976</v>
      </c>
      <c r="C57" s="167">
        <f>(Gender!H59/'Total Certificates, 1&lt;4'!C58)*100</f>
        <v>63.641377137004653</v>
      </c>
      <c r="D57" s="167">
        <f>(Gender!I59/'Total Certificates, 1&lt;4'!D58)*100</f>
        <v>67.669559627129544</v>
      </c>
      <c r="E57" s="167">
        <f>(Gender!J59/'Total Certificates, 1&lt;4'!E58)*100</f>
        <v>68.048173316288768</v>
      </c>
      <c r="F57" s="167">
        <f>(Gender!K59/'Total Certificates, 1&lt;4'!F58)*100</f>
        <v>68.844484358628947</v>
      </c>
    </row>
    <row r="58" spans="1:6" x14ac:dyDescent="0.2">
      <c r="A58" s="26" t="s">
        <v>48</v>
      </c>
      <c r="B58" s="167">
        <f>(Gender!G60/'Total Certificates, 1&lt;4'!B59)*100</f>
        <v>72.829945143594713</v>
      </c>
      <c r="C58" s="167">
        <f>(Gender!H60/'Total Certificates, 1&lt;4'!C59)*100</f>
        <v>73.386649408284015</v>
      </c>
      <c r="D58" s="167">
        <f>(Gender!I60/'Total Certificates, 1&lt;4'!D59)*100</f>
        <v>70.355646747029155</v>
      </c>
      <c r="E58" s="167">
        <f>(Gender!J60/'Total Certificates, 1&lt;4'!E59)*100</f>
        <v>71.630904927487066</v>
      </c>
      <c r="F58" s="167">
        <f>(Gender!K60/'Total Certificates, 1&lt;4'!F59)*100</f>
        <v>71.427908056651958</v>
      </c>
    </row>
    <row r="59" spans="1:6" x14ac:dyDescent="0.2">
      <c r="A59" s="26" t="s">
        <v>51</v>
      </c>
      <c r="B59" s="167">
        <f>(Gender!G61/'Total Certificates, 1&lt;4'!B60)*100</f>
        <v>63.383807546709001</v>
      </c>
      <c r="C59" s="167">
        <f>(Gender!H61/'Total Certificates, 1&lt;4'!C60)*100</f>
        <v>63.942992874109258</v>
      </c>
      <c r="D59" s="167">
        <f>(Gender!I61/'Total Certificates, 1&lt;4'!D60)*100</f>
        <v>62.077389095172954</v>
      </c>
      <c r="E59" s="167">
        <f>(Gender!J61/'Total Certificates, 1&lt;4'!E60)*100</f>
        <v>66.858900422914274</v>
      </c>
      <c r="F59" s="167">
        <f>(Gender!K61/'Total Certificates, 1&lt;4'!F60)*100</f>
        <v>64.059648573961098</v>
      </c>
    </row>
    <row r="60" spans="1:6" x14ac:dyDescent="0.2">
      <c r="A60" s="26" t="s">
        <v>52</v>
      </c>
      <c r="B60" s="167">
        <f>(Gender!G62/'Total Certificates, 1&lt;4'!B61)*100</f>
        <v>84.759358288770045</v>
      </c>
      <c r="C60" s="167">
        <f>(Gender!H62/'Total Certificates, 1&lt;4'!C61)*100</f>
        <v>84.071381361533383</v>
      </c>
      <c r="D60" s="167">
        <f>(Gender!I62/'Total Certificates, 1&lt;4'!D61)*100</f>
        <v>87.083811710677381</v>
      </c>
      <c r="E60" s="167">
        <f>(Gender!J62/'Total Certificates, 1&lt;4'!E61)*100</f>
        <v>86.269256530475559</v>
      </c>
      <c r="F60" s="167">
        <f>(Gender!K62/'Total Certificates, 1&lt;4'!F61)*100</f>
        <v>85.703125</v>
      </c>
    </row>
    <row r="61" spans="1:6" x14ac:dyDescent="0.2">
      <c r="A61" s="27" t="s">
        <v>55</v>
      </c>
      <c r="B61" s="168">
        <f>(Gender!G63/'Total Certificates, 1&lt;4'!B62)*100</f>
        <v>82.059800664451828</v>
      </c>
      <c r="C61" s="168">
        <f>(Gender!H63/'Total Certificates, 1&lt;4'!C62)*100</f>
        <v>79.145728643216088</v>
      </c>
      <c r="D61" s="168">
        <f>(Gender!I63/'Total Certificates, 1&lt;4'!D62)*100</f>
        <v>87.745098039215691</v>
      </c>
      <c r="E61" s="168">
        <f>(Gender!J63/'Total Certificates, 1&lt;4'!E62)*100</f>
        <v>85.674157303370791</v>
      </c>
      <c r="F61" s="168">
        <f>(Gender!K63/'Total Certificates, 1&lt;4'!F62)*100</f>
        <v>85.959885386819479</v>
      </c>
    </row>
    <row r="62" spans="1:6" x14ac:dyDescent="0.2">
      <c r="A62" s="66" t="s">
        <v>41</v>
      </c>
      <c r="B62" s="169">
        <f>(Gender!G64/'Total Certificates, 1&lt;4'!B63)*100</f>
        <v>48.72389791183295</v>
      </c>
      <c r="C62" s="169">
        <f>(Gender!H64/'Total Certificates, 1&lt;4'!C63)*100</f>
        <v>49.53051643192488</v>
      </c>
      <c r="D62" s="169">
        <f>(Gender!I64/'Total Certificates, 1&lt;4'!D63)*100</f>
        <v>63.247863247863243</v>
      </c>
      <c r="E62" s="169">
        <f>(Gender!J64/'Total Certificates, 1&lt;4'!E63)*100</f>
        <v>62.311557788944725</v>
      </c>
      <c r="F62" s="169">
        <f>(Gender!K64/'Total Certificates, 1&lt;4'!F63)*100</f>
        <v>58.515283842794766</v>
      </c>
    </row>
    <row r="63" spans="1:6" x14ac:dyDescent="0.2">
      <c r="B63" s="169"/>
      <c r="C63" s="169"/>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TABLE 48</vt:lpstr>
      <vt:lpstr>Total Certificates, 1&lt;4</vt:lpstr>
      <vt:lpstr>Public</vt:lpstr>
      <vt:lpstr>Gender</vt:lpstr>
      <vt:lpstr>All races</vt:lpstr>
      <vt:lpstr>Black</vt:lpstr>
      <vt:lpstr>Hispanic &amp; Foreign</vt:lpstr>
      <vt:lpstr>Women % of Total</vt:lpstr>
      <vt:lpstr>'TABLE 48'!Print_Area</vt:lpstr>
      <vt:lpstr>T_1</vt:lpstr>
    </vt:vector>
  </TitlesOfParts>
  <Company>SREB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Cowan</dc:creator>
  <cp:lastModifiedBy>Susan Lounsbury</cp:lastModifiedBy>
  <cp:lastPrinted>2015-05-01T19:58:22Z</cp:lastPrinted>
  <dcterms:created xsi:type="dcterms:W3CDTF">1999-04-13T17:48:42Z</dcterms:created>
  <dcterms:modified xsi:type="dcterms:W3CDTF">2015-05-09T01:21:55Z</dcterms:modified>
</cp:coreProperties>
</file>