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9600" windowHeight="8595"/>
  </bookViews>
  <sheets>
    <sheet name="TABLE 57" sheetId="5" r:id="rId1"/>
    <sheet name="DATA" sheetId="1" r:id="rId2"/>
    <sheet name="Selected Fields" sheetId="6" r:id="rId3"/>
    <sheet name="CIP 2000-NCES Grouping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57'!$A$11:$P$11</definedName>
    <definedName name="A">'[1]2 yr Women'!#REF!</definedName>
    <definedName name="DATA">DATA!$A$1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57'!$A$1:$N$75</definedName>
    <definedName name="Print_Area_MI" localSheetId="0">'TABLE 57'!$A$1:$N$13</definedName>
    <definedName name="PUB4YR92">#REF!</definedName>
    <definedName name="SOURCE">#REF!</definedName>
    <definedName name="STATESB">[7]TABLE!#REF!</definedName>
    <definedName name="TABLE" localSheetId="0">'TABLE 57'!$A$1:$N$13</definedName>
    <definedName name="TABLE">#REF!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45621"/>
</workbook>
</file>

<file path=xl/calcChain.xml><?xml version="1.0" encoding="utf-8"?>
<calcChain xmlns="http://schemas.openxmlformats.org/spreadsheetml/2006/main">
  <c r="N70" i="5" l="1"/>
  <c r="N69" i="5"/>
  <c r="N68" i="5"/>
  <c r="N67" i="5"/>
  <c r="N66" i="5"/>
  <c r="N65" i="5"/>
  <c r="N64" i="5"/>
  <c r="N63" i="5"/>
  <c r="N62" i="5"/>
  <c r="N61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2" i="5"/>
  <c r="N1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L70" i="5"/>
  <c r="L69" i="5"/>
  <c r="L68" i="5"/>
  <c r="L67" i="5"/>
  <c r="L66" i="5"/>
  <c r="L65" i="5"/>
  <c r="L64" i="5"/>
  <c r="L63" i="5"/>
  <c r="L62" i="5"/>
  <c r="L61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2" i="5"/>
  <c r="L1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J70" i="5"/>
  <c r="I70" i="5"/>
  <c r="J69" i="5"/>
  <c r="J68" i="5"/>
  <c r="J67" i="5"/>
  <c r="J66" i="5"/>
  <c r="J65" i="5"/>
  <c r="J64" i="5"/>
  <c r="J63" i="5"/>
  <c r="J62" i="5"/>
  <c r="J61" i="5"/>
  <c r="J59" i="5"/>
  <c r="J58" i="5"/>
  <c r="J57" i="5"/>
  <c r="J56" i="5"/>
  <c r="J55" i="5"/>
  <c r="J54" i="5"/>
  <c r="J53" i="5"/>
  <c r="J52" i="5"/>
  <c r="J51" i="5"/>
  <c r="J50" i="5"/>
  <c r="J48" i="5"/>
  <c r="J47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2" i="5"/>
  <c r="J11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H70" i="5"/>
  <c r="H69" i="5"/>
  <c r="H68" i="5"/>
  <c r="H67" i="5"/>
  <c r="H66" i="5"/>
  <c r="H65" i="5"/>
  <c r="H64" i="5"/>
  <c r="H63" i="5"/>
  <c r="H62" i="5"/>
  <c r="H61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2" i="5"/>
  <c r="H1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F70" i="5"/>
  <c r="F69" i="5"/>
  <c r="F68" i="5"/>
  <c r="F67" i="5"/>
  <c r="F66" i="5"/>
  <c r="F65" i="5"/>
  <c r="F64" i="5"/>
  <c r="F63" i="5"/>
  <c r="F62" i="5"/>
  <c r="F61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2" i="5"/>
  <c r="F1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D70" i="5"/>
  <c r="D69" i="5"/>
  <c r="D68" i="5"/>
  <c r="D67" i="5"/>
  <c r="D66" i="5"/>
  <c r="D65" i="5"/>
  <c r="D64" i="5"/>
  <c r="D63" i="5"/>
  <c r="D62" i="5"/>
  <c r="D61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2" i="5"/>
  <c r="D1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EU53" i="1"/>
  <c r="EU39" i="1"/>
  <c r="EU24" i="1"/>
  <c r="EU6" i="1"/>
  <c r="DV53" i="1"/>
  <c r="DV39" i="1"/>
  <c r="DV24" i="1"/>
  <c r="DV6" i="1"/>
  <c r="CW53" i="1"/>
  <c r="CW39" i="1"/>
  <c r="CW24" i="1"/>
  <c r="CW6" i="1"/>
  <c r="BX53" i="1"/>
  <c r="BX39" i="1"/>
  <c r="BX24" i="1"/>
  <c r="BX6" i="1"/>
  <c r="AY53" i="1"/>
  <c r="AY39" i="1"/>
  <c r="AY24" i="1"/>
  <c r="AY6" i="1"/>
  <c r="Z53" i="1"/>
  <c r="Z39" i="1"/>
  <c r="Z24" i="1"/>
  <c r="Z6" i="1"/>
  <c r="EU5" i="1" l="1"/>
  <c r="EU7" i="1" s="1"/>
  <c r="DV5" i="1"/>
  <c r="DV7" i="1" s="1"/>
  <c r="CW5" i="1"/>
  <c r="BX5" i="1"/>
  <c r="BX7" i="1" s="1"/>
  <c r="AY5" i="1"/>
  <c r="AY25" i="1" s="1"/>
  <c r="Z5" i="1"/>
  <c r="Z54" i="1" s="1"/>
  <c r="ET6" i="1"/>
  <c r="ET5" i="1"/>
  <c r="ET24" i="1"/>
  <c r="ET39" i="1"/>
  <c r="ET53" i="1"/>
  <c r="DU6" i="1"/>
  <c r="DU7" i="1" s="1"/>
  <c r="DU5" i="1"/>
  <c r="DU24" i="1"/>
  <c r="DU25" i="1" s="1"/>
  <c r="DU39" i="1"/>
  <c r="DU40" i="1" s="1"/>
  <c r="DU53" i="1"/>
  <c r="DU54" i="1" s="1"/>
  <c r="CV6" i="1"/>
  <c r="CV7" i="1" s="1"/>
  <c r="CV5" i="1"/>
  <c r="CV24" i="1"/>
  <c r="CV39" i="1"/>
  <c r="CV53" i="1"/>
  <c r="EU25" i="1" l="1"/>
  <c r="EU40" i="1"/>
  <c r="ET7" i="1"/>
  <c r="ET54" i="1"/>
  <c r="ET40" i="1"/>
  <c r="ET25" i="1"/>
  <c r="EU54" i="1"/>
  <c r="DV25" i="1"/>
  <c r="DV40" i="1"/>
  <c r="DV54" i="1"/>
  <c r="CW7" i="1"/>
  <c r="CW54" i="1"/>
  <c r="CW40" i="1"/>
  <c r="CW25" i="1"/>
  <c r="BX25" i="1"/>
  <c r="BX40" i="1"/>
  <c r="BX54" i="1"/>
  <c r="AY7" i="1"/>
  <c r="AY54" i="1"/>
  <c r="AY40" i="1"/>
  <c r="Z7" i="1"/>
  <c r="Z40" i="1"/>
  <c r="Z25" i="1"/>
  <c r="CV54" i="1"/>
  <c r="CV40" i="1"/>
  <c r="CV25" i="1"/>
  <c r="BW6" i="1"/>
  <c r="BW7" i="1" s="1"/>
  <c r="BW5" i="1"/>
  <c r="BW24" i="1"/>
  <c r="BW25" i="1" s="1"/>
  <c r="BW39" i="1"/>
  <c r="BW40" i="1" s="1"/>
  <c r="BW53" i="1"/>
  <c r="BW54" i="1" s="1"/>
  <c r="AX6" i="1"/>
  <c r="AX7" i="1" s="1"/>
  <c r="AX5" i="1"/>
  <c r="AX24" i="1"/>
  <c r="AX25" i="1" s="1"/>
  <c r="AX39" i="1"/>
  <c r="AX40" i="1" s="1"/>
  <c r="AX53" i="1"/>
  <c r="AX54" i="1" s="1"/>
  <c r="Y6" i="1"/>
  <c r="Y7" i="1" s="1"/>
  <c r="Y5" i="1"/>
  <c r="Y24" i="1"/>
  <c r="Y25" i="1" s="1"/>
  <c r="Y39" i="1"/>
  <c r="Y40" i="1" s="1"/>
  <c r="Y53" i="1"/>
  <c r="Y54" i="1" s="1"/>
  <c r="E30" i="5" l="1"/>
  <c r="ES53" i="1" l="1"/>
  <c r="ES39" i="1"/>
  <c r="ES24" i="1"/>
  <c r="ES6" i="1"/>
  <c r="DT53" i="1"/>
  <c r="DT39" i="1"/>
  <c r="DT24" i="1"/>
  <c r="DT6" i="1"/>
  <c r="CU53" i="1"/>
  <c r="CU39" i="1"/>
  <c r="CU24" i="1"/>
  <c r="CU6" i="1"/>
  <c r="BV53" i="1"/>
  <c r="BV39" i="1"/>
  <c r="BV24" i="1"/>
  <c r="BV6" i="1"/>
  <c r="AW53" i="1"/>
  <c r="AW39" i="1"/>
  <c r="AW24" i="1"/>
  <c r="AW6" i="1"/>
  <c r="X53" i="1"/>
  <c r="X39" i="1"/>
  <c r="X24" i="1"/>
  <c r="X6" i="1"/>
  <c r="ER53" i="1"/>
  <c r="ER39" i="1"/>
  <c r="ER24" i="1"/>
  <c r="ER6" i="1"/>
  <c r="DS53" i="1"/>
  <c r="DS39" i="1"/>
  <c r="DS24" i="1"/>
  <c r="DS6" i="1"/>
  <c r="CT53" i="1"/>
  <c r="CT39" i="1"/>
  <c r="CT24" i="1"/>
  <c r="CT6" i="1"/>
  <c r="BU53" i="1"/>
  <c r="BU39" i="1"/>
  <c r="BU24" i="1"/>
  <c r="BU6" i="1"/>
  <c r="AV53" i="1"/>
  <c r="AV39" i="1"/>
  <c r="AV24" i="1"/>
  <c r="AV6" i="1"/>
  <c r="W53" i="1"/>
  <c r="W39" i="1"/>
  <c r="W24" i="1"/>
  <c r="W6" i="1"/>
  <c r="ES5" i="1" l="1"/>
  <c r="ES40" i="1" s="1"/>
  <c r="DT5" i="1"/>
  <c r="DT7" i="1" s="1"/>
  <c r="CU5" i="1"/>
  <c r="BV5" i="1"/>
  <c r="BV25" i="1" s="1"/>
  <c r="AW5" i="1"/>
  <c r="X5" i="1"/>
  <c r="X7" i="1" s="1"/>
  <c r="ER5" i="1"/>
  <c r="ER40" i="1" s="1"/>
  <c r="DS5" i="1"/>
  <c r="CT5" i="1"/>
  <c r="BU5" i="1"/>
  <c r="AV5" i="1"/>
  <c r="AV25" i="1"/>
  <c r="AV7" i="1"/>
  <c r="W5" i="1"/>
  <c r="W7" i="1" s="1"/>
  <c r="EQ6" i="1"/>
  <c r="EQ5" i="1" s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DZ6" i="1"/>
  <c r="DY6" i="1"/>
  <c r="DY5" i="1" s="1"/>
  <c r="DY25" i="1" s="1"/>
  <c r="DR6" i="1"/>
  <c r="DQ6" i="1"/>
  <c r="DP6" i="1"/>
  <c r="DO6" i="1"/>
  <c r="DN6" i="1"/>
  <c r="DM6" i="1"/>
  <c r="DL6" i="1"/>
  <c r="DK6" i="1"/>
  <c r="DK5" i="1" s="1"/>
  <c r="DJ6" i="1"/>
  <c r="DI6" i="1"/>
  <c r="DH6" i="1"/>
  <c r="DG6" i="1"/>
  <c r="DF6" i="1"/>
  <c r="DE6" i="1"/>
  <c r="DD6" i="1"/>
  <c r="DA6" i="1"/>
  <c r="CZ6" i="1"/>
  <c r="CS6" i="1"/>
  <c r="CR6" i="1"/>
  <c r="CQ6" i="1"/>
  <c r="CP6" i="1"/>
  <c r="CO6" i="1"/>
  <c r="CN6" i="1"/>
  <c r="CM6" i="1"/>
  <c r="CM5" i="1" s="1"/>
  <c r="CM54" i="1" s="1"/>
  <c r="CL6" i="1"/>
  <c r="CK6" i="1"/>
  <c r="CJ6" i="1"/>
  <c r="CI6" i="1"/>
  <c r="CH6" i="1"/>
  <c r="CG6" i="1"/>
  <c r="CF6" i="1"/>
  <c r="CE6" i="1"/>
  <c r="CB6" i="1"/>
  <c r="CA6" i="1"/>
  <c r="BT6" i="1"/>
  <c r="BS6" i="1"/>
  <c r="BR6" i="1"/>
  <c r="BQ6" i="1"/>
  <c r="BP6" i="1"/>
  <c r="BO6" i="1"/>
  <c r="BO5" i="1" s="1"/>
  <c r="BN6" i="1"/>
  <c r="BM6" i="1"/>
  <c r="BL6" i="1"/>
  <c r="BK6" i="1"/>
  <c r="BJ6" i="1"/>
  <c r="BI6" i="1"/>
  <c r="BI5" i="1" s="1"/>
  <c r="BH6" i="1"/>
  <c r="BG6" i="1"/>
  <c r="BF6" i="1"/>
  <c r="BC6" i="1"/>
  <c r="BB6" i="1"/>
  <c r="AU6" i="1"/>
  <c r="AT6" i="1"/>
  <c r="AS6" i="1"/>
  <c r="AR6" i="1"/>
  <c r="AQ6" i="1"/>
  <c r="AP6" i="1"/>
  <c r="AO6" i="1"/>
  <c r="AO5" i="1" s="1"/>
  <c r="AN6" i="1"/>
  <c r="AM6" i="1"/>
  <c r="AL6" i="1"/>
  <c r="AK6" i="1"/>
  <c r="AJ6" i="1"/>
  <c r="AI6" i="1"/>
  <c r="AI5" i="1" s="1"/>
  <c r="AI25" i="1" s="1"/>
  <c r="AH6" i="1"/>
  <c r="AG6" i="1"/>
  <c r="AD6" i="1"/>
  <c r="AC6" i="1"/>
  <c r="V6" i="1"/>
  <c r="U6" i="1"/>
  <c r="T6" i="1"/>
  <c r="S6" i="1"/>
  <c r="R6" i="1"/>
  <c r="Q6" i="1"/>
  <c r="P6" i="1"/>
  <c r="O6" i="1"/>
  <c r="N6" i="1"/>
  <c r="M6" i="1"/>
  <c r="M7" i="1" s="1"/>
  <c r="L6" i="1"/>
  <c r="K6" i="1"/>
  <c r="K5" i="1" s="1"/>
  <c r="K25" i="1" s="1"/>
  <c r="J6" i="1"/>
  <c r="I6" i="1"/>
  <c r="H6" i="1"/>
  <c r="E6" i="1"/>
  <c r="D6" i="1"/>
  <c r="B53" i="1"/>
  <c r="C53" i="1"/>
  <c r="D53" i="1"/>
  <c r="E53" i="1"/>
  <c r="F53" i="1"/>
  <c r="F54" i="1" s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AA53" i="1"/>
  <c r="AA54" i="1" s="1"/>
  <c r="AB53" i="1"/>
  <c r="AC53" i="1"/>
  <c r="AD53" i="1"/>
  <c r="AD5" i="1" s="1"/>
  <c r="AD25" i="1" s="1"/>
  <c r="AE53" i="1"/>
  <c r="AF53" i="1"/>
  <c r="AF54" i="1" s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Z53" i="1"/>
  <c r="AZ54" i="1" s="1"/>
  <c r="BA53" i="1"/>
  <c r="BB53" i="1"/>
  <c r="BC53" i="1"/>
  <c r="BD53" i="1"/>
  <c r="BD54" i="1" s="1"/>
  <c r="BE53" i="1"/>
  <c r="BF53" i="1"/>
  <c r="BG53" i="1"/>
  <c r="BH53" i="1"/>
  <c r="BH5" i="1" s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Y53" i="1"/>
  <c r="BY54" i="1" s="1"/>
  <c r="BZ53" i="1"/>
  <c r="BZ54" i="1" s="1"/>
  <c r="CA53" i="1"/>
  <c r="CB53" i="1"/>
  <c r="CC53" i="1"/>
  <c r="CD53" i="1"/>
  <c r="CD54" i="1" s="1"/>
  <c r="CE53" i="1"/>
  <c r="CF53" i="1"/>
  <c r="CG53" i="1"/>
  <c r="CH53" i="1"/>
  <c r="CI53" i="1"/>
  <c r="CJ53" i="1"/>
  <c r="CJ5" i="1" s="1"/>
  <c r="CJ7" i="1" s="1"/>
  <c r="CK53" i="1"/>
  <c r="CL53" i="1"/>
  <c r="CM53" i="1"/>
  <c r="CN53" i="1"/>
  <c r="CO53" i="1"/>
  <c r="CP53" i="1"/>
  <c r="CQ53" i="1"/>
  <c r="CR53" i="1"/>
  <c r="CS53" i="1"/>
  <c r="CX53" i="1"/>
  <c r="CX54" i="1" s="1"/>
  <c r="CY53" i="1"/>
  <c r="CZ53" i="1"/>
  <c r="DA53" i="1"/>
  <c r="DB53" i="1"/>
  <c r="DC53" i="1"/>
  <c r="DD53" i="1"/>
  <c r="DD5" i="1" s="1"/>
  <c r="DD40" i="1" s="1"/>
  <c r="DE53" i="1"/>
  <c r="DF53" i="1"/>
  <c r="DG53" i="1"/>
  <c r="DH53" i="1"/>
  <c r="DI53" i="1"/>
  <c r="DJ53" i="1"/>
  <c r="DK53" i="1"/>
  <c r="DL53" i="1"/>
  <c r="DL5" i="1" s="1"/>
  <c r="DM53" i="1"/>
  <c r="DN53" i="1"/>
  <c r="DO53" i="1"/>
  <c r="DP53" i="1"/>
  <c r="DQ53" i="1"/>
  <c r="DR53" i="1"/>
  <c r="DR54" i="1" s="1"/>
  <c r="DW53" i="1"/>
  <c r="DW54" i="1"/>
  <c r="DX53" i="1"/>
  <c r="DY53" i="1"/>
  <c r="DZ53" i="1"/>
  <c r="EA53" i="1"/>
  <c r="EA54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B54" i="1"/>
  <c r="G54" i="1"/>
  <c r="AE54" i="1"/>
  <c r="BE54" i="1"/>
  <c r="CC54" i="1"/>
  <c r="CY54" i="1"/>
  <c r="DB54" i="1"/>
  <c r="DC54" i="1"/>
  <c r="EB54" i="1"/>
  <c r="B39" i="1"/>
  <c r="C39" i="1"/>
  <c r="D39" i="1"/>
  <c r="E39" i="1"/>
  <c r="F39" i="1"/>
  <c r="G39" i="1"/>
  <c r="G40" i="1" s="1"/>
  <c r="H39" i="1"/>
  <c r="I39" i="1"/>
  <c r="I5" i="1" s="1"/>
  <c r="I7" i="1" s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AA39" i="1"/>
  <c r="AA40" i="1" s="1"/>
  <c r="AB39" i="1"/>
  <c r="AB40" i="1" s="1"/>
  <c r="AC39" i="1"/>
  <c r="AD39" i="1"/>
  <c r="AE39" i="1"/>
  <c r="AE40" i="1" s="1"/>
  <c r="AF39" i="1"/>
  <c r="AG39" i="1"/>
  <c r="AH39" i="1"/>
  <c r="AH40" i="1" s="1"/>
  <c r="AI39" i="1"/>
  <c r="AJ39" i="1"/>
  <c r="AK39" i="1"/>
  <c r="AL39" i="1"/>
  <c r="AM39" i="1"/>
  <c r="AN39" i="1"/>
  <c r="AO39" i="1"/>
  <c r="AO40" i="1" s="1"/>
  <c r="AP39" i="1"/>
  <c r="AQ39" i="1"/>
  <c r="AR39" i="1"/>
  <c r="AS39" i="1"/>
  <c r="AT39" i="1"/>
  <c r="AU39" i="1"/>
  <c r="AZ39" i="1"/>
  <c r="BA39" i="1"/>
  <c r="BA40" i="1" s="1"/>
  <c r="BB39" i="1"/>
  <c r="BC39" i="1"/>
  <c r="BD39" i="1"/>
  <c r="BD40" i="1" s="1"/>
  <c r="BE39" i="1"/>
  <c r="BE40" i="1" s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T40" i="1" s="1"/>
  <c r="BY39" i="1"/>
  <c r="BY40" i="1" s="1"/>
  <c r="BZ39" i="1"/>
  <c r="CA39" i="1"/>
  <c r="CB39" i="1"/>
  <c r="CC39" i="1"/>
  <c r="CC40" i="1" s="1"/>
  <c r="CD39" i="1"/>
  <c r="CE39" i="1"/>
  <c r="CF39" i="1"/>
  <c r="CF5" i="1" s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P5" i="1" s="1"/>
  <c r="DQ39" i="1"/>
  <c r="DQ5" i="1" s="1"/>
  <c r="DR39" i="1"/>
  <c r="DW39" i="1"/>
  <c r="DW40" i="1" s="1"/>
  <c r="DX39" i="1"/>
  <c r="DY39" i="1"/>
  <c r="DZ39" i="1"/>
  <c r="EA39" i="1"/>
  <c r="EA40" i="1"/>
  <c r="EB39" i="1"/>
  <c r="EC39" i="1"/>
  <c r="EC5" i="1" s="1"/>
  <c r="ED39" i="1"/>
  <c r="EE39" i="1"/>
  <c r="EF39" i="1"/>
  <c r="EG39" i="1"/>
  <c r="EG40" i="1" s="1"/>
  <c r="EH39" i="1"/>
  <c r="EH5" i="1" s="1"/>
  <c r="EH25" i="1" s="1"/>
  <c r="EI39" i="1"/>
  <c r="EI40" i="1" s="1"/>
  <c r="EJ39" i="1"/>
  <c r="EK39" i="1"/>
  <c r="EL39" i="1"/>
  <c r="EM39" i="1"/>
  <c r="EN39" i="1"/>
  <c r="EO39" i="1"/>
  <c r="EP39" i="1"/>
  <c r="EQ39" i="1"/>
  <c r="B40" i="1"/>
  <c r="F40" i="1"/>
  <c r="AF40" i="1"/>
  <c r="AZ40" i="1"/>
  <c r="CD40" i="1"/>
  <c r="CX40" i="1"/>
  <c r="CY40" i="1"/>
  <c r="DB40" i="1"/>
  <c r="DC40" i="1"/>
  <c r="EB40" i="1"/>
  <c r="B24" i="1"/>
  <c r="C24" i="1"/>
  <c r="D24" i="1"/>
  <c r="E24" i="1"/>
  <c r="F24" i="1"/>
  <c r="F25" i="1" s="1"/>
  <c r="G24" i="1"/>
  <c r="G25" i="1"/>
  <c r="H24" i="1"/>
  <c r="I24" i="1"/>
  <c r="J24" i="1"/>
  <c r="J25" i="1" s="1"/>
  <c r="J5" i="1"/>
  <c r="K24" i="1"/>
  <c r="L24" i="1"/>
  <c r="M24" i="1"/>
  <c r="M5" i="1"/>
  <c r="M54" i="1" s="1"/>
  <c r="N24" i="1"/>
  <c r="N5" i="1"/>
  <c r="O24" i="1"/>
  <c r="O5" i="1"/>
  <c r="P24" i="1"/>
  <c r="Q24" i="1"/>
  <c r="R24" i="1"/>
  <c r="R5" i="1"/>
  <c r="S24" i="1"/>
  <c r="S5" i="1" s="1"/>
  <c r="T24" i="1"/>
  <c r="U24" i="1"/>
  <c r="V24" i="1"/>
  <c r="AA24" i="1"/>
  <c r="AA25" i="1" s="1"/>
  <c r="AB24" i="1"/>
  <c r="AB25" i="1" s="1"/>
  <c r="AC24" i="1"/>
  <c r="AC5" i="1"/>
  <c r="AC25" i="1" s="1"/>
  <c r="AD24" i="1"/>
  <c r="AE24" i="1"/>
  <c r="AF24" i="1"/>
  <c r="AF25" i="1" s="1"/>
  <c r="AG24" i="1"/>
  <c r="AH24" i="1"/>
  <c r="AH5" i="1" s="1"/>
  <c r="AI24" i="1"/>
  <c r="AJ24" i="1"/>
  <c r="AK24" i="1"/>
  <c r="AL24" i="1"/>
  <c r="AL5" i="1"/>
  <c r="AM24" i="1"/>
  <c r="AN24" i="1"/>
  <c r="AO24" i="1"/>
  <c r="AP24" i="1"/>
  <c r="AP5" i="1" s="1"/>
  <c r="AP7" i="1" s="1"/>
  <c r="AQ24" i="1"/>
  <c r="AR24" i="1"/>
  <c r="AS24" i="1"/>
  <c r="AT24" i="1"/>
  <c r="AU24" i="1"/>
  <c r="AU5" i="1"/>
  <c r="AU54" i="1" s="1"/>
  <c r="AZ24" i="1"/>
  <c r="AZ25" i="1" s="1"/>
  <c r="BA24" i="1"/>
  <c r="BB24" i="1"/>
  <c r="BC24" i="1"/>
  <c r="BC5" i="1" s="1"/>
  <c r="BD24" i="1"/>
  <c r="BD25" i="1" s="1"/>
  <c r="BE24" i="1"/>
  <c r="BE25" i="1" s="1"/>
  <c r="BF24" i="1"/>
  <c r="BG24" i="1"/>
  <c r="BH24" i="1"/>
  <c r="BI24" i="1"/>
  <c r="BI25" i="1" s="1"/>
  <c r="BJ24" i="1"/>
  <c r="BJ5" i="1" s="1"/>
  <c r="BJ54" i="1" s="1"/>
  <c r="BK24" i="1"/>
  <c r="BL24" i="1"/>
  <c r="BM24" i="1"/>
  <c r="BN24" i="1"/>
  <c r="BN5" i="1" s="1"/>
  <c r="BO24" i="1"/>
  <c r="BP24" i="1"/>
  <c r="BQ24" i="1"/>
  <c r="BR24" i="1"/>
  <c r="BS24" i="1"/>
  <c r="BT24" i="1"/>
  <c r="BY24" i="1"/>
  <c r="BY25" i="1" s="1"/>
  <c r="BZ24" i="1"/>
  <c r="BZ25" i="1" s="1"/>
  <c r="CA24" i="1"/>
  <c r="CB24" i="1"/>
  <c r="CC24" i="1"/>
  <c r="CD24" i="1"/>
  <c r="CD25" i="1" s="1"/>
  <c r="CE24" i="1"/>
  <c r="CF24" i="1"/>
  <c r="CG24" i="1"/>
  <c r="CH24" i="1"/>
  <c r="CI24" i="1"/>
  <c r="CJ24" i="1"/>
  <c r="CK24" i="1"/>
  <c r="CK5" i="1" s="1"/>
  <c r="CL24" i="1"/>
  <c r="CL5" i="1" s="1"/>
  <c r="CL7" i="1" s="1"/>
  <c r="CM24" i="1"/>
  <c r="CN24" i="1"/>
  <c r="CO24" i="1"/>
  <c r="CP24" i="1"/>
  <c r="CQ24" i="1"/>
  <c r="CR24" i="1"/>
  <c r="CS24" i="1"/>
  <c r="CS5" i="1" s="1"/>
  <c r="CX24" i="1"/>
  <c r="CY24" i="1"/>
  <c r="CY25" i="1" s="1"/>
  <c r="CZ24" i="1"/>
  <c r="DA24" i="1"/>
  <c r="DB24" i="1"/>
  <c r="DC24" i="1"/>
  <c r="DD24" i="1"/>
  <c r="DE24" i="1"/>
  <c r="DF24" i="1"/>
  <c r="DG24" i="1"/>
  <c r="DH24" i="1"/>
  <c r="DH5" i="1" s="1"/>
  <c r="DH7" i="1" s="1"/>
  <c r="DI24" i="1"/>
  <c r="DJ24" i="1"/>
  <c r="DK24" i="1"/>
  <c r="DL24" i="1"/>
  <c r="DM24" i="1"/>
  <c r="DN24" i="1"/>
  <c r="DO24" i="1"/>
  <c r="DP24" i="1"/>
  <c r="DQ24" i="1"/>
  <c r="DR24" i="1"/>
  <c r="DR5" i="1" s="1"/>
  <c r="DR40" i="1" s="1"/>
  <c r="DW24" i="1"/>
  <c r="DW25" i="1"/>
  <c r="DX24" i="1"/>
  <c r="DY24" i="1"/>
  <c r="DZ24" i="1"/>
  <c r="DZ5" i="1" s="1"/>
  <c r="DZ7" i="1" s="1"/>
  <c r="EA24" i="1"/>
  <c r="EA25" i="1" s="1"/>
  <c r="EB24" i="1"/>
  <c r="EB25" i="1" s="1"/>
  <c r="EC24" i="1"/>
  <c r="ED24" i="1"/>
  <c r="EE24" i="1"/>
  <c r="EF24" i="1"/>
  <c r="EF5" i="1"/>
  <c r="EG24" i="1"/>
  <c r="EG5" i="1"/>
  <c r="EG25" i="1" s="1"/>
  <c r="EH24" i="1"/>
  <c r="EI24" i="1"/>
  <c r="EI5" i="1"/>
  <c r="EI25" i="1" s="1"/>
  <c r="EJ24" i="1"/>
  <c r="EJ5" i="1" s="1"/>
  <c r="EK24" i="1"/>
  <c r="EL24" i="1"/>
  <c r="EM24" i="1"/>
  <c r="EM5" i="1"/>
  <c r="EN24" i="1"/>
  <c r="EO24" i="1"/>
  <c r="EO5" i="1"/>
  <c r="EO7" i="1" s="1"/>
  <c r="EP24" i="1"/>
  <c r="EP5" i="1"/>
  <c r="EP7" i="1" s="1"/>
  <c r="EQ24" i="1"/>
  <c r="B25" i="1"/>
  <c r="AE25" i="1"/>
  <c r="CC25" i="1"/>
  <c r="CX25" i="1"/>
  <c r="DB25" i="1"/>
  <c r="DC25" i="1"/>
  <c r="CX6" i="1"/>
  <c r="CX7" i="1" s="1"/>
  <c r="EB6" i="1"/>
  <c r="EB7" i="1"/>
  <c r="EA6" i="1"/>
  <c r="EA7" i="1"/>
  <c r="DX6" i="1"/>
  <c r="DW6" i="1"/>
  <c r="DW7" i="1"/>
  <c r="DC6" i="1"/>
  <c r="DC7" i="1" s="1"/>
  <c r="DB6" i="1"/>
  <c r="DB7" i="1" s="1"/>
  <c r="CY6" i="1"/>
  <c r="CY7" i="1" s="1"/>
  <c r="CD6" i="1"/>
  <c r="CD7" i="1" s="1"/>
  <c r="CC6" i="1"/>
  <c r="CC7" i="1" s="1"/>
  <c r="BZ6" i="1"/>
  <c r="BZ7" i="1" s="1"/>
  <c r="BY6" i="1"/>
  <c r="BY7" i="1" s="1"/>
  <c r="BE6" i="1"/>
  <c r="BE7" i="1"/>
  <c r="BD6" i="1"/>
  <c r="BD7" i="1" s="1"/>
  <c r="BA6" i="1"/>
  <c r="BA7" i="1" s="1"/>
  <c r="AZ6" i="1"/>
  <c r="AZ7" i="1"/>
  <c r="AF6" i="1"/>
  <c r="AF7" i="1"/>
  <c r="AE6" i="1"/>
  <c r="AE7" i="1"/>
  <c r="AB8" i="1"/>
  <c r="AB9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A6" i="1"/>
  <c r="AA7" i="1" s="1"/>
  <c r="G6" i="1"/>
  <c r="G7" i="1" s="1"/>
  <c r="F6" i="1"/>
  <c r="F7" i="1" s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B6" i="1"/>
  <c r="B7" i="1"/>
  <c r="DX5" i="1"/>
  <c r="DX40" i="1" s="1"/>
  <c r="BZ5" i="1"/>
  <c r="BA5" i="1"/>
  <c r="BA54" i="1"/>
  <c r="AB5" i="1"/>
  <c r="AB54" i="1"/>
  <c r="C5" i="1"/>
  <c r="C54" i="1" s="1"/>
  <c r="AK5" i="1"/>
  <c r="AK25" i="1" s="1"/>
  <c r="AM5" i="1"/>
  <c r="CE5" i="1"/>
  <c r="CE40" i="1" s="1"/>
  <c r="CI5" i="1"/>
  <c r="BA25" i="1"/>
  <c r="C25" i="1"/>
  <c r="BZ40" i="1"/>
  <c r="V5" i="1"/>
  <c r="V54" i="1" s="1"/>
  <c r="BL5" i="1"/>
  <c r="BP5" i="1"/>
  <c r="BP7" i="1" s="1"/>
  <c r="BT5" i="1"/>
  <c r="BT7" i="1" s="1"/>
  <c r="CS7" i="1"/>
  <c r="CS54" i="1"/>
  <c r="CS40" i="1"/>
  <c r="CS25" i="1"/>
  <c r="AU7" i="1"/>
  <c r="V7" i="1"/>
  <c r="V40" i="1"/>
  <c r="V25" i="1"/>
  <c r="DR7" i="1"/>
  <c r="U5" i="1"/>
  <c r="U54" i="1" s="1"/>
  <c r="I40" i="1"/>
  <c r="K40" i="1"/>
  <c r="K54" i="1"/>
  <c r="R7" i="1"/>
  <c r="R40" i="1"/>
  <c r="R54" i="1"/>
  <c r="R25" i="1"/>
  <c r="U7" i="1"/>
  <c r="AC40" i="1"/>
  <c r="AD54" i="1"/>
  <c r="AD40" i="1"/>
  <c r="AI7" i="1"/>
  <c r="AI40" i="1"/>
  <c r="AI54" i="1"/>
  <c r="AO54" i="1"/>
  <c r="AO7" i="1"/>
  <c r="AH7" i="1"/>
  <c r="AH54" i="1"/>
  <c r="AM25" i="1"/>
  <c r="AH25" i="1"/>
  <c r="AO25" i="1"/>
  <c r="AP40" i="1"/>
  <c r="BI54" i="1"/>
  <c r="BI7" i="1"/>
  <c r="BI40" i="1"/>
  <c r="BH54" i="1"/>
  <c r="BJ40" i="1"/>
  <c r="BN40" i="1"/>
  <c r="BN54" i="1"/>
  <c r="BN7" i="1"/>
  <c r="BP40" i="1"/>
  <c r="BP54" i="1"/>
  <c r="BN25" i="1"/>
  <c r="BJ25" i="1"/>
  <c r="CK54" i="1"/>
  <c r="CK7" i="1"/>
  <c r="CK40" i="1"/>
  <c r="CM7" i="1"/>
  <c r="CM40" i="1"/>
  <c r="CF40" i="1"/>
  <c r="CJ54" i="1"/>
  <c r="CL54" i="1"/>
  <c r="CL40" i="1"/>
  <c r="CK25" i="1"/>
  <c r="CF25" i="1"/>
  <c r="CJ25" i="1"/>
  <c r="DK7" i="1"/>
  <c r="DK54" i="1"/>
  <c r="DD7" i="1"/>
  <c r="DQ7" i="1"/>
  <c r="DQ40" i="1"/>
  <c r="DQ54" i="1"/>
  <c r="DQ25" i="1"/>
  <c r="DY40" i="1"/>
  <c r="EC40" i="1"/>
  <c r="EC54" i="1"/>
  <c r="EI54" i="1"/>
  <c r="EM54" i="1"/>
  <c r="EM40" i="1"/>
  <c r="EO40" i="1"/>
  <c r="EF7" i="1"/>
  <c r="EF40" i="1"/>
  <c r="EH7" i="1"/>
  <c r="EH54" i="1"/>
  <c r="EP54" i="1"/>
  <c r="EO25" i="1"/>
  <c r="EC25" i="1"/>
  <c r="EF25" i="1"/>
  <c r="EP25" i="1"/>
  <c r="EJ25" i="1"/>
  <c r="ER7" i="1" l="1"/>
  <c r="ES25" i="1"/>
  <c r="ES54" i="1"/>
  <c r="ES7" i="1"/>
  <c r="DT40" i="1"/>
  <c r="DT54" i="1"/>
  <c r="DT25" i="1"/>
  <c r="CU7" i="1"/>
  <c r="CU54" i="1"/>
  <c r="CU40" i="1"/>
  <c r="CU25" i="1"/>
  <c r="BV54" i="1"/>
  <c r="BV40" i="1"/>
  <c r="BV7" i="1"/>
  <c r="AW7" i="1"/>
  <c r="AW54" i="1"/>
  <c r="AW40" i="1"/>
  <c r="AW25" i="1"/>
  <c r="X25" i="1"/>
  <c r="W25" i="1"/>
  <c r="X40" i="1"/>
  <c r="X54" i="1"/>
  <c r="EN5" i="1"/>
  <c r="EN25" i="1" s="1"/>
  <c r="S54" i="1"/>
  <c r="S7" i="1"/>
  <c r="DP7" i="1"/>
  <c r="DP54" i="1"/>
  <c r="DP40" i="1"/>
  <c r="DL40" i="1"/>
  <c r="DL7" i="1"/>
  <c r="DL54" i="1"/>
  <c r="BO54" i="1"/>
  <c r="BO25" i="1"/>
  <c r="BO40" i="1"/>
  <c r="J40" i="1"/>
  <c r="J7" i="1"/>
  <c r="DH54" i="1"/>
  <c r="AM7" i="1"/>
  <c r="AM40" i="1"/>
  <c r="AM54" i="1"/>
  <c r="BC54" i="1"/>
  <c r="BC25" i="1"/>
  <c r="AL25" i="1"/>
  <c r="N40" i="1"/>
  <c r="N54" i="1"/>
  <c r="DZ54" i="1"/>
  <c r="BC7" i="1"/>
  <c r="BH40" i="1"/>
  <c r="BH25" i="1"/>
  <c r="L5" i="1"/>
  <c r="L54" i="1"/>
  <c r="DK40" i="1"/>
  <c r="DK25" i="1"/>
  <c r="DD54" i="1"/>
  <c r="CJ40" i="1"/>
  <c r="BP25" i="1"/>
  <c r="BJ7" i="1"/>
  <c r="BO7" i="1"/>
  <c r="K7" i="1"/>
  <c r="CI25" i="1"/>
  <c r="CA25" i="1"/>
  <c r="DI40" i="1"/>
  <c r="CO5" i="1"/>
  <c r="CO7" i="1" s="1"/>
  <c r="AK40" i="1"/>
  <c r="Q5" i="1"/>
  <c r="CI54" i="1"/>
  <c r="CI40" i="1"/>
  <c r="CZ5" i="1"/>
  <c r="CZ25" i="1"/>
  <c r="DZ40" i="1"/>
  <c r="AL40" i="1"/>
  <c r="AL7" i="1"/>
  <c r="S25" i="1"/>
  <c r="J54" i="1"/>
  <c r="CH25" i="1"/>
  <c r="EQ40" i="1"/>
  <c r="DH40" i="1"/>
  <c r="CN5" i="1"/>
  <c r="CN40" i="1"/>
  <c r="CF7" i="1"/>
  <c r="CF54" i="1"/>
  <c r="BL40" i="1"/>
  <c r="AJ5" i="1"/>
  <c r="AJ40" i="1"/>
  <c r="P5" i="1"/>
  <c r="P54" i="1" s="1"/>
  <c r="H5" i="1"/>
  <c r="H40" i="1"/>
  <c r="AK7" i="1"/>
  <c r="EK5" i="1"/>
  <c r="DY7" i="1"/>
  <c r="CM25" i="1"/>
  <c r="BH7" i="1"/>
  <c r="AC7" i="1"/>
  <c r="DA25" i="1"/>
  <c r="E5" i="1"/>
  <c r="E25" i="1" s="1"/>
  <c r="O40" i="1"/>
  <c r="CP5" i="1"/>
  <c r="CP25" i="1" s="1"/>
  <c r="O54" i="1"/>
  <c r="O7" i="1"/>
  <c r="O25" i="1"/>
  <c r="BL25" i="1"/>
  <c r="BL7" i="1"/>
  <c r="BL54" i="1"/>
  <c r="DX54" i="1"/>
  <c r="DX7" i="1"/>
  <c r="DX25" i="1"/>
  <c r="AR5" i="1"/>
  <c r="AR40" i="1" s="1"/>
  <c r="BU40" i="1"/>
  <c r="CE25" i="1"/>
  <c r="CE54" i="1"/>
  <c r="BC40" i="1"/>
  <c r="AL54" i="1"/>
  <c r="N25" i="1"/>
  <c r="N7" i="1"/>
  <c r="C6" i="1"/>
  <c r="C7" i="1" s="1"/>
  <c r="EJ40" i="1"/>
  <c r="EJ7" i="1"/>
  <c r="BB25" i="1"/>
  <c r="AQ5" i="1"/>
  <c r="CT40" i="1"/>
  <c r="CT7" i="1"/>
  <c r="DH25" i="1"/>
  <c r="AB6" i="1"/>
  <c r="AB7" i="1" s="1"/>
  <c r="DL25" i="1"/>
  <c r="CB5" i="1"/>
  <c r="AN5" i="1"/>
  <c r="AN54" i="1" s="1"/>
  <c r="T5" i="1"/>
  <c r="T54" i="1"/>
  <c r="BG5" i="1"/>
  <c r="BG7" i="1" s="1"/>
  <c r="CE7" i="1"/>
  <c r="DA5" i="1"/>
  <c r="DA7" i="1"/>
  <c r="EI7" i="1"/>
  <c r="EQ7" i="1"/>
  <c r="DS25" i="1"/>
  <c r="EO54" i="1"/>
  <c r="CL25" i="1"/>
  <c r="AP25" i="1"/>
  <c r="DR25" i="1"/>
  <c r="DJ5" i="1"/>
  <c r="DJ54" i="1" s="1"/>
  <c r="DD25" i="1"/>
  <c r="BF5" i="1"/>
  <c r="AU25" i="1"/>
  <c r="M25" i="1"/>
  <c r="DM40" i="1"/>
  <c r="U40" i="1"/>
  <c r="M40" i="1"/>
  <c r="CN54" i="1"/>
  <c r="BT54" i="1"/>
  <c r="BS5" i="1"/>
  <c r="BS40" i="1" s="1"/>
  <c r="CI7" i="1"/>
  <c r="CQ5" i="1"/>
  <c r="DG5" i="1"/>
  <c r="DO5" i="1"/>
  <c r="DO7" i="1" s="1"/>
  <c r="EE5" i="1"/>
  <c r="EE25" i="1" s="1"/>
  <c r="EM7" i="1"/>
  <c r="DZ25" i="1"/>
  <c r="DP25" i="1"/>
  <c r="BK5" i="1"/>
  <c r="BK40" i="1" s="1"/>
  <c r="AG5" i="1"/>
  <c r="AG25" i="1"/>
  <c r="BB5" i="1"/>
  <c r="CR5" i="1"/>
  <c r="EH40" i="1"/>
  <c r="AP54" i="1"/>
  <c r="AD7" i="1"/>
  <c r="AU40" i="1"/>
  <c r="U25" i="1"/>
  <c r="S40" i="1"/>
  <c r="C40" i="1"/>
  <c r="EF54" i="1"/>
  <c r="DY54" i="1"/>
  <c r="BM5" i="1"/>
  <c r="CA5" i="1"/>
  <c r="DI5" i="1"/>
  <c r="DI54" i="1" s="1"/>
  <c r="EQ25" i="1"/>
  <c r="DE25" i="1"/>
  <c r="EP40" i="1"/>
  <c r="EJ54" i="1"/>
  <c r="BF54" i="1"/>
  <c r="AS5" i="1"/>
  <c r="AS25" i="1" s="1"/>
  <c r="BQ5" i="1"/>
  <c r="BQ7" i="1"/>
  <c r="CG5" i="1"/>
  <c r="DE5" i="1"/>
  <c r="DM5" i="1"/>
  <c r="EC7" i="1"/>
  <c r="EG7" i="1"/>
  <c r="EG54" i="1"/>
  <c r="BT25" i="1"/>
  <c r="I25" i="1"/>
  <c r="EQ54" i="1"/>
  <c r="AK54" i="1"/>
  <c r="AC54" i="1"/>
  <c r="I54" i="1"/>
  <c r="D5" i="1"/>
  <c r="AT5" i="1"/>
  <c r="BR5" i="1"/>
  <c r="CH7" i="1"/>
  <c r="CH5" i="1"/>
  <c r="DF5" i="1"/>
  <c r="DN5" i="1"/>
  <c r="DN40" i="1" s="1"/>
  <c r="ED5" i="1"/>
  <c r="EL5" i="1"/>
  <c r="W40" i="1"/>
  <c r="W54" i="1"/>
  <c r="AV40" i="1"/>
  <c r="EM25" i="1"/>
  <c r="ER25" i="1"/>
  <c r="ER54" i="1"/>
  <c r="DS7" i="1"/>
  <c r="DS54" i="1"/>
  <c r="DS40" i="1"/>
  <c r="CT25" i="1"/>
  <c r="CT54" i="1"/>
  <c r="BU7" i="1"/>
  <c r="BU25" i="1"/>
  <c r="BU54" i="1"/>
  <c r="AV54" i="1"/>
  <c r="EN7" i="1" l="1"/>
  <c r="EN40" i="1"/>
  <c r="EN54" i="1"/>
  <c r="CP7" i="1"/>
  <c r="AR25" i="1"/>
  <c r="CQ54" i="1"/>
  <c r="CQ7" i="1"/>
  <c r="DF54" i="1"/>
  <c r="DF40" i="1"/>
  <c r="DF7" i="1"/>
  <c r="DF25" i="1"/>
  <c r="AQ54" i="1"/>
  <c r="AQ7" i="1"/>
  <c r="DM7" i="1"/>
  <c r="DM54" i="1"/>
  <c r="CR7" i="1"/>
  <c r="CR25" i="1"/>
  <c r="CR40" i="1"/>
  <c r="EL25" i="1"/>
  <c r="EL40" i="1"/>
  <c r="EL7" i="1"/>
  <c r="BM54" i="1"/>
  <c r="BM7" i="1"/>
  <c r="BF40" i="1"/>
  <c r="BF25" i="1"/>
  <c r="BF7" i="1"/>
  <c r="AQ25" i="1"/>
  <c r="EL54" i="1"/>
  <c r="ED40" i="1"/>
  <c r="ED25" i="1"/>
  <c r="ED7" i="1"/>
  <c r="ED54" i="1"/>
  <c r="BR40" i="1"/>
  <c r="BR7" i="1"/>
  <c r="BR25" i="1"/>
  <c r="CG40" i="1"/>
  <c r="CG25" i="1"/>
  <c r="CG54" i="1"/>
  <c r="CG7" i="1"/>
  <c r="BR54" i="1"/>
  <c r="AG54" i="1"/>
  <c r="AG7" i="1"/>
  <c r="AG40" i="1"/>
  <c r="DO54" i="1"/>
  <c r="DO25" i="1"/>
  <c r="DO40" i="1"/>
  <c r="EK54" i="1"/>
  <c r="EK7" i="1"/>
  <c r="EK40" i="1"/>
  <c r="EK25" i="1"/>
  <c r="AJ54" i="1"/>
  <c r="AJ7" i="1"/>
  <c r="AJ25" i="1"/>
  <c r="BM40" i="1"/>
  <c r="L25" i="1"/>
  <c r="L40" i="1"/>
  <c r="L7" i="1"/>
  <c r="DM25" i="1"/>
  <c r="DN7" i="1"/>
  <c r="AT40" i="1"/>
  <c r="AT7" i="1"/>
  <c r="DN54" i="1"/>
  <c r="AT25" i="1"/>
  <c r="DJ40" i="1"/>
  <c r="DJ25" i="1"/>
  <c r="DJ7" i="1"/>
  <c r="CB40" i="1"/>
  <c r="CB7" i="1"/>
  <c r="CO40" i="1"/>
  <c r="CO25" i="1"/>
  <c r="CO54" i="1"/>
  <c r="D40" i="1"/>
  <c r="D7" i="1"/>
  <c r="BQ54" i="1"/>
  <c r="BQ40" i="1"/>
  <c r="BQ25" i="1"/>
  <c r="D25" i="1"/>
  <c r="BK54" i="1"/>
  <c r="BK25" i="1"/>
  <c r="DG54" i="1"/>
  <c r="DG7" i="1"/>
  <c r="DG40" i="1"/>
  <c r="T7" i="1"/>
  <c r="T40" i="1"/>
  <c r="T25" i="1"/>
  <c r="CB25" i="1"/>
  <c r="E54" i="1"/>
  <c r="E40" i="1"/>
  <c r="E7" i="1"/>
  <c r="AT54" i="1"/>
  <c r="CZ54" i="1"/>
  <c r="CZ40" i="1"/>
  <c r="CZ7" i="1"/>
  <c r="CQ25" i="1"/>
  <c r="AN25" i="1"/>
  <c r="AN40" i="1"/>
  <c r="AN7" i="1"/>
  <c r="AR7" i="1"/>
  <c r="AR54" i="1"/>
  <c r="BS54" i="1"/>
  <c r="BS7" i="1"/>
  <c r="BS25" i="1"/>
  <c r="DA40" i="1"/>
  <c r="DA54" i="1"/>
  <c r="CB54" i="1"/>
  <c r="P25" i="1"/>
  <c r="P7" i="1"/>
  <c r="Q25" i="1"/>
  <c r="Q7" i="1"/>
  <c r="Q54" i="1"/>
  <c r="CH54" i="1"/>
  <c r="CH40" i="1"/>
  <c r="DE54" i="1"/>
  <c r="DE7" i="1"/>
  <c r="DE40" i="1"/>
  <c r="CA54" i="1"/>
  <c r="CA40" i="1"/>
  <c r="CA7" i="1"/>
  <c r="CQ40" i="1"/>
  <c r="BB7" i="1"/>
  <c r="BB40" i="1"/>
  <c r="BB54" i="1"/>
  <c r="BK7" i="1"/>
  <c r="BM25" i="1"/>
  <c r="CR54" i="1"/>
  <c r="DN25" i="1"/>
  <c r="CP54" i="1"/>
  <c r="CP40" i="1"/>
  <c r="P40" i="1"/>
  <c r="CN7" i="1"/>
  <c r="CN25" i="1"/>
  <c r="DG25" i="1"/>
  <c r="Q40" i="1"/>
  <c r="D54" i="1"/>
  <c r="AS40" i="1"/>
  <c r="AS7" i="1"/>
  <c r="AS54" i="1"/>
  <c r="H25" i="1"/>
  <c r="H54" i="1"/>
  <c r="H7" i="1"/>
  <c r="DI7" i="1"/>
  <c r="DI25" i="1"/>
  <c r="AQ40" i="1"/>
  <c r="EE40" i="1"/>
  <c r="EE54" i="1"/>
  <c r="EE7" i="1"/>
  <c r="BG40" i="1"/>
  <c r="BG25" i="1"/>
  <c r="BG54" i="1"/>
</calcChain>
</file>

<file path=xl/comments1.xml><?xml version="1.0" encoding="utf-8"?>
<comments xmlns="http://schemas.openxmlformats.org/spreadsheetml/2006/main">
  <authors>
    <author>jennifer berg</author>
    <author>mperry</author>
  </authors>
  <commentList>
    <comment ref="D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H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I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J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K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L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M4" authorId="0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N4" authorId="0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S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C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AD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AG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AH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AI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J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K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L4" authorId="0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AM4" authorId="0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AR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W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B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BC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BF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BG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BH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I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J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K4" authorId="0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BL4" authorId="0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BQ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V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A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CB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CE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CF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CG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CH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CI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CJ4" authorId="0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CK4" authorId="0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CP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U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Z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DA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DD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DE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DF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G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H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I4" authorId="0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DJ4" authorId="0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DO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T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Y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DZ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EC4" authorId="0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D4" authorId="0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EE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F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G4" authorId="0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H4" authorId="0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EI4" authorId="0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EN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S4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<sst xmlns="http://schemas.openxmlformats.org/spreadsheetml/2006/main" count="1069" uniqueCount="304">
  <si>
    <t>Master's Degrees Awarded in Selected Fields</t>
  </si>
  <si>
    <t>Humanities</t>
  </si>
  <si>
    <t>Social &amp; Behavioral Sciences</t>
  </si>
  <si>
    <t>Sciences and Technology</t>
  </si>
  <si>
    <t>Business &amp; Management</t>
  </si>
  <si>
    <t xml:space="preserve">     Education--------------</t>
  </si>
  <si>
    <t>Health Professions---------------</t>
  </si>
  <si>
    <t>1982-83</t>
  </si>
  <si>
    <t>1984-85</t>
  </si>
  <si>
    <t>1986-87</t>
  </si>
  <si>
    <t>1988-89</t>
  </si>
  <si>
    <t>1989-90</t>
  </si>
  <si>
    <t>1991-92</t>
  </si>
  <si>
    <t>1993-94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</si>
  <si>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</si>
  <si>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</si>
  <si>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</si>
  <si>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</si>
  <si>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</si>
  <si>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</si>
  <si>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</si>
  <si>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</si>
  <si>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</si>
  <si>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</si>
  <si>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</si>
  <si>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</si>
  <si>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</si>
  <si>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</si>
  <si>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</si>
  <si>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SREB</t>
  </si>
  <si>
    <t>analysis of</t>
  </si>
  <si>
    <t>1989-90.</t>
  </si>
  <si>
    <t>Education</t>
  </si>
  <si>
    <t>11-16-92</t>
  </si>
  <si>
    <t>1991-92.</t>
  </si>
  <si>
    <t>Social and</t>
  </si>
  <si>
    <t>Business and</t>
  </si>
  <si>
    <t>Behavioral Sciences</t>
  </si>
  <si>
    <t>Technologies</t>
  </si>
  <si>
    <t>Management</t>
  </si>
  <si>
    <t>Percent</t>
  </si>
  <si>
    <t xml:space="preserve"> </t>
  </si>
  <si>
    <t>1995-96</t>
  </si>
  <si>
    <t>Delaware</t>
  </si>
  <si>
    <t>SREB states</t>
  </si>
  <si>
    <t>Sciences and</t>
  </si>
  <si>
    <t>of NCES</t>
  </si>
  <si>
    <t>Analysis</t>
  </si>
  <si>
    <t>Data</t>
  </si>
  <si>
    <t>1996-97</t>
  </si>
  <si>
    <t>SOURCE:</t>
  </si>
  <si>
    <t>NCES data</t>
  </si>
  <si>
    <t>set of</t>
  </si>
  <si>
    <t>completions</t>
  </si>
  <si>
    <t>1996-97.</t>
  </si>
  <si>
    <t>1986-87.</t>
  </si>
  <si>
    <t>1992-93</t>
  </si>
  <si>
    <t>1992-93.</t>
  </si>
  <si>
    <t>1987-88</t>
  </si>
  <si>
    <t>1994-95</t>
  </si>
  <si>
    <t>1997-98</t>
  </si>
  <si>
    <t>1997-98.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</si>
  <si>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</si>
  <si>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</si>
  <si>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</si>
  <si>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</si>
  <si>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</si>
  <si>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</si>
  <si>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</si>
  <si>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</si>
  <si>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</si>
  <si>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</si>
  <si>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</si>
  <si>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</si>
  <si>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</si>
  <si>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</si>
  <si>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</si>
  <si>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</si>
  <si>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</si>
  <si>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</si>
  <si>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</si>
  <si>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</si>
  <si>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</si>
  <si>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</si>
  <si>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</si>
  <si>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</si>
  <si>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</si>
  <si>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</si>
  <si>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</si>
  <si>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</si>
  <si>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</si>
  <si>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</si>
  <si>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</si>
  <si>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</si>
  <si>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</si>
  <si>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</si>
  <si>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</si>
  <si>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1999-00</t>
  </si>
  <si>
    <t xml:space="preserve">SOURCE: </t>
  </si>
  <si>
    <t>NCES</t>
  </si>
  <si>
    <t>2002-03</t>
  </si>
  <si>
    <t xml:space="preserve">SREB analysis </t>
  </si>
  <si>
    <t>of National</t>
  </si>
  <si>
    <t>Center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</si>
  <si>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</si>
  <si>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</si>
  <si>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</si>
  <si>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</si>
  <si>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</si>
  <si>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</si>
  <si>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</si>
  <si>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</si>
  <si>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</si>
  <si>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</si>
  <si>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</si>
  <si>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</si>
  <si>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</si>
  <si>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</si>
  <si>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</si>
  <si>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</si>
  <si>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</si>
  <si>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</si>
  <si>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</si>
  <si>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t>2003-04</t>
  </si>
  <si>
    <t>2004-05</t>
  </si>
  <si>
    <t>Change</t>
  </si>
  <si>
    <t>2006-07</t>
  </si>
  <si>
    <t>2005-06</t>
  </si>
  <si>
    <t>2007-08</t>
  </si>
  <si>
    <r>
      <t>Master's Degrees Awarded in Selected Fields</t>
    </r>
    <r>
      <rPr>
        <vertAlign val="superscript"/>
        <sz val="10"/>
        <rFont val="Arial"/>
        <family val="2"/>
      </rPr>
      <t>1</t>
    </r>
  </si>
  <si>
    <t>2008-09</t>
  </si>
  <si>
    <t>Center  for</t>
  </si>
  <si>
    <t>IPEDS</t>
  </si>
  <si>
    <t>Completions</t>
  </si>
  <si>
    <t>Survey Data</t>
  </si>
  <si>
    <t>C2009</t>
  </si>
  <si>
    <t>50 states and D.C.</t>
  </si>
  <si>
    <t xml:space="preserve">   as a percent of U.S.</t>
  </si>
  <si>
    <t>West</t>
  </si>
  <si>
    <t>Midwest</t>
  </si>
  <si>
    <t>Northeast</t>
  </si>
  <si>
    <t>Health Professions</t>
  </si>
  <si>
    <t>and Related Sciences</t>
  </si>
  <si>
    <t xml:space="preserve">    as a percent of U.S.</t>
  </si>
  <si>
    <t>NOTE:</t>
  </si>
  <si>
    <t>Beginning w/ 07-08 data</t>
  </si>
  <si>
    <t>institutions could report</t>
  </si>
  <si>
    <t>doctorate's using new IPEDS</t>
  </si>
  <si>
    <t>award levels: Research &amp;</t>
  </si>
  <si>
    <t>Scholarship (17) &amp; Professional</t>
  </si>
  <si>
    <t>Theology (old 10) 1st Prof moves</t>
  </si>
  <si>
    <t>to Master's award level 7. Change</t>
  </si>
  <si>
    <t>mandatory beginning w/ 09-10</t>
  </si>
  <si>
    <t>data; until then Theo 1st P may</t>
  </si>
  <si>
    <t>decrease while Theo Mast's</t>
  </si>
  <si>
    <t>increases - will vary by school</t>
  </si>
  <si>
    <t>**FOOTNOTE ACCORDINGLY**</t>
  </si>
  <si>
    <t xml:space="preserve">Practice (18) Doc's, while </t>
  </si>
  <si>
    <t>and state.</t>
  </si>
  <si>
    <t>Public and Private Colleges and Universities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</si>
  <si>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</si>
  <si>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</si>
  <si>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</si>
  <si>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</si>
  <si>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</si>
  <si>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</si>
  <si>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</si>
  <si>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</si>
  <si>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</si>
  <si>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</si>
  <si>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</si>
  <si>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</si>
  <si>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</si>
  <si>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</si>
  <si>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</si>
  <si>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</si>
  <si>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</si>
  <si>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</si>
  <si>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</si>
  <si>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</si>
  <si>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</si>
  <si>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</si>
  <si>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</si>
  <si>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</si>
  <si>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</si>
  <si>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</si>
  <si>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</si>
  <si>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</si>
  <si>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</si>
  <si>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</si>
  <si>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</si>
  <si>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</si>
  <si>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</si>
  <si>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</si>
  <si>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</si>
  <si>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</si>
  <si>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</si>
  <si>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</si>
  <si>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</si>
  <si>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</si>
  <si>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</si>
  <si>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</si>
  <si>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</si>
  <si>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</si>
  <si>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</si>
  <si>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</si>
  <si>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</si>
  <si>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</si>
  <si>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</si>
  <si>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</si>
  <si>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</si>
  <si>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</si>
  <si>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</si>
  <si>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</si>
  <si>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</si>
  <si>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</si>
  <si>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</si>
  <si>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</si>
  <si>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</si>
  <si>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</si>
  <si>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</si>
  <si>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</si>
  <si>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</si>
  <si>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</si>
  <si>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</si>
  <si>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</si>
  <si>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</si>
  <si>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</si>
  <si>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</si>
  <si>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</si>
  <si>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</si>
  <si>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</si>
  <si>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</si>
  <si>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</si>
  <si>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</si>
  <si>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</si>
  <si>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</si>
  <si>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</si>
  <si>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</si>
  <si>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</si>
  <si>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</si>
  <si>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</si>
  <si>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</si>
  <si>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</si>
  <si>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</si>
  <si>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</si>
  <si>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</si>
  <si>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</si>
  <si>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</si>
  <si>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</si>
  <si>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</si>
  <si>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</si>
  <si>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</si>
  <si>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</si>
  <si>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</si>
  <si>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</si>
  <si>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</si>
  <si>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</si>
  <si>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</si>
  <si>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</si>
  <si>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</si>
  <si>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</si>
  <si>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</si>
  <si>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</si>
  <si>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</si>
  <si>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</si>
  <si>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</si>
  <si>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</si>
  <si>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</si>
  <si>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</si>
  <si>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</si>
  <si>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</si>
  <si>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</si>
  <si>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</si>
  <si>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* Indicates increase greater than 200 percent.</t>
  </si>
  <si>
    <t>2009-10</t>
  </si>
  <si>
    <t>2010-11</t>
  </si>
  <si>
    <r>
      <t>Alabama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</si>
  <si>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</si>
  <si>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Louisiana</t>
    </r>
    <r>
      <rPr>
        <vertAlign val="superscript"/>
        <sz val="10"/>
        <rFont val="Arial"/>
        <family val="2"/>
      </rPr>
      <t>3</t>
    </r>
  </si>
  <si>
    <r>
      <t>West Virginia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</si>
  <si>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</si>
  <si>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</si>
  <si>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</si>
  <si>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</si>
  <si>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</si>
  <si>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</si>
  <si>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</si>
  <si>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</si>
  <si>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</si>
  <si>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</si>
  <si>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t>Table 57</t>
  </si>
  <si>
    <t>2011-12</t>
  </si>
  <si>
    <t>C2012</t>
  </si>
  <si>
    <t>2012-13</t>
  </si>
  <si>
    <t>2007-2008 to</t>
  </si>
  <si>
    <t>2007-08 to</t>
  </si>
  <si>
    <r>
      <t>District of Columbia</t>
    </r>
    <r>
      <rPr>
        <vertAlign val="superscript"/>
        <sz val="10"/>
        <rFont val="Arial"/>
        <family val="2"/>
      </rPr>
      <t>2</t>
    </r>
  </si>
  <si>
    <t>*</t>
  </si>
  <si>
    <t xml:space="preserve"> April 2015</t>
  </si>
  <si>
    <t>Source: SREB analysis of National Center for Education Statistics completions surveys — www.nces.ed.gov/ipeds.</t>
  </si>
  <si>
    <r>
      <rPr>
        <sz val="10"/>
        <rFont val="Calibri"/>
        <family val="2"/>
      </rPr>
      <t>¹</t>
    </r>
    <r>
      <rPr>
        <sz val="10"/>
        <rFont val="Arial"/>
        <family val="2"/>
      </rPr>
      <t xml:space="preserve"> Figures represent degrees (in the first major) awarded by all degree-granting institutions eligible for federal Title IV student financial aid in the 50 states and the District of Columbia, excluding service schools. Beginning with the 2007-08 data, institutions had the option of using new award levels to report degrees. Prior to 2007-08, theology and divinity degrees were reported as first-professional degrees; under the new system they are reported as master's degrees. Institutions were required to use the new award level categories beginning with the 2009-10 data collection. The figures reported in this table include theology and divinity degrees awarded by institutions reporting under the new system. 
</t>
    </r>
  </si>
  <si>
    <r>
      <t xml:space="preserve">² </t>
    </r>
    <r>
      <rPr>
        <sz val="10"/>
        <color indexed="8"/>
        <rFont val="Arial"/>
        <family val="2"/>
      </rPr>
      <t>These states contain the headquarters for an online-only college or univeristy. Beginning with the 2005-06 and 2010-11 figures, students attending online-only institutions are excluded from the state counts. (See table on awards earned at online-only colleges and universities in this chapter for those counts.)</t>
    </r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</si>
  <si>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subfileds). Not included were degrees in communications; communications technologies; personal and miscellaneous services; law and legal studies; library sciences; military technologies; multi-interdisciplinary studies; and parks, recreation, leisure and fitness.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</si>
</sst>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21" x14ac:knownFonts="1">
    <font>
      <sz val="10"/>
      <name val="Helv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name val="Helv"/>
    </font>
    <font>
      <vertAlign val="superscript"/>
      <sz val="10"/>
      <name val="Arial"/>
      <family val="2"/>
    </font>
    <font>
      <sz val="10"/>
      <name val="AGaramond"/>
      <family val="3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sz val="10"/>
      <color indexed="8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37" fontId="0" fillId="0" borderId="0"/>
    <xf numFmtId="43" fontId="9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/>
    <xf numFmtId="37" fontId="7" fillId="0" borderId="0"/>
    <xf numFmtId="9" fontId="18" fillId="0" borderId="0" applyFont="0" applyFill="0" applyBorder="0" applyAlignment="0" applyProtection="0"/>
    <xf numFmtId="0" fontId="1" fillId="0" borderId="0">
      <alignment horizontal="left" wrapText="1"/>
    </xf>
  </cellStyleXfs>
  <cellXfs count="154">
    <xf numFmtId="37" fontId="0" fillId="0" borderId="0" xfId="0"/>
    <xf numFmtId="37" fontId="2" fillId="0" borderId="0" xfId="0" applyFont="1" applyAlignment="1" applyProtection="1">
      <alignment horizontal="centerContinuous"/>
    </xf>
    <xf numFmtId="37" fontId="3" fillId="0" borderId="0" xfId="0" applyFont="1" applyAlignment="1" applyProtection="1">
      <alignment horizontal="center"/>
    </xf>
    <xf numFmtId="37" fontId="2" fillId="0" borderId="0" xfId="0" applyFont="1" applyAlignment="1" applyProtection="1">
      <alignment horizontal="left"/>
    </xf>
    <xf numFmtId="37" fontId="2" fillId="0" borderId="0" xfId="0" applyFont="1"/>
    <xf numFmtId="37" fontId="2" fillId="0" borderId="0" xfId="0" applyFont="1" applyBorder="1"/>
    <xf numFmtId="37" fontId="2" fillId="0" borderId="0" xfId="0" applyFont="1" applyAlignment="1"/>
    <xf numFmtId="37" fontId="3" fillId="0" borderId="0" xfId="0" applyFont="1" applyAlignment="1" applyProtection="1">
      <alignment horizontal="centerContinuous"/>
    </xf>
    <xf numFmtId="37" fontId="3" fillId="0" borderId="0" xfId="0" applyFont="1" applyBorder="1" applyAlignment="1" applyProtection="1">
      <alignment horizontal="fill"/>
    </xf>
    <xf numFmtId="37" fontId="3" fillId="0" borderId="0" xfId="0" applyFont="1" applyBorder="1" applyProtection="1"/>
    <xf numFmtId="37" fontId="1" fillId="0" borderId="0" xfId="0" applyFont="1" applyBorder="1" applyProtection="1"/>
    <xf numFmtId="37" fontId="1" fillId="0" borderId="0" xfId="0" applyFont="1" applyBorder="1" applyAlignment="1" applyProtection="1">
      <alignment horizontal="left"/>
    </xf>
    <xf numFmtId="37" fontId="1" fillId="0" borderId="0" xfId="0" applyFont="1" applyBorder="1"/>
    <xf numFmtId="37" fontId="1" fillId="0" borderId="0" xfId="0" applyFont="1" applyAlignment="1" applyProtection="1">
      <alignment horizontal="left"/>
    </xf>
    <xf numFmtId="37" fontId="10" fillId="0" borderId="0" xfId="0" applyFont="1" applyBorder="1" applyAlignment="1" applyProtection="1">
      <alignment vertical="top"/>
    </xf>
    <xf numFmtId="37" fontId="1" fillId="0" borderId="0" xfId="0" applyFont="1" applyBorder="1" applyAlignment="1" applyProtection="1">
      <alignment horizontal="right"/>
    </xf>
    <xf numFmtId="37" fontId="1" fillId="0" borderId="0" xfId="0" applyFont="1" applyBorder="1" applyAlignment="1" applyProtection="1"/>
    <xf numFmtId="37" fontId="3" fillId="0" borderId="0" xfId="0" applyFont="1" applyFill="1" applyBorder="1" applyAlignment="1" applyProtection="1">
      <alignment horizontal="left"/>
    </xf>
    <xf numFmtId="37" fontId="3" fillId="0" borderId="0" xfId="0" applyFont="1" applyBorder="1" applyAlignment="1" applyProtection="1">
      <alignment horizontal="centerContinuous" wrapText="1"/>
    </xf>
    <xf numFmtId="37" fontId="3" fillId="0" borderId="0" xfId="0" applyFont="1" applyBorder="1"/>
    <xf numFmtId="37" fontId="3" fillId="0" borderId="0" xfId="0" applyFont="1" applyBorder="1" applyAlignment="1" applyProtection="1">
      <alignment horizontal="right"/>
    </xf>
    <xf numFmtId="37" fontId="3" fillId="0" borderId="6" xfId="0" applyFont="1" applyBorder="1" applyAlignment="1" applyProtection="1">
      <alignment horizontal="right"/>
    </xf>
    <xf numFmtId="37" fontId="3" fillId="0" borderId="6" xfId="0" applyFont="1" applyFill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left"/>
    </xf>
    <xf numFmtId="37" fontId="1" fillId="0" borderId="0" xfId="0" applyNumberFormat="1" applyFont="1"/>
    <xf numFmtId="37" fontId="3" fillId="0" borderId="0" xfId="0" applyFont="1" applyBorder="1" applyAlignment="1">
      <alignment horizontal="right"/>
    </xf>
    <xf numFmtId="37" fontId="1" fillId="0" borderId="6" xfId="2" applyNumberFormat="1" applyFont="1" applyFill="1" applyBorder="1" applyAlignment="1"/>
    <xf numFmtId="3" fontId="11" fillId="0" borderId="6" xfId="2" applyNumberFormat="1" applyFont="1" applyFill="1" applyBorder="1" applyAlignment="1"/>
    <xf numFmtId="37" fontId="1" fillId="0" borderId="0" xfId="2" applyNumberFormat="1" applyFont="1" applyBorder="1" applyAlignment="1" applyProtection="1"/>
    <xf numFmtId="3" fontId="11" fillId="0" borderId="7" xfId="1" applyNumberFormat="1" applyFont="1" applyBorder="1" applyAlignment="1"/>
    <xf numFmtId="165" fontId="1" fillId="0" borderId="0" xfId="2" applyNumberFormat="1" applyFont="1" applyFill="1" applyBorder="1" applyAlignment="1" applyProtection="1"/>
    <xf numFmtId="165" fontId="11" fillId="0" borderId="0" xfId="2" applyNumberFormat="1" applyFont="1" applyBorder="1" applyAlignment="1" applyProtection="1"/>
    <xf numFmtId="3" fontId="1" fillId="0" borderId="0" xfId="1" applyNumberFormat="1" applyFont="1" applyBorder="1" applyAlignment="1"/>
    <xf numFmtId="37" fontId="1" fillId="0" borderId="8" xfId="2" applyNumberFormat="1" applyFont="1" applyBorder="1" applyAlignment="1" applyProtection="1"/>
    <xf numFmtId="3" fontId="1" fillId="0" borderId="8" xfId="1" applyNumberFormat="1" applyFont="1" applyBorder="1" applyAlignment="1"/>
    <xf numFmtId="37" fontId="1" fillId="0" borderId="0" xfId="2" applyNumberFormat="1" applyFont="1" applyFill="1" applyBorder="1" applyAlignment="1" applyProtection="1"/>
    <xf numFmtId="3" fontId="11" fillId="0" borderId="7" xfId="1" applyNumberFormat="1" applyFont="1" applyFill="1" applyBorder="1" applyAlignment="1"/>
    <xf numFmtId="37" fontId="1" fillId="0" borderId="0" xfId="2" applyNumberFormat="1" applyFont="1" applyBorder="1" applyAlignment="1"/>
    <xf numFmtId="37" fontId="1" fillId="0" borderId="8" xfId="2" applyNumberFormat="1" applyFont="1" applyBorder="1" applyAlignment="1"/>
    <xf numFmtId="0" fontId="1" fillId="0" borderId="6" xfId="2" applyNumberFormat="1" applyFont="1" applyFill="1" applyBorder="1" applyAlignment="1"/>
    <xf numFmtId="3" fontId="1" fillId="0" borderId="6" xfId="1" applyNumberFormat="1" applyFont="1" applyBorder="1" applyAlignment="1"/>
    <xf numFmtId="37" fontId="1" fillId="0" borderId="9" xfId="0" applyFont="1" applyBorder="1" applyProtection="1"/>
    <xf numFmtId="37" fontId="3" fillId="0" borderId="9" xfId="0" applyFont="1" applyBorder="1" applyProtection="1"/>
    <xf numFmtId="37" fontId="3" fillId="0" borderId="10" xfId="0" applyFont="1" applyBorder="1" applyAlignment="1" applyProtection="1">
      <alignment horizontal="right"/>
    </xf>
    <xf numFmtId="3" fontId="11" fillId="0" borderId="10" xfId="2" applyNumberFormat="1" applyFont="1" applyFill="1" applyBorder="1" applyAlignment="1"/>
    <xf numFmtId="3" fontId="11" fillId="0" borderId="11" xfId="1" applyNumberFormat="1" applyFont="1" applyBorder="1" applyAlignment="1"/>
    <xf numFmtId="165" fontId="11" fillId="0" borderId="9" xfId="2" applyNumberFormat="1" applyFont="1" applyBorder="1" applyAlignment="1" applyProtection="1"/>
    <xf numFmtId="3" fontId="1" fillId="0" borderId="9" xfId="1" applyNumberFormat="1" applyFont="1" applyBorder="1" applyAlignment="1"/>
    <xf numFmtId="3" fontId="1" fillId="0" borderId="12" xfId="1" applyNumberFormat="1" applyFont="1" applyBorder="1" applyAlignment="1"/>
    <xf numFmtId="3" fontId="11" fillId="0" borderId="11" xfId="1" applyNumberFormat="1" applyFont="1" applyFill="1" applyBorder="1" applyAlignment="1"/>
    <xf numFmtId="3" fontId="1" fillId="0" borderId="10" xfId="1" applyNumberFormat="1" applyFont="1" applyBorder="1" applyAlignment="1"/>
    <xf numFmtId="37" fontId="1" fillId="0" borderId="0" xfId="0" applyFont="1" applyAlignment="1" applyProtection="1">
      <alignment horizontal="centerContinuous"/>
    </xf>
    <xf numFmtId="37" fontId="1" fillId="0" borderId="1" xfId="0" applyFont="1" applyBorder="1" applyAlignment="1" applyProtection="1">
      <alignment horizontal="centerContinuous"/>
    </xf>
    <xf numFmtId="37" fontId="1" fillId="0" borderId="2" xfId="0" applyFont="1" applyBorder="1" applyAlignment="1" applyProtection="1">
      <alignment horizontal="centerContinuous"/>
    </xf>
    <xf numFmtId="37" fontId="1" fillId="0" borderId="13" xfId="0" applyFont="1" applyBorder="1" applyAlignment="1" applyProtection="1">
      <alignment horizontal="centerContinuous"/>
    </xf>
    <xf numFmtId="37" fontId="1" fillId="0" borderId="1" xfId="0" applyFont="1" applyBorder="1" applyAlignment="1" applyProtection="1">
      <alignment horizontal="center"/>
    </xf>
    <xf numFmtId="37" fontId="1" fillId="0" borderId="0" xfId="0" applyFont="1"/>
    <xf numFmtId="37" fontId="1" fillId="0" borderId="4" xfId="0" applyFont="1" applyBorder="1" applyAlignment="1" applyProtection="1">
      <alignment horizontal="centerContinuous"/>
    </xf>
    <xf numFmtId="37" fontId="1" fillId="0" borderId="3" xfId="0" applyFont="1" applyFill="1" applyBorder="1" applyAlignment="1" applyProtection="1">
      <alignment horizontal="centerContinuous"/>
    </xf>
    <xf numFmtId="37" fontId="1" fillId="0" borderId="3" xfId="0" applyFont="1" applyBorder="1" applyAlignment="1" applyProtection="1">
      <alignment horizontal="centerContinuous"/>
    </xf>
    <xf numFmtId="37" fontId="1" fillId="0" borderId="14" xfId="0" applyFont="1" applyBorder="1" applyAlignment="1" applyProtection="1">
      <alignment horizontal="centerContinuous"/>
    </xf>
    <xf numFmtId="37" fontId="1" fillId="0" borderId="0" xfId="0" applyFont="1" applyBorder="1" applyAlignment="1" applyProtection="1">
      <alignment horizontal="center"/>
    </xf>
    <xf numFmtId="37" fontId="1" fillId="0" borderId="5" xfId="0" applyFont="1" applyFill="1" applyBorder="1" applyAlignment="1" applyProtection="1">
      <alignment horizontal="center"/>
    </xf>
    <xf numFmtId="37" fontId="1" fillId="0" borderId="0" xfId="0" applyFont="1" applyBorder="1" applyAlignment="1">
      <alignment horizontal="center"/>
    </xf>
    <xf numFmtId="37" fontId="1" fillId="0" borderId="0" xfId="0" applyFont="1" applyAlignment="1">
      <alignment horizontal="center"/>
    </xf>
    <xf numFmtId="37" fontId="1" fillId="0" borderId="0" xfId="0" applyFont="1" applyAlignment="1" applyProtection="1">
      <alignment horizontal="center"/>
    </xf>
    <xf numFmtId="37" fontId="1" fillId="0" borderId="0" xfId="0" applyFont="1" applyFill="1" applyAlignment="1" applyProtection="1">
      <alignment horizontal="center"/>
    </xf>
    <xf numFmtId="3" fontId="1" fillId="0" borderId="8" xfId="2" applyNumberFormat="1" applyFont="1" applyFill="1" applyBorder="1" applyAlignment="1"/>
    <xf numFmtId="3" fontId="1" fillId="0" borderId="0" xfId="2" applyNumberFormat="1" applyFont="1" applyFill="1" applyAlignment="1"/>
    <xf numFmtId="166" fontId="1" fillId="0" borderId="0" xfId="2" applyNumberFormat="1" applyFont="1" applyFill="1" applyAlignment="1"/>
    <xf numFmtId="3" fontId="1" fillId="2" borderId="0" xfId="2" applyNumberFormat="1" applyFont="1" applyFill="1" applyAlignment="1"/>
    <xf numFmtId="3" fontId="1" fillId="0" borderId="0" xfId="2" applyNumberFormat="1" applyFont="1" applyAlignment="1"/>
    <xf numFmtId="3" fontId="1" fillId="0" borderId="0" xfId="2" applyNumberFormat="1" applyFont="1" applyBorder="1" applyAlignment="1"/>
    <xf numFmtId="3" fontId="1" fillId="0" borderId="8" xfId="2" applyNumberFormat="1" applyFont="1" applyBorder="1" applyAlignment="1"/>
    <xf numFmtId="3" fontId="1" fillId="2" borderId="8" xfId="2" applyNumberFormat="1" applyFont="1" applyFill="1" applyBorder="1" applyAlignment="1"/>
    <xf numFmtId="3" fontId="1" fillId="0" borderId="7" xfId="2" applyNumberFormat="1" applyFont="1" applyFill="1" applyBorder="1" applyAlignment="1"/>
    <xf numFmtId="166" fontId="1" fillId="0" borderId="0" xfId="2" applyNumberFormat="1" applyFont="1" applyAlignment="1"/>
    <xf numFmtId="3" fontId="1" fillId="2" borderId="6" xfId="2" applyNumberFormat="1" applyFont="1" applyFill="1" applyBorder="1" applyAlignment="1"/>
    <xf numFmtId="37" fontId="1" fillId="0" borderId="0" xfId="0" applyFont="1" applyBorder="1" applyAlignment="1"/>
    <xf numFmtId="37" fontId="1" fillId="0" borderId="0" xfId="0" applyFont="1" applyAlignment="1">
      <alignment horizontal="right"/>
    </xf>
    <xf numFmtId="37" fontId="1" fillId="0" borderId="0" xfId="0" applyFont="1" applyFill="1" applyAlignment="1"/>
    <xf numFmtId="37" fontId="1" fillId="0" borderId="0" xfId="0" applyFont="1" applyAlignment="1"/>
    <xf numFmtId="49" fontId="1" fillId="0" borderId="0" xfId="0" applyNumberFormat="1" applyFont="1" applyAlignment="1">
      <alignment horizontal="right"/>
    </xf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8" xfId="2" applyNumberFormat="1" applyFont="1" applyFill="1" applyBorder="1" applyAlignment="1"/>
    <xf numFmtId="166" fontId="1" fillId="0" borderId="16" xfId="2" applyNumberFormat="1" applyFont="1" applyFill="1" applyBorder="1" applyAlignment="1"/>
    <xf numFmtId="166" fontId="1" fillId="2" borderId="16" xfId="2" applyNumberFormat="1" applyFont="1" applyFill="1" applyBorder="1" applyAlignment="1"/>
    <xf numFmtId="166" fontId="1" fillId="2" borderId="0" xfId="2" applyNumberFormat="1" applyFont="1" applyFill="1" applyAlignment="1"/>
    <xf numFmtId="166" fontId="1" fillId="2" borderId="16" xfId="2" applyNumberFormat="1" applyFont="1" applyFill="1" applyBorder="1" applyAlignment="1">
      <alignment horizontal="right"/>
    </xf>
    <xf numFmtId="166" fontId="1" fillId="0" borderId="16" xfId="2" applyNumberFormat="1" applyFont="1" applyBorder="1" applyAlignment="1"/>
    <xf numFmtId="166" fontId="1" fillId="2" borderId="18" xfId="2" applyNumberFormat="1" applyFont="1" applyFill="1" applyBorder="1" applyAlignment="1"/>
    <xf numFmtId="166" fontId="1" fillId="2" borderId="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2" borderId="20" xfId="2" applyNumberFormat="1" applyFont="1" applyFill="1" applyBorder="1" applyAlignment="1"/>
    <xf numFmtId="37" fontId="12" fillId="0" borderId="0" xfId="0" applyFont="1" applyBorder="1" applyAlignment="1" applyProtection="1">
      <alignment horizontal="left"/>
    </xf>
    <xf numFmtId="37" fontId="13" fillId="0" borderId="0" xfId="0" applyFont="1" applyBorder="1"/>
    <xf numFmtId="37" fontId="1" fillId="0" borderId="15" xfId="0" applyFont="1" applyBorder="1" applyAlignment="1" applyProtection="1">
      <alignment horizontal="centerContinuous"/>
    </xf>
    <xf numFmtId="37" fontId="3" fillId="0" borderId="8" xfId="0" applyFont="1" applyBorder="1" applyAlignment="1" applyProtection="1">
      <alignment horizontal="center"/>
    </xf>
    <xf numFmtId="37" fontId="1" fillId="0" borderId="0" xfId="0" applyNumberFormat="1" applyFont="1" applyFill="1" applyBorder="1"/>
    <xf numFmtId="37" fontId="13" fillId="0" borderId="0" xfId="0" applyNumberFormat="1" applyFont="1" applyFill="1" applyBorder="1"/>
    <xf numFmtId="37" fontId="1" fillId="0" borderId="6" xfId="0" applyFont="1" applyBorder="1" applyAlignment="1" applyProtection="1">
      <alignment horizontal="centerContinuous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top" wrapText="1"/>
    </xf>
    <xf numFmtId="37" fontId="3" fillId="0" borderId="0" xfId="4" applyFont="1"/>
    <xf numFmtId="37" fontId="4" fillId="0" borderId="0" xfId="4" applyFont="1"/>
    <xf numFmtId="37" fontId="15" fillId="0" borderId="0" xfId="4" applyFont="1" applyAlignment="1">
      <alignment vertical="top"/>
    </xf>
    <xf numFmtId="37" fontId="1" fillId="0" borderId="0" xfId="4" applyFont="1" applyAlignment="1">
      <alignment vertical="top"/>
    </xf>
    <xf numFmtId="37" fontId="1" fillId="0" borderId="0" xfId="4" applyFont="1" applyAlignment="1">
      <alignment horizontal="left" vertical="top"/>
    </xf>
    <xf numFmtId="37" fontId="16" fillId="0" borderId="0" xfId="4" applyFont="1"/>
    <xf numFmtId="37" fontId="15" fillId="0" borderId="0" xfId="4" applyFont="1" applyBorder="1" applyAlignment="1">
      <alignment vertical="top"/>
    </xf>
    <xf numFmtId="37" fontId="1" fillId="0" borderId="0" xfId="4" applyFont="1" applyBorder="1" applyAlignment="1">
      <alignment vertical="top"/>
    </xf>
    <xf numFmtId="37" fontId="4" fillId="0" borderId="0" xfId="4" applyFont="1" applyProtection="1"/>
    <xf numFmtId="49" fontId="1" fillId="0" borderId="0" xfId="4" applyNumberFormat="1" applyFont="1" applyFill="1" applyAlignment="1">
      <alignment horizontal="center"/>
    </xf>
    <xf numFmtId="37" fontId="1" fillId="0" borderId="0" xfId="4" applyFont="1"/>
    <xf numFmtId="49" fontId="1" fillId="0" borderId="0" xfId="4" quotePrefix="1" applyNumberFormat="1" applyFont="1" applyFill="1" applyAlignment="1">
      <alignment horizontal="center"/>
    </xf>
    <xf numFmtId="37" fontId="17" fillId="0" borderId="0" xfId="4" applyFont="1" applyAlignment="1">
      <alignment horizontal="left"/>
    </xf>
    <xf numFmtId="37" fontId="1" fillId="0" borderId="0" xfId="4" applyFont="1" applyAlignment="1">
      <alignment horizontal="center"/>
    </xf>
    <xf numFmtId="37" fontId="1" fillId="0" borderId="0" xfId="4" applyFont="1" applyFill="1" applyAlignment="1">
      <alignment horizontal="left"/>
    </xf>
    <xf numFmtId="37" fontId="1" fillId="0" borderId="0" xfId="4" applyFont="1" applyAlignment="1">
      <alignment horizontal="left"/>
    </xf>
    <xf numFmtId="37" fontId="1" fillId="0" borderId="0" xfId="4" applyFont="1" applyAlignment="1">
      <alignment wrapText="1"/>
    </xf>
    <xf numFmtId="37" fontId="1" fillId="0" borderId="0" xfId="0" applyNumberFormat="1" applyFont="1" applyFill="1" applyAlignment="1">
      <alignment vertical="center" readingOrder="1"/>
    </xf>
    <xf numFmtId="37" fontId="8" fillId="0" borderId="0" xfId="0" applyNumberFormat="1" applyFont="1" applyBorder="1" applyAlignment="1" applyProtection="1">
      <alignment wrapText="1" readingOrder="1"/>
    </xf>
    <xf numFmtId="37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>
      <alignment vertical="center"/>
    </xf>
    <xf numFmtId="37" fontId="1" fillId="0" borderId="0" xfId="0" applyNumberFormat="1" applyFont="1" applyBorder="1" applyAlignment="1">
      <alignment vertical="top"/>
    </xf>
    <xf numFmtId="37" fontId="1" fillId="0" borderId="0" xfId="0" applyNumberFormat="1" applyFont="1" applyFill="1" applyBorder="1" applyAlignment="1">
      <alignment vertical="top"/>
    </xf>
    <xf numFmtId="37" fontId="3" fillId="3" borderId="6" xfId="0" applyFont="1" applyFill="1" applyBorder="1" applyAlignment="1" applyProtection="1">
      <alignment horizontal="right"/>
    </xf>
    <xf numFmtId="37" fontId="1" fillId="0" borderId="0" xfId="0" applyFont="1" applyFill="1" applyAlignment="1" applyProtection="1">
      <alignment horizontal="left"/>
    </xf>
    <xf numFmtId="37" fontId="2" fillId="0" borderId="0" xfId="0" quotePrefix="1" applyFont="1" applyBorder="1" applyAlignment="1">
      <alignment horizontal="right"/>
    </xf>
    <xf numFmtId="37" fontId="1" fillId="0" borderId="0" xfId="0" applyNumberFormat="1" applyFont="1" applyBorder="1" applyAlignment="1">
      <alignment vertical="top" wrapText="1"/>
    </xf>
    <xf numFmtId="37" fontId="3" fillId="4" borderId="6" xfId="0" applyFont="1" applyFill="1" applyBorder="1" applyAlignment="1" applyProtection="1">
      <alignment horizontal="right"/>
    </xf>
    <xf numFmtId="37" fontId="3" fillId="4" borderId="0" xfId="0" applyFont="1" applyFill="1" applyBorder="1" applyAlignment="1" applyProtection="1">
      <alignment horizontal="right"/>
    </xf>
    <xf numFmtId="3" fontId="1" fillId="0" borderId="0" xfId="2" applyNumberFormat="1" applyFont="1" applyFill="1" applyBorder="1" applyAlignment="1"/>
    <xf numFmtId="3" fontId="1" fillId="2" borderId="21" xfId="2" applyNumberFormat="1" applyFont="1" applyFill="1" applyBorder="1" applyAlignment="1"/>
    <xf numFmtId="3" fontId="1" fillId="0" borderId="21" xfId="2" applyNumberFormat="1" applyFont="1" applyFill="1" applyBorder="1" applyAlignment="1"/>
    <xf numFmtId="3" fontId="1" fillId="2" borderId="0" xfId="2" applyNumberFormat="1" applyFont="1" applyFill="1" applyBorder="1" applyAlignment="1"/>
    <xf numFmtId="3" fontId="1" fillId="0" borderId="22" xfId="2" applyNumberFormat="1" applyFont="1" applyFill="1" applyBorder="1" applyAlignment="1"/>
    <xf numFmtId="3" fontId="1" fillId="2" borderId="22" xfId="2" applyNumberFormat="1" applyFont="1" applyFill="1" applyBorder="1" applyAlignment="1"/>
    <xf numFmtId="166" fontId="1" fillId="0" borderId="0" xfId="2" applyNumberFormat="1" applyFont="1" applyFill="1" applyBorder="1" applyAlignment="1"/>
    <xf numFmtId="165" fontId="1" fillId="0" borderId="0" xfId="2" applyNumberFormat="1" applyFont="1" applyFill="1" applyAlignment="1"/>
    <xf numFmtId="165" fontId="1" fillId="0" borderId="16" xfId="2" applyNumberFormat="1" applyFont="1" applyFill="1" applyBorder="1" applyAlignment="1"/>
    <xf numFmtId="37" fontId="1" fillId="0" borderId="8" xfId="0" applyFont="1" applyFill="1" applyBorder="1" applyAlignment="1" applyProtection="1">
      <alignment horizontal="center"/>
    </xf>
    <xf numFmtId="37" fontId="1" fillId="0" borderId="18" xfId="0" applyFont="1" applyFill="1" applyBorder="1" applyAlignment="1" applyProtection="1">
      <alignment horizontal="center"/>
    </xf>
    <xf numFmtId="37" fontId="1" fillId="0" borderId="0" xfId="0" applyNumberFormat="1" applyFont="1" applyAlignment="1">
      <alignment horizontal="left" vertical="top" wrapText="1"/>
    </xf>
    <xf numFmtId="37" fontId="8" fillId="0" borderId="0" xfId="0" applyNumberFormat="1" applyFont="1" applyBorder="1" applyAlignment="1" applyProtection="1">
      <alignment horizontal="left" vertical="top" wrapText="1" readingOrder="1"/>
    </xf>
    <xf numFmtId="37" fontId="1" fillId="0" borderId="0" xfId="0" applyFont="1" applyFill="1" applyBorder="1" applyAlignment="1" applyProtection="1">
      <alignment horizontal="center"/>
    </xf>
    <xf numFmtId="37" fontId="1" fillId="0" borderId="8" xfId="0" applyFont="1" applyBorder="1" applyAlignment="1">
      <alignment horizontal="centerContinuous"/>
    </xf>
    <xf numFmtId="37" fontId="1" fillId="0" borderId="0" xfId="0" applyNumberFormat="1" applyFont="1" applyBorder="1" applyAlignment="1">
      <alignment horizontal="left" vertical="top" wrapText="1"/>
    </xf>
    <xf numFmtId="37" fontId="0" fillId="0" borderId="0" xfId="0" applyAlignment="1">
      <alignment vertical="top" wrapText="1"/>
    </xf>
    <xf numFmtId="37" fontId="8" fillId="0" borderId="0" xfId="0" applyNumberFormat="1" applyFont="1" applyFill="1" applyBorder="1" applyAlignment="1" applyProtection="1">
      <alignment horizontal="left" vertical="top" wrapText="1"/>
    </xf>
    <xf numFmtId="37" fontId="1" fillId="0" borderId="0" xfId="0" applyNumberFormat="1" applyFont="1" applyBorder="1" applyAlignment="1" applyProtection="1">
      <alignment horizontal="left" vertical="top" wrapText="1" readingOrder="1"/>
    </xf>
  </cellXfs>
  <cellStyles count="7">
    <cellStyle name="Comma 2" xfId="1"/>
    <cellStyle name="Normal" xfId="0" builtinId="0"/>
    <cellStyle name="Normal 2" xfId="2"/>
    <cellStyle name="Normal 2 2" xfId="3"/>
    <cellStyle name="Normal 3" xfId="4"/>
    <cellStyle name="Percent 2" xfId="5"/>
    <cellStyle name="Style 1" xfId="6"/>
  </cellStyles>
  <dxfs count="0"/>
  <tableStyles count="0" defaultTableStyle="TableStyleMedium9" defaultPivotStyle="PivotStyleLight16"/>
  <colors>
    <mruColors>
      <color rgb="FFFF99CC"/>
      <color rgb="FF00339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Humanities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321329639889197E-2"/>
          <c:y val="0.18926674706202265"/>
          <c:w val="0.91874422899353647"/>
          <c:h val="0.714637156841881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57'!$A$11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57'!$D$11</c:f>
              <c:numCache>
                <c:formatCode>#,##0.0</c:formatCode>
                <c:ptCount val="1"/>
                <c:pt idx="0">
                  <c:v>24.200611620795108</c:v>
                </c:pt>
              </c:numCache>
            </c:numRef>
          </c:val>
        </c:ser>
        <c:ser>
          <c:idx val="1"/>
          <c:order val="1"/>
          <c:tx>
            <c:strRef>
              <c:f>'TABLE 57'!$A$12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57'!$D$12</c:f>
              <c:numCache>
                <c:formatCode>#,##0.0</c:formatCode>
                <c:ptCount val="1"/>
                <c:pt idx="0">
                  <c:v>47.249508840864443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57'!$D$14</c:f>
              <c:numCache>
                <c:formatCode>#,##0.0</c:formatCode>
                <c:ptCount val="1"/>
                <c:pt idx="0">
                  <c:v>28.975265017667844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888960"/>
        <c:axId val="102890496"/>
      </c:barChart>
      <c:catAx>
        <c:axId val="102888960"/>
        <c:scaling>
          <c:orientation val="maxMin"/>
        </c:scaling>
        <c:delete val="1"/>
        <c:axPos val="l"/>
        <c:majorTickMark val="out"/>
        <c:minorTickMark val="none"/>
        <c:tickLblPos val="none"/>
        <c:crossAx val="102890496"/>
        <c:crosses val="autoZero"/>
        <c:auto val="1"/>
        <c:lblAlgn val="ctr"/>
        <c:lblOffset val="100"/>
        <c:noMultiLvlLbl val="0"/>
      </c:catAx>
      <c:valAx>
        <c:axId val="102890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8889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Social and Behavioral Sciences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57'!$A$11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57'!$F$11</c:f>
              <c:numCache>
                <c:formatCode>#,##0.0</c:formatCode>
                <c:ptCount val="1"/>
                <c:pt idx="0">
                  <c:v>23.645576355632951</c:v>
                </c:pt>
              </c:numCache>
            </c:numRef>
          </c:val>
        </c:ser>
        <c:ser>
          <c:idx val="1"/>
          <c:order val="1"/>
          <c:tx>
            <c:strRef>
              <c:f>'TABLE 57'!$A$12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57'!$F$12</c:f>
              <c:numCache>
                <c:formatCode>#,##0.0</c:formatCode>
                <c:ptCount val="1"/>
                <c:pt idx="0">
                  <c:v>31.001864568647957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57'!$F$14</c:f>
              <c:numCache>
                <c:formatCode>#,##0.0</c:formatCode>
                <c:ptCount val="1"/>
                <c:pt idx="0">
                  <c:v>14.187927815805848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114432"/>
        <c:axId val="104132608"/>
      </c:barChart>
      <c:catAx>
        <c:axId val="104114432"/>
        <c:scaling>
          <c:orientation val="maxMin"/>
        </c:scaling>
        <c:delete val="1"/>
        <c:axPos val="l"/>
        <c:majorTickMark val="out"/>
        <c:minorTickMark val="none"/>
        <c:tickLblPos val="none"/>
        <c:crossAx val="104132608"/>
        <c:crosses val="autoZero"/>
        <c:auto val="1"/>
        <c:lblAlgn val="ctr"/>
        <c:lblOffset val="100"/>
        <c:noMultiLvlLbl val="0"/>
      </c:catAx>
      <c:valAx>
        <c:axId val="1041326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11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Sciences and Technologies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57'!$A$11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57'!$H$11</c:f>
              <c:numCache>
                <c:formatCode>#,##0.0</c:formatCode>
                <c:ptCount val="1"/>
                <c:pt idx="0">
                  <c:v>30.702865761689292</c:v>
                </c:pt>
              </c:numCache>
            </c:numRef>
          </c:val>
        </c:ser>
        <c:ser>
          <c:idx val="1"/>
          <c:order val="1"/>
          <c:tx>
            <c:strRef>
              <c:f>'TABLE 57'!$A$12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57'!$H$12</c:f>
              <c:numCache>
                <c:formatCode>#,##0.0</c:formatCode>
                <c:ptCount val="1"/>
                <c:pt idx="0">
                  <c:v>36.123188405797102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57'!$H$14</c:f>
              <c:numCache>
                <c:formatCode>#,##0.0</c:formatCode>
                <c:ptCount val="1"/>
                <c:pt idx="0">
                  <c:v>40.747493163172287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749696"/>
        <c:axId val="104759680"/>
      </c:barChart>
      <c:catAx>
        <c:axId val="104749696"/>
        <c:scaling>
          <c:orientation val="maxMin"/>
        </c:scaling>
        <c:delete val="1"/>
        <c:axPos val="l"/>
        <c:majorTickMark val="out"/>
        <c:minorTickMark val="none"/>
        <c:tickLblPos val="none"/>
        <c:crossAx val="104759680"/>
        <c:crosses val="autoZero"/>
        <c:auto val="1"/>
        <c:lblAlgn val="ctr"/>
        <c:lblOffset val="100"/>
        <c:noMultiLvlLbl val="0"/>
      </c:catAx>
      <c:valAx>
        <c:axId val="10475968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74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Business and Management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57'!$A$11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57'!$J$11</c:f>
              <c:numCache>
                <c:formatCode>#,##0.0</c:formatCode>
                <c:ptCount val="1"/>
                <c:pt idx="0">
                  <c:v>16.067608727579227</c:v>
                </c:pt>
              </c:numCache>
            </c:numRef>
          </c:val>
        </c:ser>
        <c:ser>
          <c:idx val="1"/>
          <c:order val="1"/>
          <c:tx>
            <c:strRef>
              <c:f>'TABLE 57'!$A$12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57'!$J$12</c:f>
              <c:numCache>
                <c:formatCode>#,##0.0</c:formatCode>
                <c:ptCount val="1"/>
                <c:pt idx="0">
                  <c:v>29.615596431325038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57'!$J$14</c:f>
              <c:numCache>
                <c:formatCode>#,##0.0</c:formatCode>
                <c:ptCount val="1"/>
                <c:pt idx="0">
                  <c:v>13.395522388059703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778752"/>
        <c:axId val="110060288"/>
      </c:barChart>
      <c:catAx>
        <c:axId val="104778752"/>
        <c:scaling>
          <c:orientation val="maxMin"/>
        </c:scaling>
        <c:delete val="1"/>
        <c:axPos val="l"/>
        <c:majorTickMark val="out"/>
        <c:minorTickMark val="none"/>
        <c:tickLblPos val="none"/>
        <c:crossAx val="110060288"/>
        <c:crosses val="autoZero"/>
        <c:auto val="1"/>
        <c:lblAlgn val="ctr"/>
        <c:lblOffset val="100"/>
        <c:noMultiLvlLbl val="0"/>
      </c:catAx>
      <c:valAx>
        <c:axId val="11006028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77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Education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57'!$A$11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57'!$L$11</c:f>
              <c:numCache>
                <c:formatCode>#,##0.0</c:formatCode>
                <c:ptCount val="1"/>
                <c:pt idx="0">
                  <c:v>-10.052876961564703</c:v>
                </c:pt>
              </c:numCache>
            </c:numRef>
          </c:val>
        </c:ser>
        <c:ser>
          <c:idx val="1"/>
          <c:order val="1"/>
          <c:tx>
            <c:strRef>
              <c:f>'TABLE 57'!$A$12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57'!$L$12</c:f>
              <c:numCache>
                <c:formatCode>#,##0.0</c:formatCode>
                <c:ptCount val="1"/>
                <c:pt idx="0">
                  <c:v>8.4137961510417814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57'!$L$14</c:f>
              <c:numCache>
                <c:formatCode>#,##0.0</c:formatCode>
                <c:ptCount val="1"/>
                <c:pt idx="0">
                  <c:v>-25.505716798592786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096384"/>
        <c:axId val="110097920"/>
      </c:barChart>
      <c:catAx>
        <c:axId val="110096384"/>
        <c:scaling>
          <c:orientation val="maxMin"/>
        </c:scaling>
        <c:delete val="1"/>
        <c:axPos val="l"/>
        <c:majorTickMark val="out"/>
        <c:minorTickMark val="none"/>
        <c:tickLblPos val="none"/>
        <c:crossAx val="110097920"/>
        <c:crosses val="autoZero"/>
        <c:auto val="1"/>
        <c:lblAlgn val="ctr"/>
        <c:lblOffset val="100"/>
        <c:noMultiLvlLbl val="0"/>
      </c:catAx>
      <c:valAx>
        <c:axId val="11009792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9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Health Professions and Related Sciences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57'!$A$11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57'!$N$11</c:f>
              <c:numCache>
                <c:formatCode>#,##0.0</c:formatCode>
                <c:ptCount val="1"/>
                <c:pt idx="0">
                  <c:v>46.887474191328288</c:v>
                </c:pt>
              </c:numCache>
            </c:numRef>
          </c:val>
        </c:ser>
        <c:ser>
          <c:idx val="1"/>
          <c:order val="1"/>
          <c:tx>
            <c:strRef>
              <c:f>'TABLE 57'!$A$12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57'!$N$12</c:f>
              <c:numCache>
                <c:formatCode>#,##0.0</c:formatCode>
                <c:ptCount val="1"/>
                <c:pt idx="0">
                  <c:v>54.906476436555643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57'!$N$14</c:f>
              <c:numCache>
                <c:formatCode>#,##0.0</c:formatCode>
                <c:ptCount val="1"/>
                <c:pt idx="0">
                  <c:v>73.49177330895796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321472"/>
        <c:axId val="111323008"/>
      </c:barChart>
      <c:catAx>
        <c:axId val="111321472"/>
        <c:scaling>
          <c:orientation val="maxMin"/>
        </c:scaling>
        <c:delete val="1"/>
        <c:axPos val="l"/>
        <c:majorTickMark val="out"/>
        <c:minorTickMark val="none"/>
        <c:tickLblPos val="none"/>
        <c:crossAx val="111323008"/>
        <c:crosses val="autoZero"/>
        <c:auto val="1"/>
        <c:lblAlgn val="ctr"/>
        <c:lblOffset val="100"/>
        <c:noMultiLvlLbl val="0"/>
      </c:catAx>
      <c:valAx>
        <c:axId val="1113230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132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171449</xdr:colOff>
      <xdr:row>4</xdr:row>
      <xdr:rowOff>114300</xdr:rowOff>
    </xdr:from>
    <xdr:to>
      <xdr:col>23</xdr:col>
      <xdr:colOff>371474</xdr:colOff>
      <xdr:row>17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17</xdr:row>
      <xdr:rowOff>76200</xdr:rowOff>
    </xdr:from>
    <xdr:to>
      <xdr:col>23</xdr:col>
      <xdr:colOff>371475</xdr:colOff>
      <xdr:row>30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171450</xdr:colOff>
      <xdr:row>30</xdr:row>
      <xdr:rowOff>47625</xdr:rowOff>
    </xdr:from>
    <xdr:to>
      <xdr:col>23</xdr:col>
      <xdr:colOff>371475</xdr:colOff>
      <xdr:row>43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371475</xdr:colOff>
      <xdr:row>4</xdr:row>
      <xdr:rowOff>123825</xdr:rowOff>
    </xdr:from>
    <xdr:to>
      <xdr:col>28</xdr:col>
      <xdr:colOff>571500</xdr:colOff>
      <xdr:row>17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371475</xdr:colOff>
      <xdr:row>17</xdr:row>
      <xdr:rowOff>76200</xdr:rowOff>
    </xdr:from>
    <xdr:to>
      <xdr:col>28</xdr:col>
      <xdr:colOff>571500</xdr:colOff>
      <xdr:row>30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371475</xdr:colOff>
      <xdr:row>30</xdr:row>
      <xdr:rowOff>38100</xdr:rowOff>
    </xdr:from>
    <xdr:to>
      <xdr:col>28</xdr:col>
      <xdr:colOff>571500</xdr:colOff>
      <xdr:row>43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428625</xdr:colOff>
      <xdr:row>2</xdr:row>
      <xdr:rowOff>133350</xdr:rowOff>
    </xdr:from>
    <xdr:to>
      <xdr:col>17</xdr:col>
      <xdr:colOff>95250</xdr:colOff>
      <xdr:row>14</xdr:row>
      <xdr:rowOff>43390</xdr:rowOff>
    </xdr:to>
    <xdr:sp macro="" textlink="">
      <xdr:nvSpPr>
        <xdr:cNvPr id="8" name="Oval Callout 7"/>
        <xdr:cNvSpPr/>
      </xdr:nvSpPr>
      <xdr:spPr>
        <a:xfrm>
          <a:off x="10353675" y="485775"/>
          <a:ext cx="1609725" cy="1853140"/>
        </a:xfrm>
        <a:prstGeom prst="wedgeEllipseCallout">
          <a:avLst>
            <a:gd name="adj1" fmla="val 113950"/>
            <a:gd name="adj2" fmla="val 2184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nces.ed.gov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P98"/>
  <sheetViews>
    <sheetView showGridLines="0" tabSelected="1" view="pageBreakPreview" topLeftCell="A54" zoomScaleNormal="100" zoomScaleSheetLayoutView="100" workbookViewId="0">
      <selection activeCell="A73" sqref="A73:N73"/>
    </sheetView>
  </sheetViews>
  <sheetFormatPr defaultColWidth="9.7109375" defaultRowHeight="12.75" x14ac:dyDescent="0.2"/>
  <cols>
    <col min="1" max="1" width="7.5703125" style="6" customWidth="1"/>
    <col min="2" max="2" width="12.7109375" style="6" customWidth="1"/>
    <col min="3" max="14" width="10.7109375" style="6" customWidth="1"/>
    <col min="15" max="15" width="9.7109375" style="5"/>
    <col min="16" max="16384" width="9.7109375" style="4"/>
  </cols>
  <sheetData>
    <row r="1" spans="1:16" x14ac:dyDescent="0.2">
      <c r="A1" s="130" t="s">
        <v>291</v>
      </c>
      <c r="B1" s="3"/>
      <c r="C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" customHeight="1" x14ac:dyDescent="0.2">
      <c r="A2" s="13" t="s">
        <v>129</v>
      </c>
      <c r="B2" s="3"/>
      <c r="C2" s="1"/>
      <c r="D2" s="1"/>
      <c r="E2" s="1"/>
      <c r="F2" s="95"/>
      <c r="G2" s="1"/>
      <c r="H2" s="1"/>
      <c r="I2" s="1"/>
      <c r="J2" s="1"/>
      <c r="K2" s="1"/>
      <c r="L2" s="1"/>
      <c r="M2" s="1"/>
      <c r="N2" s="1"/>
    </row>
    <row r="3" spans="1:16" x14ac:dyDescent="0.2">
      <c r="A3" s="13"/>
      <c r="B3" s="3"/>
      <c r="C3" s="1"/>
      <c r="D3" s="1"/>
      <c r="E3" s="1"/>
      <c r="F3" s="95"/>
      <c r="G3" s="1"/>
      <c r="H3" s="1"/>
      <c r="I3" s="1"/>
      <c r="J3" s="1"/>
      <c r="K3" s="1"/>
      <c r="L3" s="1"/>
      <c r="M3" s="1"/>
      <c r="N3" s="1"/>
    </row>
    <row r="4" spans="1:16" s="81" customFormat="1" ht="12.75" customHeight="1" x14ac:dyDescent="0.2">
      <c r="A4" s="101" t="s">
        <v>159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78"/>
    </row>
    <row r="5" spans="1:16" s="56" customFormat="1" ht="12.75" customHeight="1" x14ac:dyDescent="0.2">
      <c r="A5" s="51"/>
      <c r="B5" s="7"/>
      <c r="C5" s="52"/>
      <c r="D5" s="53"/>
      <c r="E5" s="52" t="s">
        <v>35</v>
      </c>
      <c r="F5" s="53"/>
      <c r="G5" s="52" t="s">
        <v>45</v>
      </c>
      <c r="H5" s="54"/>
      <c r="I5" s="52" t="s">
        <v>36</v>
      </c>
      <c r="J5" s="53"/>
      <c r="K5" s="55"/>
      <c r="L5" s="53"/>
      <c r="M5" s="52" t="s">
        <v>141</v>
      </c>
      <c r="N5" s="52"/>
      <c r="O5" s="12"/>
    </row>
    <row r="6" spans="1:16" s="56" customFormat="1" ht="12.75" customHeight="1" x14ac:dyDescent="0.2">
      <c r="A6" s="7"/>
      <c r="B6" s="7"/>
      <c r="C6" s="57" t="s">
        <v>1</v>
      </c>
      <c r="D6" s="58"/>
      <c r="E6" s="57" t="s">
        <v>37</v>
      </c>
      <c r="F6" s="59"/>
      <c r="G6" s="57" t="s">
        <v>38</v>
      </c>
      <c r="H6" s="60"/>
      <c r="I6" s="57" t="s">
        <v>39</v>
      </c>
      <c r="J6" s="59"/>
      <c r="K6" s="57" t="s">
        <v>32</v>
      </c>
      <c r="L6" s="59"/>
      <c r="M6" s="97" t="s">
        <v>142</v>
      </c>
      <c r="N6" s="149"/>
      <c r="O6" s="12"/>
    </row>
    <row r="7" spans="1:16" s="64" customFormat="1" ht="12.75" customHeight="1" x14ac:dyDescent="0.2">
      <c r="A7" s="2"/>
      <c r="B7" s="2"/>
      <c r="C7" s="61"/>
      <c r="D7" s="62" t="s">
        <v>40</v>
      </c>
      <c r="E7" s="61"/>
      <c r="F7" s="62" t="s">
        <v>40</v>
      </c>
      <c r="G7" s="61"/>
      <c r="H7" s="62" t="s">
        <v>40</v>
      </c>
      <c r="I7" s="61"/>
      <c r="J7" s="62" t="s">
        <v>40</v>
      </c>
      <c r="K7" s="61"/>
      <c r="L7" s="62" t="s">
        <v>40</v>
      </c>
      <c r="M7" s="61"/>
      <c r="N7" s="148" t="s">
        <v>40</v>
      </c>
      <c r="O7" s="63"/>
    </row>
    <row r="8" spans="1:16" s="64" customFormat="1" ht="12.75" customHeight="1" x14ac:dyDescent="0.2">
      <c r="A8" s="2"/>
      <c r="B8" s="2"/>
      <c r="C8" s="65"/>
      <c r="D8" s="62" t="s">
        <v>125</v>
      </c>
      <c r="E8" s="65"/>
      <c r="F8" s="62" t="s">
        <v>125</v>
      </c>
      <c r="G8" s="65"/>
      <c r="H8" s="62" t="s">
        <v>125</v>
      </c>
      <c r="I8" s="65"/>
      <c r="J8" s="62" t="s">
        <v>125</v>
      </c>
      <c r="K8" s="65"/>
      <c r="L8" s="62" t="s">
        <v>125</v>
      </c>
      <c r="M8" s="65"/>
      <c r="N8" s="148" t="s">
        <v>125</v>
      </c>
      <c r="O8" s="63"/>
    </row>
    <row r="9" spans="1:16" s="64" customFormat="1" ht="12.75" customHeight="1" x14ac:dyDescent="0.2">
      <c r="A9" s="2"/>
      <c r="B9" s="2"/>
      <c r="C9" s="66" t="s">
        <v>41</v>
      </c>
      <c r="D9" s="62" t="s">
        <v>295</v>
      </c>
      <c r="E9" s="66" t="s">
        <v>41</v>
      </c>
      <c r="F9" s="62" t="s">
        <v>296</v>
      </c>
      <c r="G9" s="66" t="s">
        <v>41</v>
      </c>
      <c r="H9" s="62" t="s">
        <v>296</v>
      </c>
      <c r="I9" s="66" t="s">
        <v>41</v>
      </c>
      <c r="J9" s="62" t="s">
        <v>296</v>
      </c>
      <c r="K9" s="66" t="s">
        <v>41</v>
      </c>
      <c r="L9" s="62" t="s">
        <v>296</v>
      </c>
      <c r="M9" s="66" t="s">
        <v>41</v>
      </c>
      <c r="N9" s="148" t="s">
        <v>296</v>
      </c>
      <c r="O9" s="63"/>
      <c r="P9" s="64" t="s">
        <v>41</v>
      </c>
    </row>
    <row r="10" spans="1:16" s="64" customFormat="1" ht="12.75" customHeight="1" x14ac:dyDescent="0.2">
      <c r="A10" s="98"/>
      <c r="B10" s="98"/>
      <c r="C10" s="144" t="s">
        <v>294</v>
      </c>
      <c r="D10" s="145" t="s">
        <v>294</v>
      </c>
      <c r="E10" s="144" t="s">
        <v>294</v>
      </c>
      <c r="F10" s="145" t="s">
        <v>294</v>
      </c>
      <c r="G10" s="144" t="s">
        <v>294</v>
      </c>
      <c r="H10" s="145" t="s">
        <v>294</v>
      </c>
      <c r="I10" s="144" t="s">
        <v>294</v>
      </c>
      <c r="J10" s="145" t="s">
        <v>294</v>
      </c>
      <c r="K10" s="144" t="s">
        <v>294</v>
      </c>
      <c r="L10" s="145" t="s">
        <v>294</v>
      </c>
      <c r="M10" s="144" t="s">
        <v>294</v>
      </c>
      <c r="N10" s="144" t="s">
        <v>294</v>
      </c>
      <c r="O10" s="63"/>
    </row>
    <row r="11" spans="1:16" s="5" customFormat="1" ht="12.75" customHeight="1" x14ac:dyDescent="0.2">
      <c r="A11" s="67" t="s">
        <v>136</v>
      </c>
      <c r="B11" s="67"/>
      <c r="C11" s="67">
        <f>+DATA!Z5</f>
        <v>50767</v>
      </c>
      <c r="D11" s="83">
        <f>+((DATA!Z5-DATA!U5)/DATA!U5)*100</f>
        <v>24.200611620795108</v>
      </c>
      <c r="E11" s="139">
        <f>+DATA!AY5</f>
        <v>102245</v>
      </c>
      <c r="F11" s="83">
        <f>+((DATA!AY5-DATA!AT5)/DATA!AT5)*100</f>
        <v>23.645576355632951</v>
      </c>
      <c r="G11" s="67">
        <f>+DATA!BX5</f>
        <v>108320</v>
      </c>
      <c r="H11" s="84">
        <f>+((DATA!BX5-DATA!BS5)/DATA!BS5)*100</f>
        <v>30.702865761689292</v>
      </c>
      <c r="I11" s="67">
        <f>+DATA!CW5</f>
        <v>181770</v>
      </c>
      <c r="J11" s="83">
        <f>+((DATA!CW5-DATA!CR5)/DATA!CR5)*100</f>
        <v>16.067608727579227</v>
      </c>
      <c r="K11" s="67">
        <f>+DATA!DV5</f>
        <v>158199</v>
      </c>
      <c r="L11" s="83">
        <f>+((DATA!DV5-DATA!DQ5)/DATA!DQ5)*100</f>
        <v>-10.052876961564703</v>
      </c>
      <c r="M11" s="67">
        <f>+DATA!EU5</f>
        <v>85371</v>
      </c>
      <c r="N11" s="85">
        <f>+((DATA!EU5-DATA!EP5)/DATA!EP5)*100</f>
        <v>46.887474191328288</v>
      </c>
    </row>
    <row r="12" spans="1:16" s="5" customFormat="1" ht="12.75" customHeight="1" x14ac:dyDescent="0.2">
      <c r="A12" s="68" t="s">
        <v>44</v>
      </c>
      <c r="B12" s="68"/>
      <c r="C12" s="68">
        <f>+DATA!Z6</f>
        <v>14990</v>
      </c>
      <c r="D12" s="93">
        <f>+((DATA!Z6-DATA!U6)/DATA!U6)*100</f>
        <v>47.249508840864443</v>
      </c>
      <c r="E12" s="135">
        <f>+DATA!AY6</f>
        <v>28806</v>
      </c>
      <c r="F12" s="86">
        <f>+((DATA!AY6-DATA!AT6)/DATA!AT6)*100</f>
        <v>31.001864568647957</v>
      </c>
      <c r="G12" s="68">
        <f>+DATA!BX6</f>
        <v>33813</v>
      </c>
      <c r="H12" s="86">
        <f>+((DATA!BX6-DATA!BS6)/DATA!BS6)*100</f>
        <v>36.123188405797102</v>
      </c>
      <c r="I12" s="68">
        <f>+DATA!CW6</f>
        <v>58839</v>
      </c>
      <c r="J12" s="86">
        <f>+((DATA!CW6-DATA!CR6)/DATA!CR6)*100</f>
        <v>29.615596431325038</v>
      </c>
      <c r="K12" s="68">
        <f>+DATA!DV6</f>
        <v>49067</v>
      </c>
      <c r="L12" s="86">
        <f>+((DATA!DV6-DATA!DQ6)/DATA!DQ6)*100</f>
        <v>8.4137961510417814</v>
      </c>
      <c r="M12" s="68">
        <f>+DATA!EU6</f>
        <v>27578</v>
      </c>
      <c r="N12" s="69">
        <f>+((DATA!EU6-DATA!EP6)/DATA!EP6)*100</f>
        <v>54.906476436555643</v>
      </c>
    </row>
    <row r="13" spans="1:16" ht="12.75" customHeight="1" x14ac:dyDescent="0.2">
      <c r="A13" s="69" t="s">
        <v>143</v>
      </c>
      <c r="B13" s="69"/>
      <c r="C13" s="69">
        <f>+DATA!Z7</f>
        <v>29.527054976658064</v>
      </c>
      <c r="D13" s="86"/>
      <c r="E13" s="141">
        <f>+DATA!AY7</f>
        <v>28.17350481686146</v>
      </c>
      <c r="F13" s="86"/>
      <c r="G13" s="69">
        <f>+DATA!BX7</f>
        <v>31.215841949778433</v>
      </c>
      <c r="H13" s="86"/>
      <c r="I13" s="69">
        <f>+DATA!CW7</f>
        <v>32.370028057435221</v>
      </c>
      <c r="J13" s="86"/>
      <c r="K13" s="69">
        <f>+DATA!DV7</f>
        <v>31.015998836907944</v>
      </c>
      <c r="L13" s="86"/>
      <c r="M13" s="69">
        <f>+DATA!EU7</f>
        <v>32.303709690644368</v>
      </c>
      <c r="N13" s="69"/>
    </row>
    <row r="14" spans="1:16" ht="12.75" customHeight="1" x14ac:dyDescent="0.2">
      <c r="A14" s="70" t="s">
        <v>277</v>
      </c>
      <c r="B14" s="70"/>
      <c r="C14" s="70">
        <f>+DATA!Z8</f>
        <v>365</v>
      </c>
      <c r="D14" s="87">
        <f>+((DATA!Z8-DATA!U8)/DATA!U8)*100</f>
        <v>28.975265017667844</v>
      </c>
      <c r="E14" s="138">
        <f>+DATA!AY8</f>
        <v>1835</v>
      </c>
      <c r="F14" s="87">
        <f>+((DATA!AY8-DATA!AT8)/DATA!AT8)*100</f>
        <v>14.187927815805848</v>
      </c>
      <c r="G14" s="70">
        <f>+DATA!BX8</f>
        <v>1544</v>
      </c>
      <c r="H14" s="87">
        <f>+((DATA!BX8-DATA!BS8)/DATA!BS8)*100</f>
        <v>40.747493163172287</v>
      </c>
      <c r="I14" s="70">
        <f>+DATA!CW8</f>
        <v>3039</v>
      </c>
      <c r="J14" s="87">
        <f>+((DATA!CW8-DATA!CR8)/DATA!CR8)*100</f>
        <v>13.395522388059703</v>
      </c>
      <c r="K14" s="70">
        <f>+DATA!DV8</f>
        <v>2541</v>
      </c>
      <c r="L14" s="87">
        <f>+((DATA!DV8-DATA!DQ8)/DATA!DQ8)*100</f>
        <v>-25.505716798592786</v>
      </c>
      <c r="M14" s="70">
        <f>+DATA!EU8</f>
        <v>1898</v>
      </c>
      <c r="N14" s="88">
        <f>+((DATA!EU8-DATA!EP8)/DATA!EP8)*100</f>
        <v>73.49177330895796</v>
      </c>
      <c r="O14" s="131"/>
    </row>
    <row r="15" spans="1:16" ht="12.75" customHeight="1" x14ac:dyDescent="0.2">
      <c r="A15" s="70" t="s">
        <v>15</v>
      </c>
      <c r="B15" s="70"/>
      <c r="C15" s="70">
        <f>+DATA!Z9</f>
        <v>222</v>
      </c>
      <c r="D15" s="87">
        <f>+((DATA!Z9-DATA!U9)/DATA!U9)*100</f>
        <v>9.9009900990099009</v>
      </c>
      <c r="E15" s="138">
        <f>+DATA!AY9</f>
        <v>496</v>
      </c>
      <c r="F15" s="87">
        <f>+((DATA!AY9-DATA!AT9)/DATA!AT9)*100</f>
        <v>39.718309859154935</v>
      </c>
      <c r="G15" s="70">
        <f>+DATA!BX9</f>
        <v>642</v>
      </c>
      <c r="H15" s="87">
        <f>+((DATA!BX9-DATA!BS9)/DATA!BS9)*100</f>
        <v>65.463917525773198</v>
      </c>
      <c r="I15" s="70">
        <f>+DATA!CW9</f>
        <v>650</v>
      </c>
      <c r="J15" s="87">
        <f>+((DATA!CW9-DATA!CR9)/DATA!CR9)*100</f>
        <v>-9.7222222222222232</v>
      </c>
      <c r="K15" s="70">
        <f>+DATA!DV9</f>
        <v>2310</v>
      </c>
      <c r="L15" s="87">
        <f>+((DATA!DV9-DATA!DQ9)/DATA!DQ9)*100</f>
        <v>93.143812709030101</v>
      </c>
      <c r="M15" s="70">
        <f>+DATA!EU9</f>
        <v>673</v>
      </c>
      <c r="N15" s="88">
        <f>+((DATA!EU9-DATA!EP9)/DATA!EP9)*100</f>
        <v>41.684210526315788</v>
      </c>
    </row>
    <row r="16" spans="1:16" ht="12.75" customHeight="1" x14ac:dyDescent="0.2">
      <c r="A16" s="70" t="s">
        <v>43</v>
      </c>
      <c r="B16" s="70"/>
      <c r="C16" s="70">
        <f>+DATA!Z10</f>
        <v>66</v>
      </c>
      <c r="D16" s="87">
        <f>+((DATA!Z10-DATA!U10)/DATA!U10)*100</f>
        <v>6.4516129032258061</v>
      </c>
      <c r="E16" s="138">
        <f>+DATA!AY10</f>
        <v>344</v>
      </c>
      <c r="F16" s="87">
        <f>+((DATA!AY10-DATA!AT10)/DATA!AT10)*100</f>
        <v>10.967741935483872</v>
      </c>
      <c r="G16" s="70">
        <f>+DATA!BX10</f>
        <v>238</v>
      </c>
      <c r="H16" s="87">
        <f>+((DATA!BX10-DATA!BS10)/DATA!BS10)*100</f>
        <v>5.7777777777777777</v>
      </c>
      <c r="I16" s="70">
        <f>+DATA!CW10</f>
        <v>968</v>
      </c>
      <c r="J16" s="87">
        <f>+((DATA!CW10-DATA!CR10)/DATA!CR10)*100</f>
        <v>66.609294320137693</v>
      </c>
      <c r="K16" s="70">
        <f>+DATA!DV10</f>
        <v>808</v>
      </c>
      <c r="L16" s="87">
        <f>+((DATA!DV10-DATA!DQ10)/DATA!DQ10)*100</f>
        <v>-8.3900226757369616</v>
      </c>
      <c r="M16" s="70">
        <f>+DATA!EU10</f>
        <v>243</v>
      </c>
      <c r="N16" s="88">
        <f>+((DATA!EU10-DATA!EP10)/DATA!EP10)*100</f>
        <v>48.170731707317074</v>
      </c>
    </row>
    <row r="17" spans="1:15" ht="12.75" customHeight="1" x14ac:dyDescent="0.2">
      <c r="A17" s="70" t="s">
        <v>16</v>
      </c>
      <c r="B17" s="70"/>
      <c r="C17" s="70">
        <f>+DATA!Z11</f>
        <v>1487</v>
      </c>
      <c r="D17" s="87">
        <f>+((DATA!Z11-DATA!U11)/DATA!U11)*100</f>
        <v>37.685185185185183</v>
      </c>
      <c r="E17" s="138">
        <f>+DATA!AY11</f>
        <v>4108</v>
      </c>
      <c r="F17" s="87">
        <f>+((DATA!AY11-DATA!AT11)/DATA!AT11)*100</f>
        <v>31.962736909733376</v>
      </c>
      <c r="G17" s="70">
        <f>+DATA!BX11</f>
        <v>4676</v>
      </c>
      <c r="H17" s="87">
        <f>+((DATA!BX11-DATA!BS11)/DATA!BS11)*100</f>
        <v>38.057277826985533</v>
      </c>
      <c r="I17" s="70">
        <f>+DATA!CW11</f>
        <v>11829</v>
      </c>
      <c r="J17" s="87">
        <f>+((DATA!CW11-DATA!CR11)/DATA!CR11)*100</f>
        <v>29.960448253131176</v>
      </c>
      <c r="K17" s="70">
        <f>+DATA!DV11</f>
        <v>4328</v>
      </c>
      <c r="L17" s="87">
        <f>+((DATA!DV11-DATA!DQ11)/DATA!DQ11)*100</f>
        <v>-24.625566004876351</v>
      </c>
      <c r="M17" s="70">
        <f>+DATA!EU11</f>
        <v>4518</v>
      </c>
      <c r="N17" s="88">
        <f>+((DATA!EU11-DATA!EP11)/DATA!EP11)*100</f>
        <v>56.116102280580513</v>
      </c>
    </row>
    <row r="18" spans="1:15" ht="12.75" customHeight="1" x14ac:dyDescent="0.2">
      <c r="A18" s="71" t="s">
        <v>290</v>
      </c>
      <c r="B18" s="71"/>
      <c r="C18" s="68">
        <f>+DATA!Z12</f>
        <v>1515</v>
      </c>
      <c r="D18" s="86">
        <f>+((DATA!Z12-DATA!U12)/DATA!U12)*100</f>
        <v>66.118421052631575</v>
      </c>
      <c r="E18" s="135">
        <f>+DATA!AY12</f>
        <v>1691</v>
      </c>
      <c r="F18" s="86">
        <f>+((DATA!AY12-DATA!AT12)/DATA!AT12)*100</f>
        <v>11.396574440052701</v>
      </c>
      <c r="G18" s="68">
        <f>+DATA!BX12</f>
        <v>2740</v>
      </c>
      <c r="H18" s="86">
        <f>+((DATA!BX12-DATA!BS12)/DATA!BS12)*100</f>
        <v>34.709931170108163</v>
      </c>
      <c r="I18" s="68">
        <f>+DATA!CW12</f>
        <v>4801</v>
      </c>
      <c r="J18" s="86">
        <f>+((DATA!CW12-DATA!CR12)/DATA!CR12)*100</f>
        <v>31.318380743982495</v>
      </c>
      <c r="K18" s="68">
        <f>+DATA!DV12</f>
        <v>3702</v>
      </c>
      <c r="L18" s="86">
        <f>+((DATA!DV12-DATA!DQ12)/DATA!DQ12)*100</f>
        <v>4.8725212464589234</v>
      </c>
      <c r="M18" s="68">
        <f>+DATA!EU12</f>
        <v>2341</v>
      </c>
      <c r="N18" s="69">
        <f>+((DATA!EU12-DATA!EP12)/DATA!EP12)*100</f>
        <v>79.938508839354341</v>
      </c>
    </row>
    <row r="19" spans="1:15" ht="12.75" customHeight="1" x14ac:dyDescent="0.2">
      <c r="A19" s="71" t="s">
        <v>278</v>
      </c>
      <c r="B19" s="71"/>
      <c r="C19" s="68">
        <f>+DATA!Z13</f>
        <v>645</v>
      </c>
      <c r="D19" s="86">
        <f>+((DATA!Z13-DATA!U13)/DATA!U13)*100</f>
        <v>51.053864168618269</v>
      </c>
      <c r="E19" s="135">
        <f>+DATA!AY13</f>
        <v>1594</v>
      </c>
      <c r="F19" s="86">
        <f>+((DATA!AY13-DATA!AT13)/DATA!AT13)*100</f>
        <v>52.975047984644917</v>
      </c>
      <c r="G19" s="68">
        <f>+DATA!BX13</f>
        <v>938</v>
      </c>
      <c r="H19" s="86">
        <f>+((DATA!BX13-DATA!BS13)/DATA!BS13)*100</f>
        <v>15.233415233415235</v>
      </c>
      <c r="I19" s="68">
        <f>+DATA!CW13</f>
        <v>1467</v>
      </c>
      <c r="J19" s="86">
        <f>+((DATA!CW13-DATA!CR13)/DATA!CR13)*100</f>
        <v>63</v>
      </c>
      <c r="K19" s="68">
        <f>+DATA!DV13</f>
        <v>3399</v>
      </c>
      <c r="L19" s="86">
        <f>+((DATA!DV13-DATA!DQ13)/DATA!DQ13)*100</f>
        <v>17.166494312306103</v>
      </c>
      <c r="M19" s="68">
        <f>+DATA!EU13</f>
        <v>962</v>
      </c>
      <c r="N19" s="69">
        <f>+((DATA!EU13-DATA!EP13)/DATA!EP13)*100</f>
        <v>45.757575757575758</v>
      </c>
    </row>
    <row r="20" spans="1:15" ht="12.75" customHeight="1" x14ac:dyDescent="0.2">
      <c r="A20" s="71" t="s">
        <v>279</v>
      </c>
      <c r="B20" s="71"/>
      <c r="C20" s="68">
        <f>+DATA!Z14</f>
        <v>488</v>
      </c>
      <c r="D20" s="86">
        <f>+((DATA!Z14-DATA!U14)/DATA!U14)*100</f>
        <v>16.19047619047619</v>
      </c>
      <c r="E20" s="135">
        <f>+DATA!AY14</f>
        <v>1030</v>
      </c>
      <c r="F20" s="86">
        <f>+((DATA!AY14-DATA!AT14)/DATA!AT14)*100</f>
        <v>39.001349527665319</v>
      </c>
      <c r="G20" s="68">
        <f>+DATA!BX14</f>
        <v>1102</v>
      </c>
      <c r="H20" s="86">
        <f>+((DATA!BX14-DATA!BS14)/DATA!BS14)*100</f>
        <v>15.878023133543639</v>
      </c>
      <c r="I20" s="68">
        <f>+DATA!CW14</f>
        <v>1609</v>
      </c>
      <c r="J20" s="86">
        <f>+((DATA!CW14-DATA!CR14)/DATA!CR14)*100</f>
        <v>20.434131736526943</v>
      </c>
      <c r="K20" s="68">
        <f>+DATA!DV14</f>
        <v>1576</v>
      </c>
      <c r="L20" s="86">
        <f>+((DATA!DV14-DATA!DQ14)/DATA!DQ14)*100</f>
        <v>19.033232628398792</v>
      </c>
      <c r="M20" s="68">
        <f>+DATA!EU14</f>
        <v>1341</v>
      </c>
      <c r="N20" s="69">
        <f>+((DATA!EU14-DATA!EP14)/DATA!EP14)*100</f>
        <v>44.816414686825048</v>
      </c>
    </row>
    <row r="21" spans="1:15" ht="12.75" customHeight="1" x14ac:dyDescent="0.2">
      <c r="A21" s="71" t="s">
        <v>20</v>
      </c>
      <c r="B21" s="71"/>
      <c r="C21" s="68">
        <f>+DATA!Z15</f>
        <v>804</v>
      </c>
      <c r="D21" s="86">
        <f>+((DATA!Z15-DATA!U15)/DATA!U15)*100</f>
        <v>0.75187969924812026</v>
      </c>
      <c r="E21" s="135">
        <f>+DATA!AY15</f>
        <v>2339</v>
      </c>
      <c r="F21" s="86">
        <f>+((DATA!AY15-DATA!AT15)/DATA!AT15)*100</f>
        <v>16.950000000000003</v>
      </c>
      <c r="G21" s="68">
        <f>+DATA!BX15</f>
        <v>4080</v>
      </c>
      <c r="H21" s="86">
        <f>+((DATA!BX15-DATA!BS15)/DATA!BS15)*100</f>
        <v>42.957252978276102</v>
      </c>
      <c r="I21" s="68">
        <f>+DATA!CW15</f>
        <v>5285</v>
      </c>
      <c r="J21" s="86">
        <f>+((DATA!CW15-DATA!CR15)/DATA!CR15)*100</f>
        <v>37.594376464462378</v>
      </c>
      <c r="K21" s="68">
        <f>+DATA!DV15</f>
        <v>3027</v>
      </c>
      <c r="L21" s="86">
        <f>+((DATA!DV15-DATA!DQ15)/DATA!DQ15)*100</f>
        <v>-4.84124489154354</v>
      </c>
      <c r="M21" s="68">
        <f>+DATA!EU15</f>
        <v>2042</v>
      </c>
      <c r="N21" s="69">
        <f>+((DATA!EU15-DATA!EP15)/DATA!EP15)*100</f>
        <v>38.346883468834683</v>
      </c>
    </row>
    <row r="22" spans="1:15" ht="12.75" customHeight="1" x14ac:dyDescent="0.2">
      <c r="A22" s="70" t="s">
        <v>21</v>
      </c>
      <c r="B22" s="70"/>
      <c r="C22" s="70">
        <f>+DATA!Z16</f>
        <v>169</v>
      </c>
      <c r="D22" s="87">
        <f>+((DATA!Z16-DATA!U16)/DATA!U16)*100</f>
        <v>22.463768115942027</v>
      </c>
      <c r="E22" s="138">
        <f>+DATA!AY16</f>
        <v>534</v>
      </c>
      <c r="F22" s="87">
        <f>+((DATA!AY16-DATA!AT16)/DATA!AT16)*100</f>
        <v>33.16708229426434</v>
      </c>
      <c r="G22" s="70">
        <f>+DATA!BX16</f>
        <v>723</v>
      </c>
      <c r="H22" s="87">
        <f>+((DATA!BX16-DATA!BS16)/DATA!BS16)*100</f>
        <v>22.95918367346939</v>
      </c>
      <c r="I22" s="70">
        <f>+DATA!CW16</f>
        <v>945</v>
      </c>
      <c r="J22" s="87">
        <f>+((DATA!CW16-DATA!CR16)/DATA!CR16)*100</f>
        <v>27.702702702702702</v>
      </c>
      <c r="K22" s="70">
        <f>+DATA!DV16</f>
        <v>1724</v>
      </c>
      <c r="L22" s="87">
        <f>+((DATA!DV16-DATA!DQ16)/DATA!DQ16)*100</f>
        <v>10.230179028132993</v>
      </c>
      <c r="M22" s="70">
        <f>+DATA!EU16</f>
        <v>555</v>
      </c>
      <c r="N22" s="88">
        <f>+((DATA!EU16-DATA!EP16)/DATA!EP16)*100</f>
        <v>37.376237623762378</v>
      </c>
    </row>
    <row r="23" spans="1:15" ht="12.75" customHeight="1" x14ac:dyDescent="0.2">
      <c r="A23" s="70" t="s">
        <v>22</v>
      </c>
      <c r="B23" s="70"/>
      <c r="C23" s="70">
        <f>+DATA!Z17</f>
        <v>1346</v>
      </c>
      <c r="D23" s="87">
        <f>+((DATA!Z17-DATA!U17)/DATA!U17)*100</f>
        <v>38.051282051282051</v>
      </c>
      <c r="E23" s="138">
        <f>+DATA!AY17</f>
        <v>1855</v>
      </c>
      <c r="F23" s="87">
        <f>+((DATA!AY17-DATA!AT17)/DATA!AT17)*100</f>
        <v>25.848032564450474</v>
      </c>
      <c r="G23" s="70">
        <f>+DATA!BX17</f>
        <v>3104</v>
      </c>
      <c r="H23" s="87">
        <f>+((DATA!BX17-DATA!BS17)/DATA!BS17)*100</f>
        <v>48.374760994263859</v>
      </c>
      <c r="I23" s="70">
        <f>+DATA!CW17</f>
        <v>4093</v>
      </c>
      <c r="J23" s="87">
        <f>+((DATA!CW17-DATA!CR17)/DATA!CR17)*100</f>
        <v>13.852573018080669</v>
      </c>
      <c r="K23" s="70">
        <f>+DATA!DV17</f>
        <v>3618</v>
      </c>
      <c r="L23" s="87">
        <f>+((DATA!DV17-DATA!DQ17)/DATA!DQ17)*100</f>
        <v>23.904109589041095</v>
      </c>
      <c r="M23" s="70">
        <f>+DATA!EU17</f>
        <v>2393</v>
      </c>
      <c r="N23" s="88">
        <f>+((DATA!EU17-DATA!EP17)/DATA!EP17)*100</f>
        <v>46.54011022657685</v>
      </c>
    </row>
    <row r="24" spans="1:15" ht="12.75" customHeight="1" x14ac:dyDescent="0.2">
      <c r="A24" s="70" t="s">
        <v>23</v>
      </c>
      <c r="B24" s="70"/>
      <c r="C24" s="70">
        <f>+DATA!Z18</f>
        <v>530</v>
      </c>
      <c r="D24" s="87">
        <f>+((DATA!Z18-DATA!U18)/DATA!U18)*100</f>
        <v>56.80473372781065</v>
      </c>
      <c r="E24" s="138">
        <f>+DATA!AY18</f>
        <v>783</v>
      </c>
      <c r="F24" s="87">
        <f>+((DATA!AY18-DATA!AT18)/DATA!AT18)*100</f>
        <v>17.744360902255639</v>
      </c>
      <c r="G24" s="70">
        <f>+DATA!BX18</f>
        <v>1030</v>
      </c>
      <c r="H24" s="87">
        <f>+((DATA!BX18-DATA!BS18)/DATA!BS18)*100</f>
        <v>44.866385372714483</v>
      </c>
      <c r="I24" s="70">
        <f>+DATA!CW18</f>
        <v>1670</v>
      </c>
      <c r="J24" s="87">
        <f>+((DATA!CW18-DATA!CR18)/DATA!CR18)*100</f>
        <v>-1.1249259917110717</v>
      </c>
      <c r="K24" s="70">
        <f>+DATA!DV18</f>
        <v>1250</v>
      </c>
      <c r="L24" s="87">
        <f>+((DATA!DV18-DATA!DQ18)/DATA!DQ18)*100</f>
        <v>6.7463706233988052</v>
      </c>
      <c r="M24" s="70">
        <f>+DATA!EU18</f>
        <v>750</v>
      </c>
      <c r="N24" s="88">
        <f>+((DATA!EU18-DATA!EP18)/DATA!EP18)*100</f>
        <v>59.914712153518124</v>
      </c>
    </row>
    <row r="25" spans="1:15" ht="12.75" customHeight="1" x14ac:dyDescent="0.2">
      <c r="A25" s="70" t="s">
        <v>24</v>
      </c>
      <c r="B25" s="70"/>
      <c r="C25" s="70">
        <f>+DATA!Z19</f>
        <v>422</v>
      </c>
      <c r="D25" s="87">
        <f>+((DATA!Z19-DATA!U19)/DATA!U19)*100</f>
        <v>30.650154798761609</v>
      </c>
      <c r="E25" s="138">
        <f>+DATA!AY19</f>
        <v>754</v>
      </c>
      <c r="F25" s="87">
        <f>+((DATA!AY19-DATA!AT19)/DATA!AT19)*100</f>
        <v>24.217462932454694</v>
      </c>
      <c r="G25" s="70">
        <f>+DATA!BX19</f>
        <v>867</v>
      </c>
      <c r="H25" s="87">
        <f>+((DATA!BX19-DATA!BS19)/DATA!BS19)*100</f>
        <v>53.99644760213144</v>
      </c>
      <c r="I25" s="70">
        <f>+DATA!CW19</f>
        <v>1395</v>
      </c>
      <c r="J25" s="87">
        <f>+((DATA!CW19-DATA!CR19)/DATA!CR19)*100</f>
        <v>37.438423645320199</v>
      </c>
      <c r="K25" s="70">
        <f>+DATA!DV19</f>
        <v>1631</v>
      </c>
      <c r="L25" s="87">
        <f>+((DATA!DV19-DATA!DQ19)/DATA!DQ19)*100</f>
        <v>-13.198509845662587</v>
      </c>
      <c r="M25" s="70">
        <f>+DATA!EU19</f>
        <v>789</v>
      </c>
      <c r="N25" s="88">
        <f>+((DATA!EU19-DATA!EP19)/DATA!EP19)*100</f>
        <v>57.8</v>
      </c>
    </row>
    <row r="26" spans="1:15" ht="12.75" customHeight="1" x14ac:dyDescent="0.2">
      <c r="A26" s="72" t="s">
        <v>25</v>
      </c>
      <c r="B26" s="72"/>
      <c r="C26" s="135">
        <f>+DATA!Z20</f>
        <v>856</v>
      </c>
      <c r="D26" s="86">
        <f>+((DATA!Z20-DATA!U20)/DATA!U20)*100</f>
        <v>33.959311424100157</v>
      </c>
      <c r="E26" s="135">
        <f>+DATA!AY20</f>
        <v>1319</v>
      </c>
      <c r="F26" s="86">
        <f>+((DATA!AY20-DATA!AT20)/DATA!AT20)*100</f>
        <v>37.110187110187113</v>
      </c>
      <c r="G26" s="68">
        <f>+DATA!BX20</f>
        <v>1015</v>
      </c>
      <c r="H26" s="86">
        <f>+((DATA!BX20-DATA!BS20)/DATA!BS20)*100</f>
        <v>29.629629629629626</v>
      </c>
      <c r="I26" s="68">
        <f>+DATA!CW20</f>
        <v>2735</v>
      </c>
      <c r="J26" s="86">
        <f>+((DATA!CW20-DATA!CR20)/DATA!CR20)*100</f>
        <v>44.09905163329821</v>
      </c>
      <c r="K26" s="68">
        <f>+DATA!DV20</f>
        <v>3245</v>
      </c>
      <c r="L26" s="86">
        <f>+((DATA!DV20-DATA!DQ20)/DATA!DQ20)*100</f>
        <v>1.5331664580725906</v>
      </c>
      <c r="M26" s="68">
        <f>+DATA!EU20</f>
        <v>2193</v>
      </c>
      <c r="N26" s="69">
        <f>+((DATA!EU20-DATA!EP20)/DATA!EP20)*100</f>
        <v>85.219594594594597</v>
      </c>
      <c r="O26" s="12" t="s">
        <v>41</v>
      </c>
    </row>
    <row r="27" spans="1:15" ht="12.75" customHeight="1" x14ac:dyDescent="0.2">
      <c r="A27" s="72" t="s">
        <v>26</v>
      </c>
      <c r="B27" s="72"/>
      <c r="C27" s="135">
        <f>+DATA!Z21</f>
        <v>2946</v>
      </c>
      <c r="D27" s="86">
        <f>+((DATA!Z21-DATA!U21)/DATA!U21)*100</f>
        <v>30.817051509769094</v>
      </c>
      <c r="E27" s="135">
        <f>+DATA!AY21</f>
        <v>5831</v>
      </c>
      <c r="F27" s="86">
        <f>+((DATA!AY21-DATA!AT21)/DATA!AT21)*100</f>
        <v>43.092024539877301</v>
      </c>
      <c r="G27" s="68">
        <f>+DATA!BX21</f>
        <v>7873</v>
      </c>
      <c r="H27" s="86">
        <f>+((DATA!BX21-DATA!BS21)/DATA!BS21)*100</f>
        <v>41.702663786897048</v>
      </c>
      <c r="I27" s="68">
        <f>+DATA!CW21</f>
        <v>12628</v>
      </c>
      <c r="J27" s="86">
        <f>+((DATA!CW21-DATA!CR21)/DATA!CR21)*100</f>
        <v>27.093397745571657</v>
      </c>
      <c r="K27" s="68">
        <f>+DATA!DV21</f>
        <v>9726</v>
      </c>
      <c r="L27" s="86">
        <f>+((DATA!DV21-DATA!DQ21)/DATA!DQ21)*100</f>
        <v>40.407102641836296</v>
      </c>
      <c r="M27" s="68">
        <f>+DATA!EU21</f>
        <v>4712</v>
      </c>
      <c r="N27" s="69">
        <f>+((DATA!EU21-DATA!EP21)/DATA!EP21)*100</f>
        <v>45.837202104611578</v>
      </c>
    </row>
    <row r="28" spans="1:15" ht="12.75" customHeight="1" x14ac:dyDescent="0.2">
      <c r="A28" s="72" t="s">
        <v>27</v>
      </c>
      <c r="B28" s="72"/>
      <c r="C28" s="135">
        <f>+DATA!Z22</f>
        <v>3007</v>
      </c>
      <c r="D28" s="86">
        <f>+((DATA!Z22-DATA!U22)/DATA!U22)*100</f>
        <v>152.0536462699078</v>
      </c>
      <c r="E28" s="135">
        <f>+DATA!AY22</f>
        <v>3960</v>
      </c>
      <c r="F28" s="86">
        <f>+((DATA!AY22-DATA!AT22)/DATA!AT22)*100</f>
        <v>63.298969072164944</v>
      </c>
      <c r="G28" s="68">
        <f>+DATA!BX22</f>
        <v>2906</v>
      </c>
      <c r="H28" s="86">
        <f>+((DATA!BX22-DATA!BS22)/DATA!BS22)*100</f>
        <v>18.467183041174074</v>
      </c>
      <c r="I28" s="68">
        <f>+DATA!CW22</f>
        <v>5067</v>
      </c>
      <c r="J28" s="86">
        <f>+((DATA!CW22-DATA!CR22)/DATA!CR22)*100</f>
        <v>83.986928104575171</v>
      </c>
      <c r="K28" s="68">
        <f>+DATA!DV22</f>
        <v>5183</v>
      </c>
      <c r="L28" s="86">
        <f>+((DATA!DV22-DATA!DQ22)/DATA!DQ22)*100</f>
        <v>17.715194185782419</v>
      </c>
      <c r="M28" s="68">
        <f>+DATA!EU22</f>
        <v>1759</v>
      </c>
      <c r="N28" s="69">
        <f>+((DATA!EU22-DATA!EP22)/DATA!EP22)*100</f>
        <v>83.995815899581601</v>
      </c>
    </row>
    <row r="29" spans="1:15" ht="12.75" customHeight="1" x14ac:dyDescent="0.2">
      <c r="A29" s="73" t="s">
        <v>280</v>
      </c>
      <c r="B29" s="73"/>
      <c r="C29" s="67">
        <f>+DATA!Z23</f>
        <v>122</v>
      </c>
      <c r="D29" s="84">
        <f>+((DATA!Z23-DATA!U23)/DATA!U23)*100</f>
        <v>-11.594202898550725</v>
      </c>
      <c r="E29" s="67">
        <f>+DATA!AY23</f>
        <v>333</v>
      </c>
      <c r="F29" s="84">
        <f>+((DATA!AY23-DATA!AT23)/DATA!AT23)*100</f>
        <v>-52.017291066282425</v>
      </c>
      <c r="G29" s="137">
        <f>+DATA!BX23</f>
        <v>335</v>
      </c>
      <c r="H29" s="84">
        <f>+((DATA!BX23-DATA!BS23)/DATA!BS23)*100</f>
        <v>-2.6162790697674421</v>
      </c>
      <c r="I29" s="137">
        <f>+DATA!CW23</f>
        <v>658</v>
      </c>
      <c r="J29" s="84">
        <f>+((DATA!CW23-DATA!CR23)/DATA!CR23)*100</f>
        <v>-30.882352941176471</v>
      </c>
      <c r="K29" s="137">
        <f>+DATA!DV23</f>
        <v>999</v>
      </c>
      <c r="L29" s="84">
        <f>+((DATA!DV23-DATA!DQ23)/DATA!DQ23)*100</f>
        <v>-3.1976744186046515</v>
      </c>
      <c r="M29" s="137">
        <f>+DATA!EU23</f>
        <v>409</v>
      </c>
      <c r="N29" s="85">
        <f>+((DATA!EU23-DATA!EP23)/DATA!EP23)*100</f>
        <v>-6.192660550458716</v>
      </c>
    </row>
    <row r="30" spans="1:15" ht="12.75" customHeight="1" x14ac:dyDescent="0.2">
      <c r="A30" s="68" t="s">
        <v>138</v>
      </c>
      <c r="B30" s="68"/>
      <c r="C30" s="68">
        <f>+DATA!Z24</f>
        <v>10523</v>
      </c>
      <c r="D30" s="86">
        <f>+((DATA!Z24-DATA!U24)/DATA!U24)*100</f>
        <v>24.503076194983436</v>
      </c>
      <c r="E30" s="68">
        <f>+DATA!AW24</f>
        <v>18130</v>
      </c>
      <c r="F30" s="86">
        <f>+((DATA!AY24-DATA!AT24)/DATA!AT24)*100</f>
        <v>35.712999099369554</v>
      </c>
      <c r="G30" s="68">
        <f>+DATA!BX24</f>
        <v>22015</v>
      </c>
      <c r="H30" s="86">
        <f>+((DATA!BX24-DATA!BS24)/DATA!BS24)*100</f>
        <v>27.600996928070483</v>
      </c>
      <c r="I30" s="68">
        <f>+DATA!CW24</f>
        <v>35122</v>
      </c>
      <c r="J30" s="86">
        <f>+((DATA!CW24-DATA!CR24)/DATA!CR24)*100</f>
        <v>-0.94480638519897331</v>
      </c>
      <c r="K30" s="68">
        <f>+DATA!DV24</f>
        <v>30925</v>
      </c>
      <c r="L30" s="86">
        <f>+((DATA!DV24-DATA!DQ24)/DATA!DQ24)*100</f>
        <v>-16.099188800564313</v>
      </c>
      <c r="M30" s="68">
        <f>+DATA!EU24</f>
        <v>16716</v>
      </c>
      <c r="N30" s="69">
        <f>+((DATA!EU24-DATA!EP24)/DATA!EP24)*100</f>
        <v>40.046916890080432</v>
      </c>
    </row>
    <row r="31" spans="1:15" ht="12.75" customHeight="1" x14ac:dyDescent="0.2">
      <c r="A31" s="69" t="s">
        <v>143</v>
      </c>
      <c r="B31" s="69"/>
      <c r="C31" s="69">
        <f>+DATA!Z25</f>
        <v>20.728031989284379</v>
      </c>
      <c r="D31" s="86"/>
      <c r="E31" s="69">
        <f>+DATA!AY25</f>
        <v>22.106704484326862</v>
      </c>
      <c r="F31" s="86"/>
      <c r="G31" s="142">
        <f>+DATA!BX25</f>
        <v>20.324039881831609</v>
      </c>
      <c r="H31" s="143"/>
      <c r="I31" s="142">
        <f>+DATA!CW25</f>
        <v>19.322220388402929</v>
      </c>
      <c r="J31" s="143"/>
      <c r="K31" s="142">
        <f>+DATA!DV25</f>
        <v>19.548164021264359</v>
      </c>
      <c r="L31" s="143"/>
      <c r="M31" s="142">
        <f>+DATA!EU25</f>
        <v>19.58041958041958</v>
      </c>
      <c r="N31" s="69"/>
    </row>
    <row r="32" spans="1:15" ht="12.75" customHeight="1" x14ac:dyDescent="0.2">
      <c r="A32" s="70" t="s">
        <v>62</v>
      </c>
      <c r="B32" s="70"/>
      <c r="C32" s="70">
        <f>+DATA!Z26</f>
        <v>28</v>
      </c>
      <c r="D32" s="87">
        <f>+((DATA!Z26-DATA!U26)/DATA!U26)*100</f>
        <v>-40.425531914893611</v>
      </c>
      <c r="E32" s="70">
        <f>+DATA!AY26</f>
        <v>124</v>
      </c>
      <c r="F32" s="87">
        <f>+((DATA!AY26-DATA!AT26)/DATA!AT26)*100</f>
        <v>9.7345132743362832</v>
      </c>
      <c r="G32" s="70">
        <f>+DATA!BX26</f>
        <v>124</v>
      </c>
      <c r="H32" s="87">
        <f>+((DATA!BX26-DATA!BS26)/DATA!BS26)*100</f>
        <v>-17.333333333333336</v>
      </c>
      <c r="I32" s="70">
        <f>+DATA!CW26</f>
        <v>115</v>
      </c>
      <c r="J32" s="87">
        <f>+((DATA!CW26-DATA!CR26)/DATA!CR26)*100</f>
        <v>25</v>
      </c>
      <c r="K32" s="70">
        <f>+DATA!DV26</f>
        <v>293</v>
      </c>
      <c r="L32" s="87">
        <f>+((DATA!DV26-DATA!DQ26)/DATA!DQ26)*100</f>
        <v>17.2</v>
      </c>
      <c r="M32" s="70">
        <f>+DATA!EU26</f>
        <v>19</v>
      </c>
      <c r="N32" s="88">
        <f>+((DATA!EU26-DATA!EP26)/DATA!EP26)*100</f>
        <v>5.5555555555555554</v>
      </c>
    </row>
    <row r="33" spans="1:14" ht="12.75" customHeight="1" x14ac:dyDescent="0.2">
      <c r="A33" s="70" t="s">
        <v>281</v>
      </c>
      <c r="B33" s="70"/>
      <c r="C33" s="70">
        <f>+DATA!Z27</f>
        <v>653</v>
      </c>
      <c r="D33" s="87">
        <f>+((DATA!Z27-DATA!U27)/DATA!U27)*100</f>
        <v>42.888402625820568</v>
      </c>
      <c r="E33" s="70">
        <f>+DATA!AY27</f>
        <v>3969</v>
      </c>
      <c r="F33" s="87">
        <f>+((DATA!AY27-DATA!AT27)/DATA!AT27)*100</f>
        <v>164.95327102803739</v>
      </c>
      <c r="G33" s="70">
        <f>+DATA!BX27</f>
        <v>1999</v>
      </c>
      <c r="H33" s="87">
        <f>+((DATA!BX27-DATA!BS27)/DATA!BS27)*100</f>
        <v>73.073593073593074</v>
      </c>
      <c r="I33" s="70">
        <f>+DATA!CW27</f>
        <v>10531</v>
      </c>
      <c r="J33" s="87">
        <f>+((DATA!CW27-DATA!CR27)/DATA!CR27)*100</f>
        <v>-11.414872139973083</v>
      </c>
      <c r="K33" s="70">
        <f>+DATA!DV27</f>
        <v>7786</v>
      </c>
      <c r="L33" s="87">
        <f>+((DATA!DV27-DATA!DQ27)/DATA!DQ27)*100</f>
        <v>-20.737045709050189</v>
      </c>
      <c r="M33" s="70">
        <f>+DATA!EU27</f>
        <v>4125</v>
      </c>
      <c r="N33" s="88">
        <f>+((DATA!EU27-DATA!EP27)/DATA!EP27)*100</f>
        <v>39.405204460966544</v>
      </c>
    </row>
    <row r="34" spans="1:14" ht="12.75" customHeight="1" x14ac:dyDescent="0.2">
      <c r="A34" s="70" t="s">
        <v>282</v>
      </c>
      <c r="B34" s="70"/>
      <c r="C34" s="70">
        <f>+DATA!Z28</f>
        <v>6999</v>
      </c>
      <c r="D34" s="87">
        <f>+((DATA!Z28-DATA!U28)/DATA!U28)*100</f>
        <v>27.254545454545454</v>
      </c>
      <c r="E34" s="70">
        <f>+DATA!AY28</f>
        <v>11337</v>
      </c>
      <c r="F34" s="87">
        <f>+((DATA!AY28-DATA!AT28)/DATA!AT28)*100</f>
        <v>25.715236194278113</v>
      </c>
      <c r="G34" s="70">
        <f>+DATA!BX28</f>
        <v>12096</v>
      </c>
      <c r="H34" s="87">
        <f>+((DATA!BX28-DATA!BS28)/DATA!BS28)*100</f>
        <v>24.919962821439636</v>
      </c>
      <c r="I34" s="70">
        <f>+DATA!CW28</f>
        <v>13838</v>
      </c>
      <c r="J34" s="87">
        <f>+((DATA!CW28-DATA!CR28)/DATA!CR28)*100</f>
        <v>9.063682219419924</v>
      </c>
      <c r="K34" s="70">
        <f>+DATA!DV28</f>
        <v>12101</v>
      </c>
      <c r="L34" s="87">
        <f>+((DATA!DV28-DATA!DQ28)/DATA!DQ28)*100</f>
        <v>-18.456873315363882</v>
      </c>
      <c r="M34" s="70">
        <f>+DATA!EU28</f>
        <v>7351</v>
      </c>
      <c r="N34" s="88">
        <f>+((DATA!EU28-DATA!EP28)/DATA!EP28)*100</f>
        <v>34.068940361116177</v>
      </c>
    </row>
    <row r="35" spans="1:14" ht="12.75" customHeight="1" x14ac:dyDescent="0.2">
      <c r="A35" s="70" t="s">
        <v>283</v>
      </c>
      <c r="B35" s="70"/>
      <c r="C35" s="70">
        <f>+DATA!Z29</f>
        <v>729</v>
      </c>
      <c r="D35" s="87">
        <f>+((DATA!Z29-DATA!U29)/DATA!U29)*100</f>
        <v>24.402730375426621</v>
      </c>
      <c r="E35" s="70">
        <f>+DATA!AY29</f>
        <v>2192</v>
      </c>
      <c r="F35" s="87">
        <f>+((DATA!AY29-DATA!AT29)/DATA!AT29)*100</f>
        <v>38.296529968454259</v>
      </c>
      <c r="G35" s="70">
        <f>+DATA!BX29</f>
        <v>2496</v>
      </c>
      <c r="H35" s="87">
        <f>+((DATA!BX29-DATA!BS29)/DATA!BS29)*100</f>
        <v>36.542669584245075</v>
      </c>
      <c r="I35" s="70">
        <f>+DATA!CW29</f>
        <v>3514</v>
      </c>
      <c r="J35" s="87">
        <f>+((DATA!CW29-DATA!CR29)/DATA!CR29)*100</f>
        <v>-12.912019826517968</v>
      </c>
      <c r="K35" s="70">
        <f>+DATA!DV29</f>
        <v>1961</v>
      </c>
      <c r="L35" s="87">
        <f>+((DATA!DV29-DATA!DQ29)/DATA!DQ29)*100</f>
        <v>-18.018394648829432</v>
      </c>
      <c r="M35" s="70">
        <f>+DATA!EU29</f>
        <v>1176</v>
      </c>
      <c r="N35" s="88">
        <f>+((DATA!EU29-DATA!EP29)/DATA!EP29)*100</f>
        <v>44.117647058823529</v>
      </c>
    </row>
    <row r="36" spans="1:14" ht="12.75" customHeight="1" x14ac:dyDescent="0.2">
      <c r="A36" s="71" t="s">
        <v>68</v>
      </c>
      <c r="B36" s="71"/>
      <c r="C36" s="68">
        <f>+DATA!Z30</f>
        <v>108</v>
      </c>
      <c r="D36" s="86">
        <f>+((DATA!Z30-DATA!U30)/DATA!U30)*100</f>
        <v>2.8571428571428572</v>
      </c>
      <c r="E36" s="68">
        <f>+DATA!AY30</f>
        <v>413</v>
      </c>
      <c r="F36" s="86">
        <f>+((DATA!AY30-DATA!AT30)/DATA!AT30)*100</f>
        <v>2.9925187032418954</v>
      </c>
      <c r="G36" s="68">
        <f>+DATA!BX30</f>
        <v>248</v>
      </c>
      <c r="H36" s="86">
        <f>+((DATA!BX30-DATA!BS30)/DATA!BS30)*100</f>
        <v>11.711711711711711</v>
      </c>
      <c r="I36" s="68">
        <f>+DATA!CW30</f>
        <v>390</v>
      </c>
      <c r="J36" s="86">
        <f>+((DATA!CW30-DATA!CR30)/DATA!CR30)*100</f>
        <v>-16.309012875536482</v>
      </c>
      <c r="K36" s="68">
        <f>+DATA!DV30</f>
        <v>485</v>
      </c>
      <c r="L36" s="86">
        <f>+((DATA!DV30-DATA!DQ30)/DATA!DQ30)*100</f>
        <v>-8.8345864661654137</v>
      </c>
      <c r="M36" s="68">
        <f>+DATA!EU30</f>
        <v>178</v>
      </c>
      <c r="N36" s="69">
        <f>+((DATA!EU30-DATA!EP30)/DATA!EP30)*100</f>
        <v>74.509803921568633</v>
      </c>
    </row>
    <row r="37" spans="1:14" ht="12.75" customHeight="1" x14ac:dyDescent="0.2">
      <c r="A37" s="71" t="s">
        <v>70</v>
      </c>
      <c r="B37" s="71"/>
      <c r="C37" s="68">
        <f>+DATA!Z31</f>
        <v>138</v>
      </c>
      <c r="D37" s="86">
        <f>+((DATA!Z31-DATA!U31)/DATA!U31)*100</f>
        <v>6.9767441860465116</v>
      </c>
      <c r="E37" s="68">
        <f>+DATA!AY31</f>
        <v>280</v>
      </c>
      <c r="F37" s="86">
        <f>+((DATA!AY31-DATA!AT31)/DATA!AT31)*100</f>
        <v>65.680473372781066</v>
      </c>
      <c r="G37" s="68">
        <f>+DATA!BX31</f>
        <v>475</v>
      </c>
      <c r="H37" s="86">
        <f>+((DATA!BX31-DATA!BS31)/DATA!BS31)*100</f>
        <v>34.94318181818182</v>
      </c>
      <c r="I37" s="68">
        <f>+DATA!CW31</f>
        <v>249</v>
      </c>
      <c r="J37" s="86">
        <f>+((DATA!CW31-DATA!CR31)/DATA!CR31)*100</f>
        <v>12.669683257918551</v>
      </c>
      <c r="K37" s="68">
        <f>+DATA!DV31</f>
        <v>603</v>
      </c>
      <c r="L37" s="86">
        <f>+((DATA!DV31-DATA!DQ31)/DATA!DQ31)*100</f>
        <v>11.666666666666666</v>
      </c>
      <c r="M37" s="68">
        <f>+DATA!EU31</f>
        <v>244</v>
      </c>
      <c r="N37" s="69">
        <f>+((DATA!EU31-DATA!EP31)/DATA!EP31)*100</f>
        <v>89.147286821705436</v>
      </c>
    </row>
    <row r="38" spans="1:14" ht="12.75" customHeight="1" x14ac:dyDescent="0.2">
      <c r="A38" s="71" t="s">
        <v>79</v>
      </c>
      <c r="B38" s="71"/>
      <c r="C38" s="68">
        <f>+DATA!Z32</f>
        <v>106</v>
      </c>
      <c r="D38" s="86">
        <f>+((DATA!Z32-DATA!U32)/DATA!U32)*100</f>
        <v>4.9504950495049505</v>
      </c>
      <c r="E38" s="68">
        <f>+DATA!AY32</f>
        <v>165</v>
      </c>
      <c r="F38" s="86">
        <f>+((DATA!AY32-DATA!AT32)/DATA!AT32)*100</f>
        <v>-7.3033707865168536</v>
      </c>
      <c r="G38" s="68">
        <f>+DATA!BX32</f>
        <v>262</v>
      </c>
      <c r="H38" s="86">
        <f>+((DATA!BX32-DATA!BS32)/DATA!BS32)*100</f>
        <v>-10.273972602739725</v>
      </c>
      <c r="I38" s="68">
        <f>+DATA!CW32</f>
        <v>116</v>
      </c>
      <c r="J38" s="86">
        <f>+((DATA!CW32-DATA!CR32)/DATA!CR32)*100</f>
        <v>-4.1322314049586781</v>
      </c>
      <c r="K38" s="68">
        <f>+DATA!DV32</f>
        <v>398</v>
      </c>
      <c r="L38" s="86">
        <f>+((DATA!DV32-DATA!DQ32)/DATA!DQ32)*100</f>
        <v>27.974276527331188</v>
      </c>
      <c r="M38" s="68">
        <f>+DATA!EU32</f>
        <v>187</v>
      </c>
      <c r="N38" s="69">
        <f>+((DATA!EU32-DATA!EP32)/DATA!EP32)*100</f>
        <v>179.1044776119403</v>
      </c>
    </row>
    <row r="39" spans="1:14" ht="12.75" customHeight="1" x14ac:dyDescent="0.2">
      <c r="A39" s="71" t="s">
        <v>85</v>
      </c>
      <c r="B39" s="71"/>
      <c r="C39" s="68">
        <f>+DATA!Z33</f>
        <v>104</v>
      </c>
      <c r="D39" s="86">
        <f>+((DATA!Z33-DATA!U33)/DATA!U33)*100</f>
        <v>-8.7719298245614024</v>
      </c>
      <c r="E39" s="68">
        <f>+DATA!AY33</f>
        <v>275</v>
      </c>
      <c r="F39" s="86">
        <f>+((DATA!AY33-DATA!AT33)/DATA!AT33)*100</f>
        <v>-7.0945945945945947</v>
      </c>
      <c r="G39" s="68">
        <f>+DATA!BX33</f>
        <v>295</v>
      </c>
      <c r="H39" s="86">
        <f>+((DATA!BX33-DATA!BS33)/DATA!BS33)*100</f>
        <v>2.7874564459930316</v>
      </c>
      <c r="I39" s="68">
        <f>+DATA!CW33</f>
        <v>492</v>
      </c>
      <c r="J39" s="86">
        <f>+((DATA!CW33-DATA!CR33)/DATA!CR33)*100</f>
        <v>-9.8901098901098905</v>
      </c>
      <c r="K39" s="68">
        <f>+DATA!DV33</f>
        <v>727</v>
      </c>
      <c r="L39" s="86">
        <f>+((DATA!DV33-DATA!DQ33)/DATA!DQ33)*100</f>
        <v>-38.074957410562185</v>
      </c>
      <c r="M39" s="68">
        <f>+DATA!EU33</f>
        <v>286</v>
      </c>
      <c r="N39" s="69">
        <f>+((DATA!EU33-DATA!EP33)/DATA!EP33)*100</f>
        <v>191.83673469387753</v>
      </c>
    </row>
    <row r="40" spans="1:14" ht="12.75" customHeight="1" x14ac:dyDescent="0.2">
      <c r="A40" s="70" t="s">
        <v>84</v>
      </c>
      <c r="B40" s="70"/>
      <c r="C40" s="70">
        <f>+DATA!Z34</f>
        <v>246</v>
      </c>
      <c r="D40" s="87">
        <f>+((DATA!Z34-DATA!U34)/DATA!U34)*100</f>
        <v>4.2372881355932197</v>
      </c>
      <c r="E40" s="70">
        <f>+DATA!AY34</f>
        <v>438</v>
      </c>
      <c r="F40" s="87">
        <f>+((DATA!AY34-DATA!AT34)/DATA!AT34)*100</f>
        <v>7.8817733990147785</v>
      </c>
      <c r="G40" s="70">
        <f>+DATA!BX34</f>
        <v>548</v>
      </c>
      <c r="H40" s="87">
        <f>+((DATA!BX34-DATA!BS34)/DATA!BS34)*100</f>
        <v>-1.0830324909747291</v>
      </c>
      <c r="I40" s="70">
        <f>+DATA!CW34</f>
        <v>583</v>
      </c>
      <c r="J40" s="87">
        <f>+((DATA!CW34-DATA!CR34)/DATA!CR34)*100</f>
        <v>-13.244047619047619</v>
      </c>
      <c r="K40" s="70">
        <f>+DATA!DV34</f>
        <v>899</v>
      </c>
      <c r="L40" s="87">
        <f>+((DATA!DV34-DATA!DQ34)/DATA!DQ34)*100</f>
        <v>-12.803103782735208</v>
      </c>
      <c r="M40" s="70">
        <f>+DATA!EU34</f>
        <v>453</v>
      </c>
      <c r="N40" s="88">
        <f>+((DATA!EU34-DATA!EP34)/DATA!EP34)*100</f>
        <v>22.76422764227642</v>
      </c>
    </row>
    <row r="41" spans="1:14" ht="12.75" customHeight="1" x14ac:dyDescent="0.2">
      <c r="A41" s="70" t="s">
        <v>88</v>
      </c>
      <c r="B41" s="70"/>
      <c r="C41" s="70">
        <f>+DATA!Z35</f>
        <v>620</v>
      </c>
      <c r="D41" s="87">
        <f>+((DATA!Z35-DATA!U35)/DATA!U35)*100</f>
        <v>22.772277227722775</v>
      </c>
      <c r="E41" s="70">
        <f>+DATA!AY35</f>
        <v>836</v>
      </c>
      <c r="F41" s="87">
        <f>+((DATA!AY35-DATA!AT35)/DATA!AT35)*100</f>
        <v>18.75</v>
      </c>
      <c r="G41" s="70">
        <f>+DATA!BX35</f>
        <v>1010</v>
      </c>
      <c r="H41" s="87">
        <f>+((DATA!BX35-DATA!BS35)/DATA!BS35)*100</f>
        <v>30.998702983138781</v>
      </c>
      <c r="I41" s="70">
        <f>+DATA!CW35</f>
        <v>1287</v>
      </c>
      <c r="J41" s="87">
        <f>+((DATA!CW35-DATA!CR35)/DATA!CR35)*100</f>
        <v>49.651162790697676</v>
      </c>
      <c r="K41" s="70">
        <f>+DATA!DV35</f>
        <v>2765</v>
      </c>
      <c r="L41" s="87">
        <f>+((DATA!DV35-DATA!DQ35)/DATA!DQ35)*100</f>
        <v>14.921030756442228</v>
      </c>
      <c r="M41" s="70">
        <f>+DATA!EU35</f>
        <v>760</v>
      </c>
      <c r="N41" s="88">
        <f>+((DATA!EU35-DATA!EP35)/DATA!EP35)*100</f>
        <v>42.322097378277149</v>
      </c>
    </row>
    <row r="42" spans="1:14" ht="12.75" customHeight="1" x14ac:dyDescent="0.2">
      <c r="A42" s="70" t="s">
        <v>284</v>
      </c>
      <c r="B42" s="70"/>
      <c r="C42" s="70">
        <f>+DATA!Z36</f>
        <v>276</v>
      </c>
      <c r="D42" s="87">
        <f>+((DATA!Z36-DATA!U36)/DATA!U36)*100</f>
        <v>20</v>
      </c>
      <c r="E42" s="70">
        <f>+DATA!AY36</f>
        <v>840</v>
      </c>
      <c r="F42" s="87">
        <f>+((DATA!AY36-DATA!AT36)/DATA!AT36)*100</f>
        <v>31.455399061032864</v>
      </c>
      <c r="G42" s="70">
        <f>+DATA!BX36</f>
        <v>876</v>
      </c>
      <c r="H42" s="87">
        <f>+((DATA!BX36-DATA!BS36)/DATA!BS36)*100</f>
        <v>14.509803921568629</v>
      </c>
      <c r="I42" s="70">
        <f>+DATA!CW36</f>
        <v>1843</v>
      </c>
      <c r="J42" s="87">
        <f>+((DATA!CW36-DATA!CR36)/DATA!CR36)*100</f>
        <v>10.09557945041816</v>
      </c>
      <c r="K42" s="70">
        <f>+DATA!DV36</f>
        <v>765</v>
      </c>
      <c r="L42" s="87">
        <f>+((DATA!DV36-DATA!DQ36)/DATA!DQ36)*100</f>
        <v>-31.878895814781831</v>
      </c>
      <c r="M42" s="70">
        <f>+DATA!EU36</f>
        <v>702</v>
      </c>
      <c r="N42" s="88">
        <f>+((DATA!EU36-DATA!EP36)/DATA!EP36)*100</f>
        <v>44.444444444444443</v>
      </c>
    </row>
    <row r="43" spans="1:14" ht="12.75" customHeight="1" x14ac:dyDescent="0.2">
      <c r="A43" s="70" t="s">
        <v>94</v>
      </c>
      <c r="B43" s="70"/>
      <c r="C43" s="70">
        <f>+DATA!Z37</f>
        <v>480</v>
      </c>
      <c r="D43" s="87">
        <f>+((DATA!Z37-DATA!U37)/DATA!U37)*100</f>
        <v>15.107913669064748</v>
      </c>
      <c r="E43" s="70">
        <f>+DATA!AY37</f>
        <v>1659</v>
      </c>
      <c r="F43" s="87">
        <f>+((DATA!AY37-DATA!AT37)/DATA!AT37)*100</f>
        <v>5.5343511450381682</v>
      </c>
      <c r="G43" s="70">
        <f>+DATA!BX37</f>
        <v>1461</v>
      </c>
      <c r="H43" s="87">
        <f>+((DATA!BX37-DATA!BS37)/DATA!BS37)*100</f>
        <v>31.740306582506761</v>
      </c>
      <c r="I43" s="70">
        <f>+DATA!CW37</f>
        <v>2104</v>
      </c>
      <c r="J43" s="87">
        <f>+((DATA!CW37-DATA!CR37)/DATA!CR37)*100</f>
        <v>-1.5442208703790361</v>
      </c>
      <c r="K43" s="70">
        <f>+DATA!DV37</f>
        <v>2044</v>
      </c>
      <c r="L43" s="87">
        <f>+((DATA!DV37-DATA!DQ37)/DATA!DQ37)*100</f>
        <v>-11.972437553832902</v>
      </c>
      <c r="M43" s="70">
        <f>+DATA!EU37</f>
        <v>1200</v>
      </c>
      <c r="N43" s="88">
        <f>+((DATA!EU37-DATA!EP37)/DATA!EP37)*100</f>
        <v>43.369175627240139</v>
      </c>
    </row>
    <row r="44" spans="1:14" ht="12.75" customHeight="1" x14ac:dyDescent="0.2">
      <c r="A44" s="74" t="s">
        <v>96</v>
      </c>
      <c r="B44" s="74"/>
      <c r="C44" s="74">
        <f>+DATA!Z38</f>
        <v>36</v>
      </c>
      <c r="D44" s="91">
        <f>+((DATA!Z38-DATA!U38)/DATA!U38)*100</f>
        <v>44</v>
      </c>
      <c r="E44" s="136">
        <f>+DATA!AY38</f>
        <v>75</v>
      </c>
      <c r="F44" s="91">
        <f>+((DATA!AY38-DATA!AT38)/DATA!AT38)*100</f>
        <v>-1.3157894736842104</v>
      </c>
      <c r="G44" s="136">
        <f>+DATA!BX38</f>
        <v>125</v>
      </c>
      <c r="H44" s="91">
        <f>+((DATA!BX38-DATA!BS38)/DATA!BS38)*100</f>
        <v>47.058823529411761</v>
      </c>
      <c r="I44" s="136">
        <f>+DATA!CW38</f>
        <v>60</v>
      </c>
      <c r="J44" s="91">
        <f>+((DATA!CW38-DATA!CR38)/DATA!CR38)*100</f>
        <v>5.2631578947368416</v>
      </c>
      <c r="K44" s="136">
        <f>+DATA!DV38</f>
        <v>98</v>
      </c>
      <c r="L44" s="91">
        <f>+((DATA!DV38-DATA!DQ38)/DATA!DQ38)*100</f>
        <v>-14.782608695652174</v>
      </c>
      <c r="M44" s="136">
        <f>+DATA!EU38</f>
        <v>35</v>
      </c>
      <c r="N44" s="92">
        <f>+((DATA!EU38-DATA!EP38)/DATA!EP38)*100</f>
        <v>-7.8947368421052628</v>
      </c>
    </row>
    <row r="45" spans="1:14" ht="12.75" customHeight="1" x14ac:dyDescent="0.2">
      <c r="A45" s="68" t="s">
        <v>139</v>
      </c>
      <c r="B45" s="68"/>
      <c r="C45" s="68">
        <f>+DATA!Z39</f>
        <v>10340</v>
      </c>
      <c r="D45" s="86">
        <f>+((DATA!Z39-DATA!U39)/DATA!U39)*100</f>
        <v>13.129102844638949</v>
      </c>
      <c r="E45" s="68">
        <f>+DATA!AY39</f>
        <v>21643</v>
      </c>
      <c r="F45" s="86">
        <f>+((DATA!AY39-DATA!AT39)/DATA!AT39)*100</f>
        <v>13.802713219055631</v>
      </c>
      <c r="G45" s="68">
        <f>+DATA!BX39</f>
        <v>23172</v>
      </c>
      <c r="H45" s="86">
        <f>+((DATA!BX39-DATA!BS39)/DATA!BS39)*100</f>
        <v>21.015249634426571</v>
      </c>
      <c r="I45" s="68">
        <f>+DATA!CW39</f>
        <v>47410</v>
      </c>
      <c r="J45" s="86">
        <f>+((DATA!CW39-DATA!CR39)/DATA!CR39)*100</f>
        <v>12.698488162023391</v>
      </c>
      <c r="K45" s="68">
        <f>+DATA!DV39</f>
        <v>36588</v>
      </c>
      <c r="L45" s="86">
        <f>+((DATA!DV39-DATA!DQ39)/DATA!DQ39)*100</f>
        <v>-22.463338136814446</v>
      </c>
      <c r="M45" s="68">
        <f>+DATA!EU39</f>
        <v>20402</v>
      </c>
      <c r="N45" s="69">
        <f>+((DATA!EU39-DATA!EP39)/DATA!EP39)*100</f>
        <v>51.383839133338284</v>
      </c>
    </row>
    <row r="46" spans="1:14" ht="12.75" customHeight="1" x14ac:dyDescent="0.2">
      <c r="A46" s="69" t="s">
        <v>143</v>
      </c>
      <c r="B46" s="69"/>
      <c r="C46" s="69">
        <f>+DATA!Z40</f>
        <v>20.367561604979613</v>
      </c>
      <c r="D46" s="86"/>
      <c r="E46" s="69">
        <f>+DATA!AY40</f>
        <v>21.167783265685365</v>
      </c>
      <c r="F46" s="86"/>
      <c r="G46" s="142">
        <f>+DATA!BX40</f>
        <v>21.392171344165437</v>
      </c>
      <c r="H46" s="143"/>
      <c r="I46" s="142">
        <f>+DATA!CW40</f>
        <v>26.082411839137372</v>
      </c>
      <c r="J46" s="143"/>
      <c r="K46" s="142">
        <f>+DATA!DV40</f>
        <v>23.127832666451749</v>
      </c>
      <c r="L46" s="143"/>
      <c r="M46" s="142">
        <f>+DATA!EU40</f>
        <v>23.898045003572641</v>
      </c>
      <c r="N46" s="69"/>
    </row>
    <row r="47" spans="1:14" ht="12.75" customHeight="1" x14ac:dyDescent="0.2">
      <c r="A47" s="70" t="s">
        <v>285</v>
      </c>
      <c r="B47" s="70"/>
      <c r="C47" s="70">
        <f>+DATA!Z41</f>
        <v>2781</v>
      </c>
      <c r="D47" s="87">
        <f>+((DATA!Z41-DATA!U41)/DATA!U41)*100</f>
        <v>17.490494296577946</v>
      </c>
      <c r="E47" s="70">
        <f>+DATA!AY41</f>
        <v>5518</v>
      </c>
      <c r="F47" s="87">
        <f>+((DATA!AY41-DATA!AT41)/DATA!AT41)*100</f>
        <v>17.679675837065474</v>
      </c>
      <c r="G47" s="70">
        <f>+DATA!BX41</f>
        <v>5715</v>
      </c>
      <c r="H47" s="87">
        <f>+((DATA!BX41-DATA!BS41)/DATA!BS41)*100</f>
        <v>13.370363023209681</v>
      </c>
      <c r="I47" s="70">
        <f>+DATA!CW41</f>
        <v>12382</v>
      </c>
      <c r="J47" s="87">
        <f>+((DATA!CW41-DATA!CR41)/DATA!CR41)*100</f>
        <v>10.101369375778054</v>
      </c>
      <c r="K47" s="70">
        <f>+DATA!DV41</f>
        <v>8419</v>
      </c>
      <c r="L47" s="87">
        <f>+((DATA!DV41-DATA!DQ41)/DATA!DQ41)*100</f>
        <v>-25.84338941249009</v>
      </c>
      <c r="M47" s="70">
        <f>+DATA!EU41</f>
        <v>4463</v>
      </c>
      <c r="N47" s="88">
        <f>+((DATA!EU41-DATA!EP41)/DATA!EP41)*100</f>
        <v>67.090977162111571</v>
      </c>
    </row>
    <row r="48" spans="1:14" ht="12.75" customHeight="1" x14ac:dyDescent="0.2">
      <c r="A48" s="70" t="s">
        <v>72</v>
      </c>
      <c r="B48" s="70"/>
      <c r="C48" s="70">
        <f>+DATA!Z42</f>
        <v>1108</v>
      </c>
      <c r="D48" s="87">
        <f>+((DATA!Z42-DATA!U42)/DATA!U42)*100</f>
        <v>26.918671248568156</v>
      </c>
      <c r="E48" s="70">
        <f>+DATA!AY42</f>
        <v>1328</v>
      </c>
      <c r="F48" s="87">
        <f>+((DATA!AY42-DATA!AT42)/DATA!AT42)*100</f>
        <v>-3.907380607814761</v>
      </c>
      <c r="G48" s="70">
        <f>+DATA!BX42</f>
        <v>2164</v>
      </c>
      <c r="H48" s="87">
        <f>+((DATA!BX42-DATA!BS42)/DATA!BS42)*100</f>
        <v>50.906555090655516</v>
      </c>
      <c r="I48" s="70">
        <f>+DATA!CW42</f>
        <v>4103</v>
      </c>
      <c r="J48" s="87">
        <f>+((DATA!CW42-DATA!CR42)/DATA!CR42)*100</f>
        <v>10</v>
      </c>
      <c r="K48" s="70">
        <f>+DATA!DV42</f>
        <v>3137</v>
      </c>
      <c r="L48" s="87">
        <f>+((DATA!DV42-DATA!DQ42)/DATA!DQ42)*100</f>
        <v>8.6971586971586969</v>
      </c>
      <c r="M48" s="70">
        <f>+DATA!EU42</f>
        <v>1976</v>
      </c>
      <c r="N48" s="88">
        <f>+((DATA!EU42-DATA!EP42)/DATA!EP42)*100</f>
        <v>65.079365079365076</v>
      </c>
    </row>
    <row r="49" spans="1:14" ht="12.75" customHeight="1" x14ac:dyDescent="0.2">
      <c r="A49" s="70" t="s">
        <v>69</v>
      </c>
      <c r="B49" s="70"/>
      <c r="C49" s="70">
        <f>+DATA!Z43</f>
        <v>429</v>
      </c>
      <c r="D49" s="87">
        <f>+((DATA!Z43-DATA!U43)/DATA!U43)*100</f>
        <v>13.492063492063492</v>
      </c>
      <c r="E49" s="70">
        <f>+DATA!AY43</f>
        <v>1374</v>
      </c>
      <c r="F49" s="87">
        <f>+((DATA!AY43-DATA!AT43)/DATA!AT43)*100</f>
        <v>152.11009174311926</v>
      </c>
      <c r="G49" s="70">
        <f>+DATA!BX43</f>
        <v>1016</v>
      </c>
      <c r="H49" s="87">
        <f>+((DATA!BX43-DATA!BS43)/DATA!BS43)*100</f>
        <v>35.106382978723403</v>
      </c>
      <c r="I49" s="70">
        <f>+DATA!CW43</f>
        <v>4205</v>
      </c>
      <c r="J49" s="89" t="s">
        <v>298</v>
      </c>
      <c r="K49" s="70">
        <f>+DATA!DV43</f>
        <v>3299</v>
      </c>
      <c r="L49" s="87">
        <f>+((DATA!DV43-DATA!DQ43)/DATA!DQ43)*100</f>
        <v>117.61213720316623</v>
      </c>
      <c r="M49" s="70">
        <f>+DATA!EU43</f>
        <v>1464</v>
      </c>
      <c r="N49" s="88">
        <f>+((DATA!EU43-DATA!EP43)/DATA!EP43)*100</f>
        <v>187.05882352941177</v>
      </c>
    </row>
    <row r="50" spans="1:14" ht="12.75" customHeight="1" x14ac:dyDescent="0.2">
      <c r="A50" s="70" t="s">
        <v>73</v>
      </c>
      <c r="B50" s="70"/>
      <c r="C50" s="70">
        <f>+DATA!Z44</f>
        <v>508</v>
      </c>
      <c r="D50" s="87">
        <f>+((DATA!Z44-DATA!U44)/DATA!U44)*100</f>
        <v>34.03693931398417</v>
      </c>
      <c r="E50" s="70">
        <f>+DATA!AY44</f>
        <v>846</v>
      </c>
      <c r="F50" s="87">
        <f>+((DATA!AY44-DATA!AT44)/DATA!AT44)*100</f>
        <v>0.7142857142857143</v>
      </c>
      <c r="G50" s="70">
        <f>+DATA!BX44</f>
        <v>1048</v>
      </c>
      <c r="H50" s="87">
        <f>+((DATA!BX44-DATA!BS44)/DATA!BS44)*100</f>
        <v>16.964285714285715</v>
      </c>
      <c r="I50" s="70">
        <f>+DATA!CW44</f>
        <v>1315</v>
      </c>
      <c r="J50" s="87">
        <f>+((DATA!CW44-DATA!CR44)/DATA!CR44)*100</f>
        <v>-0.60468631897203329</v>
      </c>
      <c r="K50" s="70">
        <f>+DATA!DV44</f>
        <v>1853</v>
      </c>
      <c r="L50" s="87">
        <f>+((DATA!DV44-DATA!DQ44)/DATA!DQ44)*100</f>
        <v>-9.5656417764763297</v>
      </c>
      <c r="M50" s="70">
        <f>+DATA!EU44</f>
        <v>635</v>
      </c>
      <c r="N50" s="88">
        <f>+((DATA!EU44-DATA!EP44)/DATA!EP44)*100</f>
        <v>35.394456289978677</v>
      </c>
    </row>
    <row r="51" spans="1:14" ht="12.75" customHeight="1" x14ac:dyDescent="0.2">
      <c r="A51" s="71" t="s">
        <v>76</v>
      </c>
      <c r="B51" s="71"/>
      <c r="C51" s="68">
        <f>+DATA!Z45</f>
        <v>1106</v>
      </c>
      <c r="D51" s="86">
        <f>+((DATA!Z45-DATA!U45)/DATA!U45)*100</f>
        <v>15.208333333333332</v>
      </c>
      <c r="E51" s="68">
        <f>+DATA!AY45</f>
        <v>2969</v>
      </c>
      <c r="F51" s="86">
        <f>+((DATA!AY45-DATA!AT45)/DATA!AT45)*100</f>
        <v>20.251113811259618</v>
      </c>
      <c r="G51" s="68">
        <f>+DATA!BX45</f>
        <v>4316</v>
      </c>
      <c r="H51" s="86">
        <f>+((DATA!BX45-DATA!BS45)/DATA!BS45)*100</f>
        <v>19.160684704583105</v>
      </c>
      <c r="I51" s="68">
        <f>+DATA!CW45</f>
        <v>5470</v>
      </c>
      <c r="J51" s="86">
        <f>+((DATA!CW45-DATA!CR45)/DATA!CR45)*100</f>
        <v>-6.7189631650750341</v>
      </c>
      <c r="K51" s="68">
        <f>+DATA!DV45</f>
        <v>4119</v>
      </c>
      <c r="L51" s="86">
        <f>+((DATA!DV45-DATA!DQ45)/DATA!DQ45)*100</f>
        <v>-26.616782469267768</v>
      </c>
      <c r="M51" s="68">
        <f>+DATA!EU45</f>
        <v>2192</v>
      </c>
      <c r="N51" s="69">
        <f>+((DATA!EU45-DATA!EP45)/DATA!EP45)*100</f>
        <v>38.910012674271229</v>
      </c>
    </row>
    <row r="52" spans="1:14" ht="12.75" customHeight="1" x14ac:dyDescent="0.2">
      <c r="A52" s="71" t="s">
        <v>286</v>
      </c>
      <c r="B52" s="71"/>
      <c r="C52" s="68">
        <f>+DATA!Z46</f>
        <v>775</v>
      </c>
      <c r="D52" s="86">
        <f>+((DATA!Z46-DATA!U46)/DATA!U46)*100</f>
        <v>12.481857764876633</v>
      </c>
      <c r="E52" s="68">
        <f>+DATA!AY46</f>
        <v>1572</v>
      </c>
      <c r="F52" s="86">
        <f>+((DATA!AY46-DATA!AT46)/DATA!AT46)*100</f>
        <v>-30.87071240105541</v>
      </c>
      <c r="G52" s="68">
        <f>+DATA!BX46</f>
        <v>1286</v>
      </c>
      <c r="H52" s="86">
        <f>+((DATA!BX46-DATA!BS46)/DATA!BS46)*100</f>
        <v>-5.3019145802650955</v>
      </c>
      <c r="I52" s="68">
        <f>+DATA!CW46</f>
        <v>2571</v>
      </c>
      <c r="J52" s="86">
        <f>+((DATA!CW46-DATA!CR46)/DATA!CR46)*100</f>
        <v>-21.639743980493755</v>
      </c>
      <c r="K52" s="68">
        <f>+DATA!DV46</f>
        <v>2407</v>
      </c>
      <c r="L52" s="86">
        <f>+((DATA!DV46-DATA!DQ46)/DATA!DQ46)*100</f>
        <v>-70.926440391351605</v>
      </c>
      <c r="M52" s="68">
        <f>+DATA!EU46</f>
        <v>1421</v>
      </c>
      <c r="N52" s="69">
        <f>+((DATA!EU46-DATA!EP46)/DATA!EP46)*100</f>
        <v>-23.929336188436832</v>
      </c>
    </row>
    <row r="53" spans="1:14" ht="12.75" customHeight="1" x14ac:dyDescent="0.2">
      <c r="A53" s="71" t="s">
        <v>287</v>
      </c>
      <c r="B53" s="71"/>
      <c r="C53" s="68">
        <f>+DATA!Z47</f>
        <v>1041</v>
      </c>
      <c r="D53" s="86">
        <f>+((DATA!Z47-DATA!U47)/DATA!U47)*100</f>
        <v>-6.046931407942238</v>
      </c>
      <c r="E53" s="68">
        <f>+DATA!AY47</f>
        <v>2653</v>
      </c>
      <c r="F53" s="86">
        <f>+((DATA!AY47-DATA!AT47)/DATA!AT47)*100</f>
        <v>12.035472972972974</v>
      </c>
      <c r="G53" s="68">
        <f>+DATA!BX47</f>
        <v>1940</v>
      </c>
      <c r="H53" s="86">
        <f>+((DATA!BX47-DATA!BS47)/DATA!BS47)*100</f>
        <v>32.967786154900622</v>
      </c>
      <c r="I53" s="68">
        <f>+DATA!CW47</f>
        <v>7254</v>
      </c>
      <c r="J53" s="86">
        <f>+((DATA!CW47-DATA!CR47)/DATA!CR47)*100</f>
        <v>8.1717864598866683</v>
      </c>
      <c r="K53" s="68">
        <f>+DATA!DV47</f>
        <v>4013</v>
      </c>
      <c r="L53" s="86">
        <f>+((DATA!DV47-DATA!DQ47)/DATA!DQ47)*100</f>
        <v>-0.84012849023968383</v>
      </c>
      <c r="M53" s="68">
        <f>+DATA!EU47</f>
        <v>2399</v>
      </c>
      <c r="N53" s="69">
        <f>+((DATA!EU47-DATA!EP47)/DATA!EP47)*100</f>
        <v>53.979460847240048</v>
      </c>
    </row>
    <row r="54" spans="1:14" ht="12.75" customHeight="1" x14ac:dyDescent="0.2">
      <c r="A54" s="71" t="s">
        <v>81</v>
      </c>
      <c r="B54" s="71"/>
      <c r="C54" s="68">
        <f>+DATA!Z48</f>
        <v>229</v>
      </c>
      <c r="D54" s="86">
        <f>+((DATA!Z48-DATA!U48)/DATA!U48)*100</f>
        <v>50.657894736842103</v>
      </c>
      <c r="E54" s="68">
        <f>+DATA!AY48</f>
        <v>788</v>
      </c>
      <c r="F54" s="86">
        <f>+((DATA!AY48-DATA!AT48)/DATA!AT48)*100</f>
        <v>73.568281938325995</v>
      </c>
      <c r="G54" s="68">
        <f>+DATA!BX48</f>
        <v>601</v>
      </c>
      <c r="H54" s="86">
        <f>+((DATA!BX48-DATA!BS48)/DATA!BS48)*100</f>
        <v>20.682730923694777</v>
      </c>
      <c r="I54" s="68">
        <f>+DATA!CW48</f>
        <v>1128</v>
      </c>
      <c r="J54" s="86">
        <f>+((DATA!CW48-DATA!CR48)/DATA!CR48)*100</f>
        <v>1.7132551848512172</v>
      </c>
      <c r="K54" s="68">
        <f>+DATA!DV48</f>
        <v>1341</v>
      </c>
      <c r="L54" s="86">
        <f>+((DATA!DV48-DATA!DQ48)/DATA!DQ48)*100</f>
        <v>-5.2966101694915251</v>
      </c>
      <c r="M54" s="68">
        <f>+DATA!EU48</f>
        <v>757</v>
      </c>
      <c r="N54" s="69">
        <f>+((DATA!EU48-DATA!EP48)/DATA!EP48)*100</f>
        <v>80.238095238095241</v>
      </c>
    </row>
    <row r="55" spans="1:14" ht="12.75" customHeight="1" x14ac:dyDescent="0.2">
      <c r="A55" s="70" t="s">
        <v>80</v>
      </c>
      <c r="B55" s="70"/>
      <c r="C55" s="70">
        <f>+DATA!Z49</f>
        <v>44</v>
      </c>
      <c r="D55" s="87">
        <f>+((DATA!Z49-DATA!U49)/DATA!U49)*100</f>
        <v>7.3170731707317067</v>
      </c>
      <c r="E55" s="70">
        <f>+DATA!AY49</f>
        <v>187</v>
      </c>
      <c r="F55" s="87">
        <f>+((DATA!AY49-DATA!AT49)/DATA!AT49)*100</f>
        <v>49.6</v>
      </c>
      <c r="G55" s="70">
        <f>+DATA!BX49</f>
        <v>298</v>
      </c>
      <c r="H55" s="87">
        <f>+((DATA!BX49-DATA!BS49)/DATA!BS49)*100</f>
        <v>30.131004366812224</v>
      </c>
      <c r="I55" s="70">
        <f>+DATA!CW49</f>
        <v>443</v>
      </c>
      <c r="J55" s="87">
        <f>+((DATA!CW49-DATA!CR49)/DATA!CR49)*100</f>
        <v>7.004830917874397</v>
      </c>
      <c r="K55" s="70">
        <f>+DATA!DV49</f>
        <v>367</v>
      </c>
      <c r="L55" s="87">
        <f>+((DATA!DV49-DATA!DQ49)/DATA!DQ49)*100</f>
        <v>40.076335877862597</v>
      </c>
      <c r="M55" s="70">
        <f>+DATA!EU49</f>
        <v>315</v>
      </c>
      <c r="N55" s="88">
        <f>+((DATA!EU49-DATA!EP49)/DATA!EP49)*100</f>
        <v>35.193133047210303</v>
      </c>
    </row>
    <row r="56" spans="1:14" ht="12.75" customHeight="1" x14ac:dyDescent="0.2">
      <c r="A56" s="70" t="s">
        <v>87</v>
      </c>
      <c r="B56" s="70"/>
      <c r="C56" s="70">
        <f>+DATA!Z50</f>
        <v>1696</v>
      </c>
      <c r="D56" s="87">
        <f>+((DATA!Z50-DATA!U50)/DATA!U50)*100</f>
        <v>1.5568862275449102</v>
      </c>
      <c r="E56" s="70">
        <f>+DATA!AY50</f>
        <v>2971</v>
      </c>
      <c r="F56" s="87">
        <f>+((DATA!AY50-DATA!AT50)/DATA!AT50)*100</f>
        <v>12.751423149905122</v>
      </c>
      <c r="G56" s="70">
        <f>+DATA!BX50</f>
        <v>3236</v>
      </c>
      <c r="H56" s="87">
        <f>+((DATA!BX50-DATA!BS50)/DATA!BS50)*100</f>
        <v>24.749421742482653</v>
      </c>
      <c r="I56" s="70">
        <f>+DATA!CW50</f>
        <v>5567</v>
      </c>
      <c r="J56" s="87">
        <f>+((DATA!CW50-DATA!CR50)/DATA!CR50)*100</f>
        <v>14.878250103177878</v>
      </c>
      <c r="K56" s="70">
        <f>+DATA!DV50</f>
        <v>5081</v>
      </c>
      <c r="L56" s="87">
        <f>+((DATA!DV50-DATA!DQ50)/DATA!DQ50)*100</f>
        <v>-21.298017348203221</v>
      </c>
      <c r="M56" s="70">
        <f>+DATA!EU50</f>
        <v>3375</v>
      </c>
      <c r="N56" s="88">
        <f>+((DATA!EU50-DATA!EP50)/DATA!EP50)*100</f>
        <v>69.939577039274923</v>
      </c>
    </row>
    <row r="57" spans="1:14" ht="12.75" customHeight="1" x14ac:dyDescent="0.2">
      <c r="A57" s="70" t="s">
        <v>91</v>
      </c>
      <c r="B57" s="70"/>
      <c r="C57" s="70">
        <f>+DATA!Z51</f>
        <v>98</v>
      </c>
      <c r="D57" s="87">
        <f>+((DATA!Z51-DATA!U51)/DATA!U51)*100</f>
        <v>68.965517241379317</v>
      </c>
      <c r="E57" s="70">
        <f>+DATA!AY51</f>
        <v>225</v>
      </c>
      <c r="F57" s="87">
        <f>+((DATA!AY51-DATA!AT51)/DATA!AT51)*100</f>
        <v>15.979381443298967</v>
      </c>
      <c r="G57" s="70">
        <f>+DATA!BX51</f>
        <v>282</v>
      </c>
      <c r="H57" s="87">
        <f>+((DATA!BX51-DATA!BS51)/DATA!BS51)*100</f>
        <v>33.018867924528301</v>
      </c>
      <c r="I57" s="70">
        <f>+DATA!CW51</f>
        <v>327</v>
      </c>
      <c r="J57" s="87">
        <f>+((DATA!CW51-DATA!CR51)/DATA!CR51)*100</f>
        <v>41.558441558441558</v>
      </c>
      <c r="K57" s="70">
        <f>+DATA!DV51</f>
        <v>360</v>
      </c>
      <c r="L57" s="87">
        <f>+((DATA!DV51-DATA!DQ51)/DATA!DQ51)*100</f>
        <v>-9.5477386934673358</v>
      </c>
      <c r="M57" s="70">
        <f>+DATA!EU51</f>
        <v>177</v>
      </c>
      <c r="N57" s="88">
        <f>+((DATA!EU51-DATA!EP51)/DATA!EP51)*100</f>
        <v>45.081967213114751</v>
      </c>
    </row>
    <row r="58" spans="1:14" ht="12.75" customHeight="1" x14ac:dyDescent="0.2">
      <c r="A58" s="70" t="s">
        <v>95</v>
      </c>
      <c r="B58" s="70"/>
      <c r="C58" s="74">
        <f>+DATA!Z52</f>
        <v>525</v>
      </c>
      <c r="D58" s="91">
        <f>+((DATA!Z52-DATA!U52)/DATA!U52)*100</f>
        <v>12.903225806451612</v>
      </c>
      <c r="E58" s="136">
        <f>+DATA!AY52</f>
        <v>1212</v>
      </c>
      <c r="F58" s="91">
        <f>+((DATA!AY52-DATA!AT52)/DATA!AT52)*100</f>
        <v>16.203259827420901</v>
      </c>
      <c r="G58" s="136">
        <f>+DATA!BX52</f>
        <v>1270</v>
      </c>
      <c r="H58" s="91">
        <f>+((DATA!BX52-DATA!BS52)/DATA!BS52)*100</f>
        <v>20.607787274453941</v>
      </c>
      <c r="I58" s="136">
        <f>+DATA!CW52</f>
        <v>2645</v>
      </c>
      <c r="J58" s="91">
        <f>+((DATA!CW52-DATA!CR52)/DATA!CR52)*100</f>
        <v>32.382382382382382</v>
      </c>
      <c r="K58" s="136">
        <f>+DATA!DV52</f>
        <v>2192</v>
      </c>
      <c r="L58" s="91">
        <f>+((DATA!DV52-DATA!DQ52)/DATA!DQ52)*100</f>
        <v>-24.751115688293854</v>
      </c>
      <c r="M58" s="136">
        <f>+DATA!EU52</f>
        <v>1228</v>
      </c>
      <c r="N58" s="92">
        <f>+((DATA!EU52-DATA!EP52)/DATA!EP52)*100</f>
        <v>41.965317919075147</v>
      </c>
    </row>
    <row r="59" spans="1:14" ht="12.75" customHeight="1" x14ac:dyDescent="0.2">
      <c r="A59" s="75" t="s">
        <v>140</v>
      </c>
      <c r="B59" s="75"/>
      <c r="C59" s="68">
        <f>+DATA!Z53</f>
        <v>14175</v>
      </c>
      <c r="D59" s="86">
        <f>+((DATA!Z53-DATA!U53)/DATA!U53)*100</f>
        <v>13.119463729949723</v>
      </c>
      <c r="E59" s="68">
        <f>+DATA!AY53</f>
        <v>26369</v>
      </c>
      <c r="F59" s="86">
        <f>+((DATA!AY53-DATA!AT53)/DATA!AT53)*100</f>
        <v>16.424566206013509</v>
      </c>
      <c r="G59" s="68">
        <f>+DATA!BX53</f>
        <v>27561</v>
      </c>
      <c r="H59" s="86">
        <f>+((DATA!BX53-DATA!BS53)/DATA!BS53)*100</f>
        <v>35.023515579071137</v>
      </c>
      <c r="I59" s="68">
        <f>+DATA!CW53</f>
        <v>38292</v>
      </c>
      <c r="J59" s="86">
        <f>+((DATA!CW53-DATA!CR53)/DATA!CR53)*100</f>
        <v>24.04275996112731</v>
      </c>
      <c r="K59" s="68">
        <f>+DATA!DV53</f>
        <v>40864</v>
      </c>
      <c r="L59" s="86">
        <f>+((DATA!DV53-DATA!DQ53)/DATA!DQ53)*100</f>
        <v>-10.256072385470198</v>
      </c>
      <c r="M59" s="68">
        <f>+DATA!EU53</f>
        <v>19709</v>
      </c>
      <c r="N59" s="69">
        <f>+((DATA!EU53-DATA!EP53)/DATA!EP53)*100</f>
        <v>39.542622486547721</v>
      </c>
    </row>
    <row r="60" spans="1:14" ht="12.75" customHeight="1" x14ac:dyDescent="0.2">
      <c r="A60" s="76" t="s">
        <v>143</v>
      </c>
      <c r="B60" s="76"/>
      <c r="C60" s="76">
        <f>+DATA!Z54</f>
        <v>27.921681407213345</v>
      </c>
      <c r="D60" s="90"/>
      <c r="E60" s="76">
        <f>+DATA!AY54</f>
        <v>25.790014181622574</v>
      </c>
      <c r="F60" s="90"/>
      <c r="G60" s="142">
        <f>+DATA!BX54</f>
        <v>25.444054652880354</v>
      </c>
      <c r="H60" s="143"/>
      <c r="I60" s="142">
        <f>+DATA!CW54</f>
        <v>21.066182538372669</v>
      </c>
      <c r="J60" s="143"/>
      <c r="K60" s="142">
        <f>+DATA!DV54</f>
        <v>25.830757463700781</v>
      </c>
      <c r="L60" s="143"/>
      <c r="M60" s="142">
        <f>+DATA!EU54</f>
        <v>23.086293940565298</v>
      </c>
      <c r="N60" s="69"/>
    </row>
    <row r="61" spans="1:14" ht="12.75" customHeight="1" x14ac:dyDescent="0.2">
      <c r="A61" s="70" t="s">
        <v>66</v>
      </c>
      <c r="B61" s="70"/>
      <c r="C61" s="70">
        <f>+DATA!Z55</f>
        <v>841</v>
      </c>
      <c r="D61" s="87">
        <f>+((DATA!Z55-DATA!U55)/DATA!U55)*100</f>
        <v>30.185758513931887</v>
      </c>
      <c r="E61" s="70">
        <f>+DATA!AY55</f>
        <v>1343</v>
      </c>
      <c r="F61" s="87">
        <f>+((DATA!AY55-DATA!AT55)/DATA!AT55)*100</f>
        <v>24.582560296846012</v>
      </c>
      <c r="G61" s="70">
        <f>+DATA!BX55</f>
        <v>1705</v>
      </c>
      <c r="H61" s="87">
        <f>+((DATA!BX55-DATA!BS55)/DATA!BS55)*100</f>
        <v>15.202702702702704</v>
      </c>
      <c r="I61" s="70">
        <f>+DATA!CW55</f>
        <v>1991</v>
      </c>
      <c r="J61" s="87">
        <f>+((DATA!CW55-DATA!CR55)/DATA!CR55)*100</f>
        <v>5.5673382820784729</v>
      </c>
      <c r="K61" s="70">
        <f>+DATA!DV55</f>
        <v>2268</v>
      </c>
      <c r="L61" s="87">
        <f>+((DATA!DV55-DATA!DQ55)/DATA!DQ55)*100</f>
        <v>-4.7858942065491181</v>
      </c>
      <c r="M61" s="70">
        <f>+DATA!EU55</f>
        <v>1126</v>
      </c>
      <c r="N61" s="88">
        <f>+((DATA!EU55-DATA!EP55)/DATA!EP55)*100</f>
        <v>27.375565610859731</v>
      </c>
    </row>
    <row r="62" spans="1:14" ht="12.75" customHeight="1" x14ac:dyDescent="0.2">
      <c r="A62" s="70" t="s">
        <v>75</v>
      </c>
      <c r="B62" s="70"/>
      <c r="C62" s="70">
        <f>+DATA!Z56</f>
        <v>110</v>
      </c>
      <c r="D62" s="87">
        <f>+((DATA!Z56-DATA!U56)/DATA!U56)*100</f>
        <v>-5.1724137931034484</v>
      </c>
      <c r="E62" s="70">
        <f>+DATA!AY56</f>
        <v>274</v>
      </c>
      <c r="F62" s="87">
        <f>+((DATA!AY56-DATA!AT56)/DATA!AT56)*100</f>
        <v>23.981900452488688</v>
      </c>
      <c r="G62" s="70">
        <f>+DATA!BX56</f>
        <v>149</v>
      </c>
      <c r="H62" s="87">
        <f>+((DATA!BX56-DATA!BS56)/DATA!BS56)*100</f>
        <v>-0.66666666666666674</v>
      </c>
      <c r="I62" s="70">
        <f>+DATA!CW56</f>
        <v>302</v>
      </c>
      <c r="J62" s="87">
        <f>+((DATA!CW56-DATA!CR56)/DATA!CR56)*100</f>
        <v>67.777777777777786</v>
      </c>
      <c r="K62" s="70">
        <f>+DATA!DV56</f>
        <v>676</v>
      </c>
      <c r="L62" s="87">
        <f>+((DATA!DV56-DATA!DQ56)/DATA!DQ56)*100</f>
        <v>4.643962848297214</v>
      </c>
      <c r="M62" s="70">
        <f>+DATA!EU56</f>
        <v>387</v>
      </c>
      <c r="N62" s="88">
        <f>+((DATA!EU56-DATA!EP56)/DATA!EP56)*100</f>
        <v>14.836795252225517</v>
      </c>
    </row>
    <row r="63" spans="1:14" ht="12.75" customHeight="1" x14ac:dyDescent="0.2">
      <c r="A63" s="70" t="s">
        <v>288</v>
      </c>
      <c r="B63" s="70"/>
      <c r="C63" s="70">
        <f>+DATA!Z57</f>
        <v>2164</v>
      </c>
      <c r="D63" s="87">
        <f>+((DATA!Z57-DATA!U57)/DATA!U57)*100</f>
        <v>-7.9931972789115653</v>
      </c>
      <c r="E63" s="70">
        <f>+DATA!AY57</f>
        <v>5452</v>
      </c>
      <c r="F63" s="87">
        <f>+((DATA!AY57-DATA!AT57)/DATA!AT57)*100</f>
        <v>19.039301310043669</v>
      </c>
      <c r="G63" s="70">
        <f>+DATA!BX57</f>
        <v>5463</v>
      </c>
      <c r="H63" s="87">
        <f>+((DATA!BX57-DATA!BS57)/DATA!BS57)*100</f>
        <v>35.289747399702826</v>
      </c>
      <c r="I63" s="70">
        <f>+DATA!CW57</f>
        <v>8990</v>
      </c>
      <c r="J63" s="87">
        <f>+((DATA!CW57-DATA!CR57)/DATA!CR57)*100</f>
        <v>33.244404920705499</v>
      </c>
      <c r="K63" s="70">
        <f>+DATA!DV57</f>
        <v>7551</v>
      </c>
      <c r="L63" s="87">
        <f>+((DATA!DV57-DATA!DQ57)/DATA!DQ57)*100</f>
        <v>-4.3935173461635859</v>
      </c>
      <c r="M63" s="70">
        <f>+DATA!EU57</f>
        <v>3681</v>
      </c>
      <c r="N63" s="88">
        <f>+((DATA!EU57-DATA!EP57)/DATA!EP57)*100</f>
        <v>43.28532502919424</v>
      </c>
    </row>
    <row r="64" spans="1:14" ht="12.75" customHeight="1" x14ac:dyDescent="0.2">
      <c r="A64" s="70" t="s">
        <v>82</v>
      </c>
      <c r="B64" s="70"/>
      <c r="C64" s="70">
        <f>+DATA!Z58</f>
        <v>172</v>
      </c>
      <c r="D64" s="87">
        <f>+((DATA!Z58-DATA!U58)/DATA!U58)*100</f>
        <v>36.507936507936506</v>
      </c>
      <c r="E64" s="70">
        <f>+DATA!AY58</f>
        <v>248</v>
      </c>
      <c r="F64" s="87">
        <f>+((DATA!AY58-DATA!AT58)/DATA!AT58)*100</f>
        <v>-30.140845070422532</v>
      </c>
      <c r="G64" s="70">
        <f>+DATA!BX58</f>
        <v>499</v>
      </c>
      <c r="H64" s="87">
        <f>+((DATA!BX58-DATA!BS58)/DATA!BS58)*100</f>
        <v>24.129353233830848</v>
      </c>
      <c r="I64" s="70">
        <f>+DATA!CW58</f>
        <v>1466</v>
      </c>
      <c r="J64" s="87">
        <f>+((DATA!CW58-DATA!CR58)/DATA!CR58)*100</f>
        <v>26.270456503014643</v>
      </c>
      <c r="K64" s="70">
        <f>+DATA!DV58</f>
        <v>913</v>
      </c>
      <c r="L64" s="87">
        <f>+((DATA!DV58-DATA!DQ58)/DATA!DQ58)*100</f>
        <v>13.982521847690387</v>
      </c>
      <c r="M64" s="70">
        <f>+DATA!EU58</f>
        <v>496</v>
      </c>
      <c r="N64" s="88">
        <f>+((DATA!EU58-DATA!EP58)/DATA!EP58)*100</f>
        <v>64.784053156146186</v>
      </c>
    </row>
    <row r="65" spans="1:16" ht="12.75" customHeight="1" x14ac:dyDescent="0.2">
      <c r="A65" s="71" t="s">
        <v>83</v>
      </c>
      <c r="B65" s="71"/>
      <c r="C65" s="68">
        <f>+DATA!Z59</f>
        <v>1196</v>
      </c>
      <c r="D65" s="86">
        <f>+((DATA!Z59-DATA!U59)/DATA!U59)*100</f>
        <v>25.235602094240839</v>
      </c>
      <c r="E65" s="68">
        <f>+DATA!AY59</f>
        <v>2205</v>
      </c>
      <c r="F65" s="86">
        <f>+((DATA!AY59-DATA!AT59)/DATA!AT59)*100</f>
        <v>9.4836146971201583</v>
      </c>
      <c r="G65" s="68">
        <f>+DATA!BX59</f>
        <v>2947</v>
      </c>
      <c r="H65" s="86">
        <f>+((DATA!BX59-DATA!BS59)/DATA!BS59)*100</f>
        <v>27.410289667099008</v>
      </c>
      <c r="I65" s="68">
        <f>+DATA!CW59</f>
        <v>3229</v>
      </c>
      <c r="J65" s="86">
        <f>+((DATA!CW59-DATA!CR59)/DATA!CR59)*100</f>
        <v>5.3851174934725847</v>
      </c>
      <c r="K65" s="68">
        <f>+DATA!DV59</f>
        <v>3172</v>
      </c>
      <c r="L65" s="86">
        <f>+((DATA!DV59-DATA!DQ59)/DATA!DQ59)*100</f>
        <v>-8.4031186832226386</v>
      </c>
      <c r="M65" s="68">
        <f>+DATA!EU59</f>
        <v>992</v>
      </c>
      <c r="N65" s="69">
        <f>+((DATA!EU59-DATA!EP59)/DATA!EP59)*100</f>
        <v>-0.40160642570281119</v>
      </c>
    </row>
    <row r="66" spans="1:16" ht="12.75" customHeight="1" x14ac:dyDescent="0.2">
      <c r="A66" s="71" t="s">
        <v>289</v>
      </c>
      <c r="B66" s="71"/>
      <c r="C66" s="68">
        <f>+DATA!Z60</f>
        <v>6393</v>
      </c>
      <c r="D66" s="86">
        <f>+((DATA!Z60-DATA!U60)/DATA!U60)*100</f>
        <v>8.5398981324278438</v>
      </c>
      <c r="E66" s="68">
        <f>+DATA!AY60</f>
        <v>11129</v>
      </c>
      <c r="F66" s="86">
        <f>+((DATA!AY60-DATA!AT60)/DATA!AT60)*100</f>
        <v>16.448676362875378</v>
      </c>
      <c r="G66" s="68">
        <f>+DATA!BX60</f>
        <v>10322</v>
      </c>
      <c r="H66" s="86">
        <f>+((DATA!BX60-DATA!BS60)/DATA!BS60)*100</f>
        <v>39.599675412496623</v>
      </c>
      <c r="I66" s="68">
        <f>+DATA!CW60</f>
        <v>13481</v>
      </c>
      <c r="J66" s="86">
        <f>+((DATA!CW60-DATA!CR60)/DATA!CR60)*100</f>
        <v>26.344892221180881</v>
      </c>
      <c r="K66" s="68">
        <f>+DATA!DV60</f>
        <v>16680</v>
      </c>
      <c r="L66" s="86">
        <f>+((DATA!DV60-DATA!DQ60)/DATA!DQ60)*100</f>
        <v>-20.981571841394668</v>
      </c>
      <c r="M66" s="68">
        <f>+DATA!EU60</f>
        <v>7334</v>
      </c>
      <c r="N66" s="69">
        <f>+((DATA!EU60-DATA!EP60)/DATA!EP60)*100</f>
        <v>41.17420596727623</v>
      </c>
    </row>
    <row r="67" spans="1:16" ht="12.75" customHeight="1" x14ac:dyDescent="0.2">
      <c r="A67" s="71" t="s">
        <v>89</v>
      </c>
      <c r="B67" s="71"/>
      <c r="C67" s="68">
        <f>+DATA!Z61</f>
        <v>2514</v>
      </c>
      <c r="D67" s="86">
        <f>+((DATA!Z61-DATA!U61)/DATA!U61)*100</f>
        <v>37.677984665936478</v>
      </c>
      <c r="E67" s="68">
        <f>+DATA!AY61</f>
        <v>4306</v>
      </c>
      <c r="F67" s="86">
        <f>+((DATA!AY61-DATA!AT61)/DATA!AT61)*100</f>
        <v>14.247811090474926</v>
      </c>
      <c r="G67" s="68">
        <f>+DATA!BX61</f>
        <v>5691</v>
      </c>
      <c r="H67" s="86">
        <f>+((DATA!BX61-DATA!BS61)/DATA!BS61)*100</f>
        <v>41.778774289985051</v>
      </c>
      <c r="I67" s="68">
        <f>+DATA!CW61</f>
        <v>7480</v>
      </c>
      <c r="J67" s="86">
        <f>+((DATA!CW61-DATA!CR61)/DATA!CR61)*100</f>
        <v>19.165206308746217</v>
      </c>
      <c r="K67" s="68">
        <f>+DATA!DV61</f>
        <v>8748</v>
      </c>
      <c r="L67" s="86">
        <f>+((DATA!DV61-DATA!DQ61)/DATA!DQ61)*100</f>
        <v>5.6521739130434785</v>
      </c>
      <c r="M67" s="68">
        <f>+DATA!EU61</f>
        <v>5381</v>
      </c>
      <c r="N67" s="69">
        <f>+((DATA!EU61-DATA!EP61)/DATA!EP61)*100</f>
        <v>47.42465753424657</v>
      </c>
    </row>
    <row r="68" spans="1:16" ht="12.75" customHeight="1" x14ac:dyDescent="0.2">
      <c r="A68" s="71" t="s">
        <v>90</v>
      </c>
      <c r="B68" s="71"/>
      <c r="C68" s="68">
        <f>+DATA!Z62</f>
        <v>188</v>
      </c>
      <c r="D68" s="86">
        <f>+((DATA!Z62-DATA!U62)/DATA!U62)*100</f>
        <v>11.242603550295858</v>
      </c>
      <c r="E68" s="68">
        <f>+DATA!AY62</f>
        <v>429</v>
      </c>
      <c r="F68" s="86">
        <f>+((DATA!AY62-DATA!AT62)/DATA!AT62)*100</f>
        <v>6.7164179104477615</v>
      </c>
      <c r="G68" s="68">
        <f>+DATA!BX62</f>
        <v>510</v>
      </c>
      <c r="H68" s="86">
        <f>+((DATA!BX62-DATA!BS62)/DATA!BS62)*100</f>
        <v>58.878504672897193</v>
      </c>
      <c r="I68" s="68">
        <f>+DATA!CW62</f>
        <v>813</v>
      </c>
      <c r="J68" s="86">
        <f>+((DATA!CW62-DATA!CR62)/DATA!CR62)*100</f>
        <v>22.624434389140273</v>
      </c>
      <c r="K68" s="68">
        <f>+DATA!DV62</f>
        <v>406</v>
      </c>
      <c r="L68" s="86">
        <f>+((DATA!DV62-DATA!DQ62)/DATA!DQ62)*100</f>
        <v>-11.546840958605664</v>
      </c>
      <c r="M68" s="68">
        <f>+DATA!EU62</f>
        <v>206</v>
      </c>
      <c r="N68" s="69">
        <f>+((DATA!EU62-DATA!EP62)/DATA!EP62)*100</f>
        <v>56.060606060606055</v>
      </c>
    </row>
    <row r="69" spans="1:16" ht="12.75" customHeight="1" x14ac:dyDescent="0.2">
      <c r="A69" s="67" t="s">
        <v>93</v>
      </c>
      <c r="B69" s="67"/>
      <c r="C69" s="67">
        <f>+DATA!Z63</f>
        <v>597</v>
      </c>
      <c r="D69" s="84">
        <f>+((DATA!Z63-DATA!U63)/DATA!U63)*100</f>
        <v>32.372505543237253</v>
      </c>
      <c r="E69" s="137">
        <f>+DATA!AY63</f>
        <v>983</v>
      </c>
      <c r="F69" s="84">
        <f>+((DATA!AY63-DATA!AT63)/DATA!AT63)*100</f>
        <v>46.062407132243685</v>
      </c>
      <c r="G69" s="137">
        <f>+DATA!BX63</f>
        <v>275</v>
      </c>
      <c r="H69" s="84">
        <f>+((DATA!BX63-DATA!BS63)/DATA!BS63)*100</f>
        <v>-8.3333333333333321</v>
      </c>
      <c r="I69" s="137">
        <f>+DATA!CW63</f>
        <v>540</v>
      </c>
      <c r="J69" s="84">
        <f>+((DATA!CW63-DATA!CR63)/DATA!CR63)*100</f>
        <v>143.24324324324326</v>
      </c>
      <c r="K69" s="137">
        <f>+DATA!DV63</f>
        <v>450</v>
      </c>
      <c r="L69" s="84">
        <f>+((DATA!DV63-DATA!DQ63)/DATA!DQ63)*100</f>
        <v>-9.2741935483870961</v>
      </c>
      <c r="M69" s="137">
        <f>+DATA!EU63</f>
        <v>106</v>
      </c>
      <c r="N69" s="85">
        <f>+((DATA!EU63-DATA!EP63)/DATA!EP63)*100</f>
        <v>76.666666666666671</v>
      </c>
    </row>
    <row r="70" spans="1:16" ht="12.75" customHeight="1" x14ac:dyDescent="0.2">
      <c r="A70" s="77" t="s">
        <v>297</v>
      </c>
      <c r="B70" s="77"/>
      <c r="C70" s="77">
        <f>+DATA!Z64</f>
        <v>739</v>
      </c>
      <c r="D70" s="91">
        <f>+((DATA!Z64-DATA!U64)/DATA!U64)*100</f>
        <v>29.195804195804197</v>
      </c>
      <c r="E70" s="136">
        <f>+DATA!AY64</f>
        <v>2824</v>
      </c>
      <c r="F70" s="91">
        <f>+((DATA!AY64-DATA!AT64)/DATA!AT64)*100</f>
        <v>18.60562788744225</v>
      </c>
      <c r="G70" s="136">
        <f>+DATA!BX64</f>
        <v>1759</v>
      </c>
      <c r="H70" s="94">
        <f>+((DATA!BX64-DATA!BS64)/DATA!BS64)*100</f>
        <v>43.944353518821607</v>
      </c>
      <c r="I70" s="136">
        <f>+DATA!CW64</f>
        <v>2107</v>
      </c>
      <c r="J70" s="91">
        <f>+((DATA!CW64-DATA!CR64)/DATA!CR64)*100</f>
        <v>-25.204117855875047</v>
      </c>
      <c r="K70" s="140">
        <f>+DATA!DV64</f>
        <v>755</v>
      </c>
      <c r="L70" s="91">
        <f>+((DATA!DV64-DATA!DQ64)/DATA!DQ64)*100</f>
        <v>-27.403846153846157</v>
      </c>
      <c r="M70" s="136">
        <f>+DATA!EU64</f>
        <v>966</v>
      </c>
      <c r="N70" s="92">
        <f>+((DATA!EU64-DATA!EP64)/DATA!EP64)*100</f>
        <v>23.846153846153847</v>
      </c>
    </row>
    <row r="71" spans="1:16" s="126" customFormat="1" ht="28.5" customHeight="1" x14ac:dyDescent="0.2">
      <c r="A71" s="123" t="s">
        <v>274</v>
      </c>
      <c r="B71" s="124"/>
      <c r="C71" s="124"/>
      <c r="D71" s="125"/>
      <c r="E71" s="124"/>
      <c r="F71" s="124"/>
      <c r="G71" s="124"/>
      <c r="H71" s="124"/>
      <c r="I71" s="124"/>
      <c r="J71" s="124"/>
      <c r="K71" s="124"/>
      <c r="L71" s="125"/>
      <c r="M71" s="124"/>
      <c r="N71" s="124"/>
    </row>
    <row r="72" spans="1:16" s="102" customFormat="1" ht="128.25" customHeight="1" x14ac:dyDescent="0.2">
      <c r="A72" s="146" t="s">
        <v>303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32"/>
      <c r="P72" s="103"/>
    </row>
    <row r="73" spans="1:16" s="121" customFormat="1" ht="62.25" customHeight="1" x14ac:dyDescent="0.2">
      <c r="A73" s="153" t="s">
        <v>301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22"/>
      <c r="P73" s="122"/>
    </row>
    <row r="74" spans="1:16" s="80" customFormat="1" ht="40.5" customHeight="1" x14ac:dyDescent="0.2">
      <c r="A74" s="152" t="s">
        <v>302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78"/>
      <c r="P74" s="78"/>
    </row>
    <row r="75" spans="1:16" s="128" customFormat="1" ht="21" customHeight="1" x14ac:dyDescent="0.2">
      <c r="A75" s="150" t="s">
        <v>300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27"/>
      <c r="P75" s="127"/>
    </row>
    <row r="76" spans="1:16" s="56" customFormat="1" ht="12" customHeight="1" x14ac:dyDescent="0.2">
      <c r="H76" s="12"/>
      <c r="N76" s="79" t="s">
        <v>299</v>
      </c>
      <c r="O76" s="12"/>
    </row>
    <row r="77" spans="1:16" s="56" customFormat="1" x14ac:dyDescent="0.2">
      <c r="H77" s="12"/>
      <c r="N77" s="82"/>
      <c r="O77" s="12"/>
    </row>
    <row r="78" spans="1:16" ht="12.75" customHeight="1" x14ac:dyDescent="0.2"/>
    <row r="79" spans="1:16" ht="12.75" customHeight="1" x14ac:dyDescent="0.2"/>
    <row r="80" spans="1:1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</sheetData>
  <mergeCells count="4">
    <mergeCell ref="A72:N72"/>
    <mergeCell ref="A73:N73"/>
    <mergeCell ref="A74:N74"/>
    <mergeCell ref="A75:N75"/>
  </mergeCells>
  <printOptions horizontalCentered="1"/>
  <pageMargins left="0.5" right="0.5" top="0.5" bottom="0.5" header="0.5" footer="0.4"/>
  <pageSetup scale="63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enableFormatConditionsCalculation="0">
    <tabColor indexed="62"/>
  </sheetPr>
  <dimension ref="A1:FC131"/>
  <sheetViews>
    <sheetView zoomScale="80" zoomScaleNormal="80" zoomScaleSheetLayoutView="80" workbookViewId="0">
      <pane xSplit="1" ySplit="5" topLeftCell="EO6" activePane="bottomRight" state="frozen"/>
      <selection pane="topRight" activeCell="B1" sqref="B1"/>
      <selection pane="bottomLeft" activeCell="A6" sqref="A6"/>
      <selection pane="bottomRight" activeCell="EU55" sqref="EU55:EU64"/>
    </sheetView>
  </sheetViews>
  <sheetFormatPr defaultColWidth="9.7109375" defaultRowHeight="12.75" x14ac:dyDescent="0.2"/>
  <cols>
    <col min="1" max="1" width="20.28515625" style="12" customWidth="1"/>
    <col min="2" max="2" width="10.42578125" style="12" bestFit="1" customWidth="1"/>
    <col min="3" max="88" width="8.7109375" style="12" customWidth="1"/>
    <col min="89" max="93" width="9.7109375" style="12" customWidth="1"/>
    <col min="94" max="110" width="8.7109375" style="12" customWidth="1"/>
    <col min="111" max="112" width="8.85546875" style="12" customWidth="1"/>
    <col min="113" max="118" width="9.5703125" style="12" customWidth="1"/>
    <col min="119" max="148" width="8.7109375" style="12" customWidth="1"/>
    <col min="149" max="173" width="9.5703125" style="12" customWidth="1"/>
    <col min="174" max="16384" width="9.7109375" style="12"/>
  </cols>
  <sheetData>
    <row r="1" spans="1:159" x14ac:dyDescent="0.2">
      <c r="A1" s="17" t="s">
        <v>0</v>
      </c>
      <c r="B1" s="4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41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41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41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4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41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</row>
    <row r="2" spans="1:159" x14ac:dyDescent="0.2">
      <c r="B2" s="4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41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41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41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4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41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</row>
    <row r="3" spans="1:159" s="19" customFormat="1" x14ac:dyDescent="0.2">
      <c r="B3" s="42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8"/>
      <c r="V3" s="9"/>
      <c r="W3" s="9"/>
      <c r="X3" s="9"/>
      <c r="Y3" s="9"/>
      <c r="Z3" s="9"/>
      <c r="AA3" s="42" t="s">
        <v>2</v>
      </c>
      <c r="AB3" s="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18"/>
      <c r="AU3" s="9"/>
      <c r="AV3" s="9"/>
      <c r="AW3" s="9"/>
      <c r="AX3" s="9"/>
      <c r="AY3" s="9"/>
      <c r="AZ3" s="42" t="s">
        <v>3</v>
      </c>
      <c r="BA3" s="9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18"/>
      <c r="BT3" s="9"/>
      <c r="BU3" s="9"/>
      <c r="BV3" s="9"/>
      <c r="BW3" s="9"/>
      <c r="BX3" s="9"/>
      <c r="BY3" s="42" t="s">
        <v>4</v>
      </c>
      <c r="BZ3" s="9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18"/>
      <c r="CS3" s="9"/>
      <c r="CT3" s="9"/>
      <c r="CU3" s="9"/>
      <c r="CV3" s="9"/>
      <c r="CW3" s="9"/>
      <c r="CX3" s="42" t="s">
        <v>5</v>
      </c>
      <c r="CY3" s="9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18"/>
      <c r="DR3" s="9"/>
      <c r="DS3" s="9"/>
      <c r="DT3" s="9"/>
      <c r="DU3" s="9"/>
      <c r="DV3" s="9"/>
      <c r="DW3" s="42" t="s">
        <v>6</v>
      </c>
      <c r="DX3" s="9"/>
      <c r="DY3" s="8"/>
      <c r="DZ3" s="8"/>
      <c r="EA3" s="8"/>
      <c r="EB3" s="8"/>
      <c r="EC3" s="8"/>
      <c r="ED3" s="8"/>
      <c r="EE3" s="8"/>
      <c r="EF3" s="8"/>
      <c r="EG3" s="9"/>
      <c r="EH3" s="9"/>
      <c r="EI3" s="9"/>
      <c r="EJ3" s="9"/>
      <c r="EK3" s="9"/>
      <c r="EL3" s="9"/>
      <c r="EM3" s="9"/>
      <c r="EN3" s="8"/>
      <c r="EO3" s="8"/>
      <c r="EP3" s="18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</row>
    <row r="4" spans="1:159" s="25" customFormat="1" x14ac:dyDescent="0.2">
      <c r="B4" s="43" t="s">
        <v>7</v>
      </c>
      <c r="C4" s="21" t="s">
        <v>8</v>
      </c>
      <c r="D4" s="21" t="s">
        <v>9</v>
      </c>
      <c r="E4" s="21" t="s">
        <v>58</v>
      </c>
      <c r="F4" s="21" t="s">
        <v>10</v>
      </c>
      <c r="G4" s="21" t="s">
        <v>11</v>
      </c>
      <c r="H4" s="21" t="s">
        <v>12</v>
      </c>
      <c r="I4" s="21" t="s">
        <v>56</v>
      </c>
      <c r="J4" s="21" t="s">
        <v>13</v>
      </c>
      <c r="K4" s="21" t="s">
        <v>59</v>
      </c>
      <c r="L4" s="21" t="s">
        <v>42</v>
      </c>
      <c r="M4" s="21" t="s">
        <v>49</v>
      </c>
      <c r="N4" s="21" t="s">
        <v>60</v>
      </c>
      <c r="O4" s="21" t="s">
        <v>97</v>
      </c>
      <c r="P4" s="22" t="s">
        <v>100</v>
      </c>
      <c r="Q4" s="22" t="s">
        <v>123</v>
      </c>
      <c r="R4" s="22" t="s">
        <v>124</v>
      </c>
      <c r="S4" s="129" t="s">
        <v>127</v>
      </c>
      <c r="T4" s="22" t="s">
        <v>126</v>
      </c>
      <c r="U4" s="22" t="s">
        <v>128</v>
      </c>
      <c r="V4" s="21" t="s">
        <v>130</v>
      </c>
      <c r="W4" s="21" t="s">
        <v>275</v>
      </c>
      <c r="X4" s="129" t="s">
        <v>276</v>
      </c>
      <c r="Y4" s="133" t="s">
        <v>292</v>
      </c>
      <c r="Z4" s="133" t="s">
        <v>294</v>
      </c>
      <c r="AA4" s="43" t="s">
        <v>7</v>
      </c>
      <c r="AB4" s="21" t="s">
        <v>8</v>
      </c>
      <c r="AC4" s="21" t="s">
        <v>9</v>
      </c>
      <c r="AD4" s="21" t="s">
        <v>58</v>
      </c>
      <c r="AE4" s="21" t="s">
        <v>10</v>
      </c>
      <c r="AF4" s="21" t="s">
        <v>11</v>
      </c>
      <c r="AG4" s="21" t="s">
        <v>12</v>
      </c>
      <c r="AH4" s="21" t="s">
        <v>56</v>
      </c>
      <c r="AI4" s="21" t="s">
        <v>13</v>
      </c>
      <c r="AJ4" s="21" t="s">
        <v>59</v>
      </c>
      <c r="AK4" s="21" t="s">
        <v>42</v>
      </c>
      <c r="AL4" s="21" t="s">
        <v>49</v>
      </c>
      <c r="AM4" s="21" t="s">
        <v>60</v>
      </c>
      <c r="AN4" s="21" t="s">
        <v>97</v>
      </c>
      <c r="AO4" s="22" t="s">
        <v>100</v>
      </c>
      <c r="AP4" s="22" t="s">
        <v>123</v>
      </c>
      <c r="AQ4" s="22" t="s">
        <v>124</v>
      </c>
      <c r="AR4" s="129" t="s">
        <v>127</v>
      </c>
      <c r="AS4" s="22" t="s">
        <v>126</v>
      </c>
      <c r="AT4" s="22" t="s">
        <v>128</v>
      </c>
      <c r="AU4" s="21" t="s">
        <v>130</v>
      </c>
      <c r="AV4" s="21" t="s">
        <v>275</v>
      </c>
      <c r="AW4" s="129" t="s">
        <v>276</v>
      </c>
      <c r="AX4" s="133" t="s">
        <v>292</v>
      </c>
      <c r="AY4" s="133" t="s">
        <v>294</v>
      </c>
      <c r="AZ4" s="43" t="s">
        <v>7</v>
      </c>
      <c r="BA4" s="21" t="s">
        <v>8</v>
      </c>
      <c r="BB4" s="21" t="s">
        <v>9</v>
      </c>
      <c r="BC4" s="21" t="s">
        <v>58</v>
      </c>
      <c r="BD4" s="21" t="s">
        <v>10</v>
      </c>
      <c r="BE4" s="21" t="s">
        <v>11</v>
      </c>
      <c r="BF4" s="21" t="s">
        <v>12</v>
      </c>
      <c r="BG4" s="21" t="s">
        <v>56</v>
      </c>
      <c r="BH4" s="21" t="s">
        <v>13</v>
      </c>
      <c r="BI4" s="21" t="s">
        <v>59</v>
      </c>
      <c r="BJ4" s="21" t="s">
        <v>42</v>
      </c>
      <c r="BK4" s="21" t="s">
        <v>49</v>
      </c>
      <c r="BL4" s="21" t="s">
        <v>60</v>
      </c>
      <c r="BM4" s="21" t="s">
        <v>97</v>
      </c>
      <c r="BN4" s="22" t="s">
        <v>100</v>
      </c>
      <c r="BO4" s="22" t="s">
        <v>123</v>
      </c>
      <c r="BP4" s="22" t="s">
        <v>124</v>
      </c>
      <c r="BQ4" s="129" t="s">
        <v>127</v>
      </c>
      <c r="BR4" s="22" t="s">
        <v>126</v>
      </c>
      <c r="BS4" s="22" t="s">
        <v>128</v>
      </c>
      <c r="BT4" s="21" t="s">
        <v>130</v>
      </c>
      <c r="BU4" s="21" t="s">
        <v>275</v>
      </c>
      <c r="BV4" s="129" t="s">
        <v>276</v>
      </c>
      <c r="BW4" s="133" t="s">
        <v>292</v>
      </c>
      <c r="BX4" s="133" t="s">
        <v>294</v>
      </c>
      <c r="BY4" s="43" t="s">
        <v>7</v>
      </c>
      <c r="BZ4" s="21" t="s">
        <v>8</v>
      </c>
      <c r="CA4" s="21" t="s">
        <v>9</v>
      </c>
      <c r="CB4" s="21" t="s">
        <v>58</v>
      </c>
      <c r="CC4" s="21" t="s">
        <v>10</v>
      </c>
      <c r="CD4" s="21" t="s">
        <v>11</v>
      </c>
      <c r="CE4" s="21" t="s">
        <v>12</v>
      </c>
      <c r="CF4" s="21" t="s">
        <v>56</v>
      </c>
      <c r="CG4" s="21" t="s">
        <v>13</v>
      </c>
      <c r="CH4" s="21" t="s">
        <v>59</v>
      </c>
      <c r="CI4" s="21" t="s">
        <v>42</v>
      </c>
      <c r="CJ4" s="21" t="s">
        <v>49</v>
      </c>
      <c r="CK4" s="21" t="s">
        <v>60</v>
      </c>
      <c r="CL4" s="21" t="s">
        <v>97</v>
      </c>
      <c r="CM4" s="22" t="s">
        <v>100</v>
      </c>
      <c r="CN4" s="22" t="s">
        <v>123</v>
      </c>
      <c r="CO4" s="22" t="s">
        <v>124</v>
      </c>
      <c r="CP4" s="129" t="s">
        <v>127</v>
      </c>
      <c r="CQ4" s="22" t="s">
        <v>126</v>
      </c>
      <c r="CR4" s="22" t="s">
        <v>128</v>
      </c>
      <c r="CS4" s="21" t="s">
        <v>130</v>
      </c>
      <c r="CT4" s="21" t="s">
        <v>275</v>
      </c>
      <c r="CU4" s="129" t="s">
        <v>276</v>
      </c>
      <c r="CV4" s="133" t="s">
        <v>292</v>
      </c>
      <c r="CW4" s="133" t="s">
        <v>294</v>
      </c>
      <c r="CX4" s="43" t="s">
        <v>7</v>
      </c>
      <c r="CY4" s="21" t="s">
        <v>8</v>
      </c>
      <c r="CZ4" s="21" t="s">
        <v>9</v>
      </c>
      <c r="DA4" s="21" t="s">
        <v>58</v>
      </c>
      <c r="DB4" s="21" t="s">
        <v>10</v>
      </c>
      <c r="DC4" s="21" t="s">
        <v>11</v>
      </c>
      <c r="DD4" s="21" t="s">
        <v>12</v>
      </c>
      <c r="DE4" s="21" t="s">
        <v>56</v>
      </c>
      <c r="DF4" s="21" t="s">
        <v>13</v>
      </c>
      <c r="DG4" s="21" t="s">
        <v>59</v>
      </c>
      <c r="DH4" s="21" t="s">
        <v>42</v>
      </c>
      <c r="DI4" s="21" t="s">
        <v>49</v>
      </c>
      <c r="DJ4" s="21" t="s">
        <v>60</v>
      </c>
      <c r="DK4" s="21" t="s">
        <v>97</v>
      </c>
      <c r="DL4" s="22" t="s">
        <v>100</v>
      </c>
      <c r="DM4" s="22" t="s">
        <v>123</v>
      </c>
      <c r="DN4" s="22" t="s">
        <v>124</v>
      </c>
      <c r="DO4" s="129" t="s">
        <v>127</v>
      </c>
      <c r="DP4" s="22" t="s">
        <v>126</v>
      </c>
      <c r="DQ4" s="22" t="s">
        <v>128</v>
      </c>
      <c r="DR4" s="21" t="s">
        <v>130</v>
      </c>
      <c r="DS4" s="21" t="s">
        <v>275</v>
      </c>
      <c r="DT4" s="129" t="s">
        <v>276</v>
      </c>
      <c r="DU4" s="133" t="s">
        <v>292</v>
      </c>
      <c r="DV4" s="133" t="s">
        <v>294</v>
      </c>
      <c r="DW4" s="43" t="s">
        <v>7</v>
      </c>
      <c r="DX4" s="21" t="s">
        <v>8</v>
      </c>
      <c r="DY4" s="21" t="s">
        <v>9</v>
      </c>
      <c r="DZ4" s="21" t="s">
        <v>58</v>
      </c>
      <c r="EA4" s="21" t="s">
        <v>10</v>
      </c>
      <c r="EB4" s="21" t="s">
        <v>11</v>
      </c>
      <c r="EC4" s="21" t="s">
        <v>12</v>
      </c>
      <c r="ED4" s="21" t="s">
        <v>56</v>
      </c>
      <c r="EE4" s="21" t="s">
        <v>13</v>
      </c>
      <c r="EF4" s="21" t="s">
        <v>59</v>
      </c>
      <c r="EG4" s="21" t="s">
        <v>42</v>
      </c>
      <c r="EH4" s="21" t="s">
        <v>49</v>
      </c>
      <c r="EI4" s="21" t="s">
        <v>60</v>
      </c>
      <c r="EJ4" s="21" t="s">
        <v>97</v>
      </c>
      <c r="EK4" s="22" t="s">
        <v>100</v>
      </c>
      <c r="EL4" s="22" t="s">
        <v>123</v>
      </c>
      <c r="EM4" s="22" t="s">
        <v>124</v>
      </c>
      <c r="EN4" s="129" t="s">
        <v>127</v>
      </c>
      <c r="EO4" s="22" t="s">
        <v>126</v>
      </c>
      <c r="EP4" s="22" t="s">
        <v>128</v>
      </c>
      <c r="EQ4" s="21" t="s">
        <v>130</v>
      </c>
      <c r="ER4" s="21" t="s">
        <v>275</v>
      </c>
      <c r="ES4" s="129" t="s">
        <v>276</v>
      </c>
      <c r="ET4" s="134" t="s">
        <v>292</v>
      </c>
      <c r="EU4" s="134" t="s">
        <v>294</v>
      </c>
      <c r="EV4" s="20"/>
      <c r="EW4" s="20"/>
      <c r="EX4" s="20"/>
      <c r="EY4" s="20"/>
      <c r="EZ4" s="20"/>
      <c r="FA4" s="20"/>
      <c r="FB4" s="20"/>
      <c r="FC4" s="20"/>
    </row>
    <row r="5" spans="1:159" x14ac:dyDescent="0.2">
      <c r="A5" s="26" t="s">
        <v>136</v>
      </c>
      <c r="B5" s="44">
        <v>23076</v>
      </c>
      <c r="C5" s="27">
        <f>1724+5934+1180+1167+4352+8710</f>
        <v>23067</v>
      </c>
      <c r="D5" s="27">
        <f>D6+D24+D39+D53+D64</f>
        <v>23449</v>
      </c>
      <c r="E5" s="27">
        <f>E6+E24+E39+E53+E64</f>
        <v>23153</v>
      </c>
      <c r="F5" s="27">
        <v>25202</v>
      </c>
      <c r="G5" s="27">
        <v>26628</v>
      </c>
      <c r="H5" s="27">
        <f t="shared" ref="H5:V5" si="0">H6+H24+H39+H53+H64</f>
        <v>28454</v>
      </c>
      <c r="I5" s="27">
        <f t="shared" si="0"/>
        <v>29254</v>
      </c>
      <c r="J5" s="27">
        <f t="shared" si="0"/>
        <v>29900</v>
      </c>
      <c r="K5" s="27">
        <f t="shared" si="0"/>
        <v>30440</v>
      </c>
      <c r="L5" s="27">
        <f t="shared" si="0"/>
        <v>30484</v>
      </c>
      <c r="M5" s="27">
        <f t="shared" si="0"/>
        <v>30314</v>
      </c>
      <c r="N5" s="27">
        <f t="shared" si="0"/>
        <v>30667</v>
      </c>
      <c r="O5" s="27">
        <f t="shared" si="0"/>
        <v>31089</v>
      </c>
      <c r="P5" s="27">
        <f t="shared" si="0"/>
        <v>32366</v>
      </c>
      <c r="Q5" s="27">
        <f t="shared" si="0"/>
        <v>34727</v>
      </c>
      <c r="R5" s="27">
        <f t="shared" si="0"/>
        <v>36170</v>
      </c>
      <c r="S5" s="27">
        <f t="shared" si="0"/>
        <v>37447</v>
      </c>
      <c r="T5" s="27">
        <f t="shared" si="0"/>
        <v>37748</v>
      </c>
      <c r="U5" s="27">
        <f t="shared" si="0"/>
        <v>40875</v>
      </c>
      <c r="V5" s="27">
        <f t="shared" si="0"/>
        <v>43382</v>
      </c>
      <c r="W5" s="27">
        <f t="shared" ref="W5:X5" si="1">W6+W24+W39+W53+W64</f>
        <v>47070</v>
      </c>
      <c r="X5" s="27">
        <f t="shared" si="1"/>
        <v>48427</v>
      </c>
      <c r="Y5" s="27">
        <f t="shared" ref="Y5:Z5" si="2">Y6+Y24+Y39+Y53+Y64</f>
        <v>50225</v>
      </c>
      <c r="Z5" s="27">
        <f t="shared" si="2"/>
        <v>50767</v>
      </c>
      <c r="AA5" s="44">
        <v>40438</v>
      </c>
      <c r="AB5" s="27">
        <f>810+2272+111+8408+1235+15748+10380</f>
        <v>38964</v>
      </c>
      <c r="AC5" s="27">
        <f>AC6+AC24+AC39+AC53+AC64</f>
        <v>38891</v>
      </c>
      <c r="AD5" s="27">
        <f>AD6+AD24+AD39+AD53+AD64</f>
        <v>38431</v>
      </c>
      <c r="AE5" s="27">
        <v>41920</v>
      </c>
      <c r="AF5" s="27">
        <v>43308</v>
      </c>
      <c r="AG5" s="27">
        <f t="shared" ref="AG5:AU5" si="3">AG6+AG24+AG39+AG53+AG64</f>
        <v>47096</v>
      </c>
      <c r="AH5" s="27">
        <f t="shared" si="3"/>
        <v>50299</v>
      </c>
      <c r="AI5" s="27">
        <f t="shared" si="3"/>
        <v>53940</v>
      </c>
      <c r="AJ5" s="27">
        <f t="shared" si="3"/>
        <v>58354</v>
      </c>
      <c r="AK5" s="27">
        <f t="shared" si="3"/>
        <v>59365</v>
      </c>
      <c r="AL5" s="27">
        <f t="shared" si="3"/>
        <v>60280</v>
      </c>
      <c r="AM5" s="27">
        <f t="shared" si="3"/>
        <v>60334</v>
      </c>
      <c r="AN5" s="27">
        <f t="shared" si="3"/>
        <v>61103</v>
      </c>
      <c r="AO5" s="27">
        <f t="shared" si="3"/>
        <v>63667</v>
      </c>
      <c r="AP5" s="27">
        <f t="shared" si="3"/>
        <v>67887</v>
      </c>
      <c r="AQ5" s="27">
        <f t="shared" si="3"/>
        <v>72929</v>
      </c>
      <c r="AR5" s="27">
        <f t="shared" si="3"/>
        <v>75853</v>
      </c>
      <c r="AS5" s="27">
        <f t="shared" si="3"/>
        <v>78518</v>
      </c>
      <c r="AT5" s="27">
        <f t="shared" si="3"/>
        <v>82692</v>
      </c>
      <c r="AU5" s="27">
        <f t="shared" si="3"/>
        <v>86948</v>
      </c>
      <c r="AV5" s="27">
        <f t="shared" ref="AV5:AW5" si="4">AV6+AV24+AV39+AV53+AV64</f>
        <v>90557</v>
      </c>
      <c r="AW5" s="27">
        <f t="shared" si="4"/>
        <v>92058</v>
      </c>
      <c r="AX5" s="27">
        <f t="shared" ref="AX5:AY5" si="5">AX6+AX24+AX39+AX53+AX64</f>
        <v>99638</v>
      </c>
      <c r="AY5" s="27">
        <f t="shared" si="5"/>
        <v>102245</v>
      </c>
      <c r="AZ5" s="44">
        <v>46206</v>
      </c>
      <c r="BA5" s="27">
        <f>792+2077+1059+3275+7059+20494+607+5053+2880+5745+14+24+0+4</f>
        <v>49083</v>
      </c>
      <c r="BB5" s="27">
        <f>BB6+BB24+BB39+BB53+BB64</f>
        <v>51056</v>
      </c>
      <c r="BC5" s="27">
        <f>BC6+BC24+BC39+BC53+BC64</f>
        <v>52330</v>
      </c>
      <c r="BD5" s="27">
        <v>54448</v>
      </c>
      <c r="BE5" s="27">
        <v>55247</v>
      </c>
      <c r="BF5" s="27">
        <f t="shared" ref="BF5:BT5" si="6">BF6+BF24+BF39+BF53+BF64</f>
        <v>56263</v>
      </c>
      <c r="BG5" s="27">
        <f t="shared" si="6"/>
        <v>60160</v>
      </c>
      <c r="BH5" s="27">
        <f t="shared" si="6"/>
        <v>62508</v>
      </c>
      <c r="BI5" s="27">
        <f t="shared" si="6"/>
        <v>63114</v>
      </c>
      <c r="BJ5" s="27">
        <f t="shared" si="6"/>
        <v>62745</v>
      </c>
      <c r="BK5" s="27">
        <f t="shared" si="6"/>
        <v>61111</v>
      </c>
      <c r="BL5" s="27">
        <f t="shared" si="6"/>
        <v>62436</v>
      </c>
      <c r="BM5" s="27">
        <f t="shared" si="6"/>
        <v>63885</v>
      </c>
      <c r="BN5" s="27">
        <f t="shared" si="6"/>
        <v>75285</v>
      </c>
      <c r="BO5" s="27">
        <f t="shared" si="6"/>
        <v>82754</v>
      </c>
      <c r="BP5" s="27">
        <f t="shared" si="6"/>
        <v>81920</v>
      </c>
      <c r="BQ5" s="27">
        <f t="shared" si="6"/>
        <v>79988</v>
      </c>
      <c r="BR5" s="27">
        <f t="shared" si="6"/>
        <v>78443</v>
      </c>
      <c r="BS5" s="27">
        <f t="shared" si="6"/>
        <v>82875</v>
      </c>
      <c r="BT5" s="27">
        <f t="shared" si="6"/>
        <v>88345</v>
      </c>
      <c r="BU5" s="27">
        <f t="shared" ref="BU5:BV5" si="7">BU6+BU24+BU39+BU53+BU64</f>
        <v>91988</v>
      </c>
      <c r="BV5" s="27">
        <f t="shared" si="7"/>
        <v>98831</v>
      </c>
      <c r="BW5" s="27">
        <f t="shared" ref="BW5:BX5" si="8">BW6+BW24+BW39+BW53+BW64</f>
        <v>105225</v>
      </c>
      <c r="BX5" s="27">
        <f t="shared" si="8"/>
        <v>108320</v>
      </c>
      <c r="BY5" s="44">
        <v>65598</v>
      </c>
      <c r="BZ5" s="27">
        <f>66935+16+50+295</f>
        <v>67296</v>
      </c>
      <c r="CA5" s="27">
        <f>CA6+CA24+CA39+CA53+CA64</f>
        <v>67717</v>
      </c>
      <c r="CB5" s="27">
        <f>CB6+CB24+CB39+CB53+CB64</f>
        <v>70056</v>
      </c>
      <c r="CC5" s="27">
        <v>78832</v>
      </c>
      <c r="CD5" s="27">
        <v>77870</v>
      </c>
      <c r="CE5" s="27">
        <f t="shared" ref="CE5:CS5" si="9">CE6+CE24+CE39+CE53+CE64</f>
        <v>84727</v>
      </c>
      <c r="CF5" s="27">
        <f t="shared" si="9"/>
        <v>89793</v>
      </c>
      <c r="CG5" s="27">
        <f t="shared" si="9"/>
        <v>93785</v>
      </c>
      <c r="CH5" s="27">
        <f t="shared" si="9"/>
        <v>94399</v>
      </c>
      <c r="CI5" s="27">
        <f t="shared" si="9"/>
        <v>94568</v>
      </c>
      <c r="CJ5" s="27">
        <f t="shared" si="9"/>
        <v>98473</v>
      </c>
      <c r="CK5" s="27">
        <f t="shared" si="9"/>
        <v>102933</v>
      </c>
      <c r="CL5" s="27">
        <f t="shared" si="9"/>
        <v>113005</v>
      </c>
      <c r="CM5" s="27">
        <f t="shared" si="9"/>
        <v>128107</v>
      </c>
      <c r="CN5" s="27">
        <f t="shared" si="9"/>
        <v>139976</v>
      </c>
      <c r="CO5" s="27">
        <f t="shared" si="9"/>
        <v>142130</v>
      </c>
      <c r="CP5" s="27">
        <f t="shared" si="9"/>
        <v>136470</v>
      </c>
      <c r="CQ5" s="27">
        <f t="shared" si="9"/>
        <v>151105</v>
      </c>
      <c r="CR5" s="27">
        <f t="shared" si="9"/>
        <v>156607</v>
      </c>
      <c r="CS5" s="27">
        <f t="shared" si="9"/>
        <v>169415</v>
      </c>
      <c r="CT5" s="27">
        <f t="shared" ref="CT5:CU5" si="10">CT6+CT24+CT39+CT53+CT64</f>
        <v>176560</v>
      </c>
      <c r="CU5" s="27">
        <f t="shared" si="10"/>
        <v>172518</v>
      </c>
      <c r="CV5" s="27">
        <f t="shared" ref="CV5:CW5" si="11">CV6+CV24+CV39+CV53+CV64</f>
        <v>185694</v>
      </c>
      <c r="CW5" s="27">
        <f t="shared" si="11"/>
        <v>181770</v>
      </c>
      <c r="CX5" s="44">
        <v>85112</v>
      </c>
      <c r="CY5" s="27">
        <v>76137</v>
      </c>
      <c r="CZ5" s="27">
        <f>CZ6+CZ24+CZ39+CZ53+CZ64</f>
        <v>75475</v>
      </c>
      <c r="DA5" s="27">
        <f>DA6+DA24+DA39+DA53+DA64</f>
        <v>77704</v>
      </c>
      <c r="DB5" s="27">
        <v>88228</v>
      </c>
      <c r="DC5" s="27">
        <v>92234</v>
      </c>
      <c r="DD5" s="27">
        <f t="shared" ref="DD5:DR5" si="12">DD6+DD24+DD39+DD53+DD64</f>
        <v>92668</v>
      </c>
      <c r="DE5" s="27">
        <f t="shared" si="12"/>
        <v>96028</v>
      </c>
      <c r="DF5" s="27">
        <f t="shared" si="12"/>
        <v>98938</v>
      </c>
      <c r="DG5" s="27">
        <f t="shared" si="12"/>
        <v>101230</v>
      </c>
      <c r="DH5" s="27">
        <f t="shared" si="12"/>
        <v>106253</v>
      </c>
      <c r="DI5" s="27">
        <f t="shared" si="12"/>
        <v>110087</v>
      </c>
      <c r="DJ5" s="27">
        <f t="shared" si="12"/>
        <v>114691</v>
      </c>
      <c r="DK5" s="27">
        <f t="shared" si="12"/>
        <v>124240</v>
      </c>
      <c r="DL5" s="27">
        <f t="shared" si="12"/>
        <v>147283</v>
      </c>
      <c r="DM5" s="27">
        <f t="shared" si="12"/>
        <v>162294</v>
      </c>
      <c r="DN5" s="27">
        <f t="shared" si="12"/>
        <v>166300</v>
      </c>
      <c r="DO5" s="27">
        <f t="shared" si="12"/>
        <v>164432</v>
      </c>
      <c r="DP5" s="27">
        <f t="shared" si="12"/>
        <v>176572</v>
      </c>
      <c r="DQ5" s="27">
        <f t="shared" si="12"/>
        <v>175880</v>
      </c>
      <c r="DR5" s="27">
        <f t="shared" si="12"/>
        <v>178564</v>
      </c>
      <c r="DS5" s="27">
        <f t="shared" ref="DS5:DT5" si="13">DS6+DS24+DS39+DS53+DS64</f>
        <v>181766</v>
      </c>
      <c r="DT5" s="27">
        <f t="shared" si="13"/>
        <v>174002</v>
      </c>
      <c r="DU5" s="27">
        <f t="shared" ref="DU5:DV5" si="14">DU6+DU24+DU39+DU53+DU64</f>
        <v>171989</v>
      </c>
      <c r="DV5" s="27">
        <f t="shared" si="14"/>
        <v>158199</v>
      </c>
      <c r="DW5" s="44">
        <v>17219</v>
      </c>
      <c r="DX5" s="27">
        <f>2917+14466</f>
        <v>17383</v>
      </c>
      <c r="DY5" s="27">
        <f>DY6+DY24+DY39+DY53+DY64</f>
        <v>18407</v>
      </c>
      <c r="DZ5" s="27">
        <f>DZ6+DZ24+DZ39+DZ53+DZ64</f>
        <v>18504</v>
      </c>
      <c r="EA5" s="27">
        <v>20068</v>
      </c>
      <c r="EB5" s="27">
        <v>21011</v>
      </c>
      <c r="EC5" s="27">
        <f t="shared" ref="EC5:EQ5" si="15">EC6+EC24+EC39+EC53+EC64</f>
        <v>23065</v>
      </c>
      <c r="ED5" s="27">
        <f t="shared" si="15"/>
        <v>25700</v>
      </c>
      <c r="EE5" s="27">
        <f t="shared" si="15"/>
        <v>28002</v>
      </c>
      <c r="EF5" s="27">
        <f t="shared" si="15"/>
        <v>31214</v>
      </c>
      <c r="EG5" s="27">
        <f t="shared" si="15"/>
        <v>33352</v>
      </c>
      <c r="EH5" s="27">
        <f t="shared" si="15"/>
        <v>35917</v>
      </c>
      <c r="EI5" s="27">
        <f t="shared" si="15"/>
        <v>39260</v>
      </c>
      <c r="EJ5" s="27">
        <f t="shared" si="15"/>
        <v>42456</v>
      </c>
      <c r="EK5" s="27">
        <f t="shared" si="15"/>
        <v>42692</v>
      </c>
      <c r="EL5" s="27">
        <f t="shared" si="15"/>
        <v>44940</v>
      </c>
      <c r="EM5" s="27">
        <f t="shared" si="15"/>
        <v>46362</v>
      </c>
      <c r="EN5" s="27">
        <f t="shared" si="15"/>
        <v>48844</v>
      </c>
      <c r="EO5" s="27">
        <f t="shared" si="15"/>
        <v>54531</v>
      </c>
      <c r="EP5" s="27">
        <f t="shared" si="15"/>
        <v>58120</v>
      </c>
      <c r="EQ5" s="27">
        <f t="shared" si="15"/>
        <v>62620</v>
      </c>
      <c r="ER5" s="27">
        <f t="shared" ref="ER5:ES5" si="16">ER6+ER24+ER39+ER53+ER64</f>
        <v>68566</v>
      </c>
      <c r="ES5" s="27">
        <f t="shared" si="16"/>
        <v>70448</v>
      </c>
      <c r="ET5" s="27">
        <f t="shared" ref="ET5:EU5" si="17">ET6+ET24+ET39+ET53+ET64</f>
        <v>79942</v>
      </c>
      <c r="EU5" s="27">
        <f t="shared" si="17"/>
        <v>85371</v>
      </c>
      <c r="EV5" s="10"/>
      <c r="EW5" s="10"/>
      <c r="EX5" s="10"/>
      <c r="EY5" s="10"/>
      <c r="EZ5" s="10"/>
      <c r="FA5" s="10"/>
      <c r="FB5" s="10"/>
      <c r="FC5" s="10"/>
    </row>
    <row r="6" spans="1:159" x14ac:dyDescent="0.2">
      <c r="A6" s="28" t="s">
        <v>44</v>
      </c>
      <c r="B6" s="45">
        <f t="shared" ref="B6:G6" si="18">SUM(B8:B23)</f>
        <v>5127</v>
      </c>
      <c r="C6" s="29">
        <f t="shared" si="18"/>
        <v>5401</v>
      </c>
      <c r="D6" s="29">
        <f t="shared" si="18"/>
        <v>5508</v>
      </c>
      <c r="E6" s="29">
        <f t="shared" si="18"/>
        <v>5592</v>
      </c>
      <c r="F6" s="29">
        <f t="shared" si="18"/>
        <v>5504</v>
      </c>
      <c r="G6" s="29">
        <f t="shared" si="18"/>
        <v>5910</v>
      </c>
      <c r="H6" s="29">
        <f t="shared" ref="H6:V6" si="19">SUM(H8:H23)</f>
        <v>6907</v>
      </c>
      <c r="I6" s="29">
        <f t="shared" si="19"/>
        <v>7384</v>
      </c>
      <c r="J6" s="29">
        <f t="shared" si="19"/>
        <v>7451</v>
      </c>
      <c r="K6" s="29">
        <f t="shared" si="19"/>
        <v>7902</v>
      </c>
      <c r="L6" s="29">
        <f t="shared" si="19"/>
        <v>7645</v>
      </c>
      <c r="M6" s="29">
        <f t="shared" si="19"/>
        <v>7722</v>
      </c>
      <c r="N6" s="29">
        <f t="shared" si="19"/>
        <v>7686</v>
      </c>
      <c r="O6" s="29">
        <f t="shared" si="19"/>
        <v>7863</v>
      </c>
      <c r="P6" s="29">
        <f t="shared" si="19"/>
        <v>7736</v>
      </c>
      <c r="Q6" s="29">
        <f t="shared" si="19"/>
        <v>8343</v>
      </c>
      <c r="R6" s="29">
        <f t="shared" si="19"/>
        <v>8830</v>
      </c>
      <c r="S6" s="29">
        <f t="shared" si="19"/>
        <v>9018</v>
      </c>
      <c r="T6" s="29">
        <f t="shared" si="19"/>
        <v>9337</v>
      </c>
      <c r="U6" s="29">
        <f t="shared" si="19"/>
        <v>10180</v>
      </c>
      <c r="V6" s="29">
        <f t="shared" si="19"/>
        <v>11237</v>
      </c>
      <c r="W6" s="29">
        <f t="shared" ref="W6:X6" si="20">SUM(W8:W23)</f>
        <v>12729</v>
      </c>
      <c r="X6" s="29">
        <f t="shared" si="20"/>
        <v>13516</v>
      </c>
      <c r="Y6" s="29">
        <f t="shared" ref="Y6:Z6" si="21">SUM(Y8:Y23)</f>
        <v>14200</v>
      </c>
      <c r="Z6" s="29">
        <f t="shared" si="21"/>
        <v>14990</v>
      </c>
      <c r="AA6" s="45">
        <f t="shared" ref="AA6:AF6" si="22">SUM(AA8:AA23)</f>
        <v>8831</v>
      </c>
      <c r="AB6" s="29">
        <f t="shared" si="22"/>
        <v>8622</v>
      </c>
      <c r="AC6" s="29">
        <f t="shared" si="22"/>
        <v>8849</v>
      </c>
      <c r="AD6" s="29">
        <f t="shared" si="22"/>
        <v>9400</v>
      </c>
      <c r="AE6" s="29">
        <f t="shared" si="22"/>
        <v>9848</v>
      </c>
      <c r="AF6" s="29">
        <f t="shared" si="22"/>
        <v>10429</v>
      </c>
      <c r="AG6" s="29">
        <f t="shared" ref="AG6:AU6" si="23">SUM(AG8:AG23)</f>
        <v>11773</v>
      </c>
      <c r="AH6" s="29">
        <f t="shared" si="23"/>
        <v>12795</v>
      </c>
      <c r="AI6" s="29">
        <f t="shared" si="23"/>
        <v>14163</v>
      </c>
      <c r="AJ6" s="29">
        <f t="shared" si="23"/>
        <v>15055</v>
      </c>
      <c r="AK6" s="29">
        <f t="shared" si="23"/>
        <v>15098</v>
      </c>
      <c r="AL6" s="29">
        <f t="shared" si="23"/>
        <v>16127</v>
      </c>
      <c r="AM6" s="29">
        <f t="shared" si="23"/>
        <v>16174</v>
      </c>
      <c r="AN6" s="29">
        <f t="shared" si="23"/>
        <v>16501</v>
      </c>
      <c r="AO6" s="29">
        <f t="shared" si="23"/>
        <v>16880</v>
      </c>
      <c r="AP6" s="29">
        <f t="shared" si="23"/>
        <v>18166</v>
      </c>
      <c r="AQ6" s="29">
        <f t="shared" si="23"/>
        <v>18873</v>
      </c>
      <c r="AR6" s="29">
        <f t="shared" si="23"/>
        <v>19798</v>
      </c>
      <c r="AS6" s="29">
        <f t="shared" si="23"/>
        <v>20509</v>
      </c>
      <c r="AT6" s="29">
        <f t="shared" si="23"/>
        <v>21989</v>
      </c>
      <c r="AU6" s="29">
        <f t="shared" si="23"/>
        <v>22807</v>
      </c>
      <c r="AV6" s="29">
        <f t="shared" ref="AV6:AW6" si="24">SUM(AV8:AV23)</f>
        <v>23442</v>
      </c>
      <c r="AW6" s="29">
        <f t="shared" si="24"/>
        <v>24519</v>
      </c>
      <c r="AX6" s="29">
        <f t="shared" ref="AX6:AY6" si="25">SUM(AX8:AX23)</f>
        <v>27021</v>
      </c>
      <c r="AY6" s="29">
        <f t="shared" si="25"/>
        <v>28806</v>
      </c>
      <c r="AZ6" s="45">
        <f t="shared" ref="AZ6:BE6" si="26">SUM(AZ8:AZ23)</f>
        <v>10976</v>
      </c>
      <c r="BA6" s="29">
        <f t="shared" si="26"/>
        <v>12216</v>
      </c>
      <c r="BB6" s="29">
        <f t="shared" si="26"/>
        <v>13095</v>
      </c>
      <c r="BC6" s="29">
        <f t="shared" si="26"/>
        <v>13904</v>
      </c>
      <c r="BD6" s="29">
        <f t="shared" si="26"/>
        <v>13822</v>
      </c>
      <c r="BE6" s="29">
        <f t="shared" si="26"/>
        <v>13922</v>
      </c>
      <c r="BF6" s="29">
        <f t="shared" ref="BF6:BT6" si="27">SUM(BF8:BF23)</f>
        <v>15280</v>
      </c>
      <c r="BG6" s="29">
        <f t="shared" si="27"/>
        <v>16788</v>
      </c>
      <c r="BH6" s="29">
        <f t="shared" si="27"/>
        <v>17792</v>
      </c>
      <c r="BI6" s="29">
        <f t="shared" si="27"/>
        <v>18543</v>
      </c>
      <c r="BJ6" s="29">
        <f t="shared" si="27"/>
        <v>18010</v>
      </c>
      <c r="BK6" s="29">
        <f t="shared" si="27"/>
        <v>18200</v>
      </c>
      <c r="BL6" s="29">
        <f t="shared" si="27"/>
        <v>18383</v>
      </c>
      <c r="BM6" s="29">
        <f t="shared" si="27"/>
        <v>18856</v>
      </c>
      <c r="BN6" s="29">
        <f t="shared" si="27"/>
        <v>22602</v>
      </c>
      <c r="BO6" s="29">
        <f t="shared" si="27"/>
        <v>25281</v>
      </c>
      <c r="BP6" s="29">
        <f t="shared" si="27"/>
        <v>25010</v>
      </c>
      <c r="BQ6" s="29">
        <f t="shared" si="27"/>
        <v>24288</v>
      </c>
      <c r="BR6" s="29">
        <f t="shared" si="27"/>
        <v>23797</v>
      </c>
      <c r="BS6" s="29">
        <f t="shared" si="27"/>
        <v>24840</v>
      </c>
      <c r="BT6" s="29">
        <f t="shared" si="27"/>
        <v>27269</v>
      </c>
      <c r="BU6" s="29">
        <f t="shared" ref="BU6:BV6" si="28">SUM(BU8:BU23)</f>
        <v>28236</v>
      </c>
      <c r="BV6" s="29">
        <f t="shared" si="28"/>
        <v>30628</v>
      </c>
      <c r="BW6" s="29">
        <f t="shared" ref="BW6:BX6" si="29">SUM(BW8:BW23)</f>
        <v>32603</v>
      </c>
      <c r="BX6" s="29">
        <f t="shared" si="29"/>
        <v>33813</v>
      </c>
      <c r="BY6" s="45">
        <f t="shared" ref="BY6:CD6" si="30">SUM(BY8:BY23)</f>
        <v>14933</v>
      </c>
      <c r="BZ6" s="29">
        <f t="shared" si="30"/>
        <v>16075</v>
      </c>
      <c r="CA6" s="29">
        <f t="shared" si="30"/>
        <v>16259</v>
      </c>
      <c r="CB6" s="29">
        <f t="shared" si="30"/>
        <v>17643</v>
      </c>
      <c r="CC6" s="29">
        <f t="shared" si="30"/>
        <v>18711</v>
      </c>
      <c r="CD6" s="29">
        <f t="shared" si="30"/>
        <v>19755</v>
      </c>
      <c r="CE6" s="29">
        <f t="shared" ref="CE6:CS6" si="31">SUM(CE8:CE23)</f>
        <v>22335</v>
      </c>
      <c r="CF6" s="29">
        <f t="shared" si="31"/>
        <v>23975</v>
      </c>
      <c r="CG6" s="29">
        <f t="shared" si="31"/>
        <v>25409</v>
      </c>
      <c r="CH6" s="29">
        <f t="shared" si="31"/>
        <v>25974</v>
      </c>
      <c r="CI6" s="29">
        <f t="shared" si="31"/>
        <v>26795</v>
      </c>
      <c r="CJ6" s="29">
        <f t="shared" si="31"/>
        <v>28198</v>
      </c>
      <c r="CK6" s="29">
        <f t="shared" si="31"/>
        <v>28824</v>
      </c>
      <c r="CL6" s="29">
        <f t="shared" si="31"/>
        <v>32461</v>
      </c>
      <c r="CM6" s="29">
        <f t="shared" si="31"/>
        <v>36801</v>
      </c>
      <c r="CN6" s="29">
        <f t="shared" si="31"/>
        <v>40980</v>
      </c>
      <c r="CO6" s="29">
        <f t="shared" si="31"/>
        <v>41117</v>
      </c>
      <c r="CP6" s="29">
        <f t="shared" si="31"/>
        <v>41091</v>
      </c>
      <c r="CQ6" s="29">
        <f t="shared" si="31"/>
        <v>42606</v>
      </c>
      <c r="CR6" s="29">
        <f t="shared" si="31"/>
        <v>45395</v>
      </c>
      <c r="CS6" s="29">
        <f t="shared" si="31"/>
        <v>48994</v>
      </c>
      <c r="CT6" s="29">
        <f t="shared" ref="CT6:CU6" si="32">SUM(CT8:CT23)</f>
        <v>52463</v>
      </c>
      <c r="CU6" s="29">
        <f t="shared" si="32"/>
        <v>55825</v>
      </c>
      <c r="CV6" s="29">
        <f t="shared" ref="CV6:CW6" si="33">SUM(CV8:CV23)</f>
        <v>58381</v>
      </c>
      <c r="CW6" s="29">
        <f t="shared" si="33"/>
        <v>58839</v>
      </c>
      <c r="CX6" s="45">
        <f t="shared" ref="CX6:DC6" si="34">SUM(CX8:CX23)</f>
        <v>28828</v>
      </c>
      <c r="CY6" s="29">
        <f t="shared" si="34"/>
        <v>26376</v>
      </c>
      <c r="CZ6" s="29">
        <f t="shared" si="34"/>
        <v>25071</v>
      </c>
      <c r="DA6" s="29">
        <f t="shared" si="34"/>
        <v>25537</v>
      </c>
      <c r="DB6" s="29">
        <f t="shared" si="34"/>
        <v>27889</v>
      </c>
      <c r="DC6" s="29">
        <f t="shared" si="34"/>
        <v>29363</v>
      </c>
      <c r="DD6" s="29">
        <f t="shared" ref="DD6:DR6" si="35">SUM(DD8:DD23)</f>
        <v>27850</v>
      </c>
      <c r="DE6" s="29">
        <f t="shared" si="35"/>
        <v>28755</v>
      </c>
      <c r="DF6" s="29">
        <f t="shared" si="35"/>
        <v>29522</v>
      </c>
      <c r="DG6" s="29">
        <f t="shared" si="35"/>
        <v>30870</v>
      </c>
      <c r="DH6" s="29">
        <f t="shared" si="35"/>
        <v>32438</v>
      </c>
      <c r="DI6" s="29">
        <f t="shared" si="35"/>
        <v>34072</v>
      </c>
      <c r="DJ6" s="29">
        <f t="shared" si="35"/>
        <v>35641</v>
      </c>
      <c r="DK6" s="29">
        <f t="shared" si="35"/>
        <v>35998</v>
      </c>
      <c r="DL6" s="29">
        <f t="shared" si="35"/>
        <v>38437</v>
      </c>
      <c r="DM6" s="29">
        <f t="shared" si="35"/>
        <v>41867</v>
      </c>
      <c r="DN6" s="29">
        <f t="shared" si="35"/>
        <v>44878</v>
      </c>
      <c r="DO6" s="29">
        <f t="shared" si="35"/>
        <v>45554</v>
      </c>
      <c r="DP6" s="29">
        <f t="shared" si="35"/>
        <v>45889</v>
      </c>
      <c r="DQ6" s="29">
        <f t="shared" si="35"/>
        <v>45259</v>
      </c>
      <c r="DR6" s="29">
        <f t="shared" si="35"/>
        <v>47051</v>
      </c>
      <c r="DS6" s="29">
        <f t="shared" ref="DS6:DT6" si="36">SUM(DS8:DS23)</f>
        <v>49303</v>
      </c>
      <c r="DT6" s="29">
        <f t="shared" si="36"/>
        <v>51482</v>
      </c>
      <c r="DU6" s="29">
        <f t="shared" ref="DU6:DV6" si="37">SUM(DU8:DU23)</f>
        <v>52022</v>
      </c>
      <c r="DV6" s="29">
        <f t="shared" si="37"/>
        <v>49067</v>
      </c>
      <c r="DW6" s="45">
        <f t="shared" ref="DW6:EB6" si="38">SUM(DW8:DW23)</f>
        <v>4273</v>
      </c>
      <c r="DX6" s="29">
        <f t="shared" si="38"/>
        <v>4527</v>
      </c>
      <c r="DY6" s="29">
        <f t="shared" si="38"/>
        <v>4974</v>
      </c>
      <c r="DZ6" s="29">
        <f t="shared" si="38"/>
        <v>5284</v>
      </c>
      <c r="EA6" s="29">
        <f t="shared" si="38"/>
        <v>5552</v>
      </c>
      <c r="EB6" s="29">
        <f t="shared" si="38"/>
        <v>5701</v>
      </c>
      <c r="EC6" s="29">
        <f t="shared" ref="EC6:EQ6" si="39">SUM(EC8:EC23)</f>
        <v>6727</v>
      </c>
      <c r="ED6" s="29">
        <f t="shared" si="39"/>
        <v>7575</v>
      </c>
      <c r="EE6" s="29">
        <f t="shared" si="39"/>
        <v>8451</v>
      </c>
      <c r="EF6" s="29">
        <f t="shared" si="39"/>
        <v>9484</v>
      </c>
      <c r="EG6" s="29">
        <f t="shared" si="39"/>
        <v>9965</v>
      </c>
      <c r="EH6" s="29">
        <f t="shared" si="39"/>
        <v>11285</v>
      </c>
      <c r="EI6" s="29">
        <f t="shared" si="39"/>
        <v>12000</v>
      </c>
      <c r="EJ6" s="29">
        <f t="shared" si="39"/>
        <v>13471</v>
      </c>
      <c r="EK6" s="29">
        <f t="shared" si="39"/>
        <v>13223</v>
      </c>
      <c r="EL6" s="29">
        <f t="shared" si="39"/>
        <v>14205</v>
      </c>
      <c r="EM6" s="29">
        <f t="shared" si="39"/>
        <v>14796</v>
      </c>
      <c r="EN6" s="29">
        <f t="shared" si="39"/>
        <v>16038</v>
      </c>
      <c r="EO6" s="29">
        <f t="shared" si="39"/>
        <v>16956</v>
      </c>
      <c r="EP6" s="29">
        <f t="shared" si="39"/>
        <v>17803</v>
      </c>
      <c r="EQ6" s="29">
        <f t="shared" si="39"/>
        <v>19630</v>
      </c>
      <c r="ER6" s="29">
        <f t="shared" ref="ER6:ES6" si="40">SUM(ER8:ER23)</f>
        <v>21515</v>
      </c>
      <c r="ES6" s="29">
        <f t="shared" si="40"/>
        <v>23313</v>
      </c>
      <c r="ET6" s="29">
        <f t="shared" ref="ET6:EU6" si="41">SUM(ET8:ET23)</f>
        <v>25418</v>
      </c>
      <c r="EU6" s="29">
        <f t="shared" si="41"/>
        <v>27578</v>
      </c>
      <c r="EV6" s="10"/>
      <c r="EW6" s="10"/>
      <c r="EX6" s="10"/>
      <c r="EY6" s="10"/>
      <c r="EZ6" s="10"/>
      <c r="FA6" s="10"/>
      <c r="FB6" s="10"/>
      <c r="FC6" s="10"/>
    </row>
    <row r="7" spans="1:159" x14ac:dyDescent="0.2">
      <c r="A7" s="30" t="s">
        <v>137</v>
      </c>
      <c r="B7" s="46">
        <f t="shared" ref="B7:BY7" si="42">(B6/B5)*100</f>
        <v>22.217888715548622</v>
      </c>
      <c r="C7" s="31">
        <f t="shared" si="42"/>
        <v>23.414401525989508</v>
      </c>
      <c r="D7" s="31">
        <f t="shared" si="42"/>
        <v>23.489274595931597</v>
      </c>
      <c r="E7" s="31">
        <f t="shared" si="42"/>
        <v>24.15237766164212</v>
      </c>
      <c r="F7" s="31">
        <f t="shared" si="42"/>
        <v>21.839536544718673</v>
      </c>
      <c r="G7" s="31">
        <f t="shared" si="42"/>
        <v>22.194682289319516</v>
      </c>
      <c r="H7" s="31">
        <f t="shared" si="42"/>
        <v>24.274267238349616</v>
      </c>
      <c r="I7" s="31">
        <f t="shared" si="42"/>
        <v>25.240992684761061</v>
      </c>
      <c r="J7" s="31">
        <f t="shared" si="42"/>
        <v>24.919732441471574</v>
      </c>
      <c r="K7" s="31">
        <f t="shared" si="42"/>
        <v>25.959264126149801</v>
      </c>
      <c r="L7" s="31">
        <f t="shared" si="42"/>
        <v>25.07872982548222</v>
      </c>
      <c r="M7" s="31">
        <f t="shared" si="42"/>
        <v>25.473378636933429</v>
      </c>
      <c r="N7" s="31">
        <f t="shared" si="42"/>
        <v>25.062771056836336</v>
      </c>
      <c r="O7" s="31">
        <f t="shared" si="42"/>
        <v>25.291903888835282</v>
      </c>
      <c r="P7" s="31">
        <f t="shared" si="42"/>
        <v>23.901625162207253</v>
      </c>
      <c r="Q7" s="31">
        <f t="shared" si="42"/>
        <v>24.024534224090765</v>
      </c>
      <c r="R7" s="31">
        <f t="shared" si="42"/>
        <v>24.412496544097316</v>
      </c>
      <c r="S7" s="31">
        <f t="shared" si="42"/>
        <v>24.082035944134379</v>
      </c>
      <c r="T7" s="31">
        <f t="shared" si="42"/>
        <v>24.735085302532582</v>
      </c>
      <c r="U7" s="31">
        <f t="shared" si="42"/>
        <v>24.905198776758411</v>
      </c>
      <c r="V7" s="31">
        <f t="shared" si="42"/>
        <v>25.902448019916097</v>
      </c>
      <c r="W7" s="31">
        <f t="shared" ref="W7:X7" si="43">(W6/W5)*100</f>
        <v>27.042702358189928</v>
      </c>
      <c r="X7" s="31">
        <f t="shared" si="43"/>
        <v>27.910050178619368</v>
      </c>
      <c r="Y7" s="31">
        <f t="shared" ref="Y7:Z7" si="44">(Y6/Y5)*100</f>
        <v>28.272772523643603</v>
      </c>
      <c r="Z7" s="31">
        <f t="shared" si="44"/>
        <v>29.527054976658064</v>
      </c>
      <c r="AA7" s="46">
        <f t="shared" si="42"/>
        <v>21.838369850140957</v>
      </c>
      <c r="AB7" s="31">
        <f t="shared" si="42"/>
        <v>22.128118263012013</v>
      </c>
      <c r="AC7" s="31">
        <f t="shared" si="42"/>
        <v>22.753336247460851</v>
      </c>
      <c r="AD7" s="31">
        <f t="shared" si="42"/>
        <v>24.4594207800994</v>
      </c>
      <c r="AE7" s="31">
        <f t="shared" si="42"/>
        <v>23.492366412213741</v>
      </c>
      <c r="AF7" s="31">
        <f t="shared" si="42"/>
        <v>24.081001200701948</v>
      </c>
      <c r="AG7" s="31">
        <f t="shared" si="42"/>
        <v>24.997876677424834</v>
      </c>
      <c r="AH7" s="31">
        <f t="shared" si="42"/>
        <v>25.437881468816474</v>
      </c>
      <c r="AI7" s="31">
        <f t="shared" si="42"/>
        <v>26.256952169076754</v>
      </c>
      <c r="AJ7" s="31">
        <f t="shared" si="42"/>
        <v>25.799431058710624</v>
      </c>
      <c r="AK7" s="31">
        <f t="shared" si="42"/>
        <v>25.432493893708415</v>
      </c>
      <c r="AL7" s="31">
        <f t="shared" si="42"/>
        <v>26.75348374253484</v>
      </c>
      <c r="AM7" s="31">
        <f t="shared" si="42"/>
        <v>26.807438591838768</v>
      </c>
      <c r="AN7" s="31">
        <f t="shared" si="42"/>
        <v>27.005220692928333</v>
      </c>
      <c r="AO7" s="31">
        <f t="shared" si="42"/>
        <v>26.512950193978043</v>
      </c>
      <c r="AP7" s="31">
        <f t="shared" si="42"/>
        <v>26.759173332154905</v>
      </c>
      <c r="AQ7" s="31">
        <f t="shared" si="42"/>
        <v>25.878594249201274</v>
      </c>
      <c r="AR7" s="31">
        <f t="shared" si="42"/>
        <v>26.100483830567018</v>
      </c>
      <c r="AS7" s="31">
        <f t="shared" si="42"/>
        <v>26.120125321582311</v>
      </c>
      <c r="AT7" s="31">
        <f t="shared" si="42"/>
        <v>26.591447782131283</v>
      </c>
      <c r="AU7" s="31">
        <f t="shared" si="42"/>
        <v>26.230620600818881</v>
      </c>
      <c r="AV7" s="31">
        <f t="shared" ref="AV7:AW7" si="45">(AV6/AV5)*100</f>
        <v>25.886458252813142</v>
      </c>
      <c r="AW7" s="31">
        <f t="shared" si="45"/>
        <v>26.63429577005801</v>
      </c>
      <c r="AX7" s="31">
        <f t="shared" ref="AX7:AY7" si="46">(AX6/AX5)*100</f>
        <v>27.1191714004697</v>
      </c>
      <c r="AY7" s="31">
        <f t="shared" si="46"/>
        <v>28.17350481686146</v>
      </c>
      <c r="AZ7" s="46">
        <f t="shared" si="42"/>
        <v>23.754490758775919</v>
      </c>
      <c r="BA7" s="31">
        <f t="shared" si="42"/>
        <v>24.888454250962656</v>
      </c>
      <c r="BB7" s="31">
        <f t="shared" si="42"/>
        <v>25.648307740520217</v>
      </c>
      <c r="BC7" s="31">
        <f t="shared" si="42"/>
        <v>26.569845213070899</v>
      </c>
      <c r="BD7" s="31">
        <f t="shared" si="42"/>
        <v>25.385689097854836</v>
      </c>
      <c r="BE7" s="31">
        <f t="shared" si="42"/>
        <v>25.199558347059568</v>
      </c>
      <c r="BF7" s="31">
        <f t="shared" si="42"/>
        <v>27.158167890087626</v>
      </c>
      <c r="BG7" s="31">
        <f t="shared" si="42"/>
        <v>27.905585106382979</v>
      </c>
      <c r="BH7" s="31">
        <f t="shared" si="42"/>
        <v>28.463556664746914</v>
      </c>
      <c r="BI7" s="31">
        <f t="shared" si="42"/>
        <v>29.380169217606237</v>
      </c>
      <c r="BJ7" s="31">
        <f t="shared" si="42"/>
        <v>28.703482349191173</v>
      </c>
      <c r="BK7" s="31">
        <f t="shared" si="42"/>
        <v>29.781872330676968</v>
      </c>
      <c r="BL7" s="31">
        <f t="shared" si="42"/>
        <v>29.442949580370296</v>
      </c>
      <c r="BM7" s="31">
        <f t="shared" si="42"/>
        <v>29.515535728261721</v>
      </c>
      <c r="BN7" s="31">
        <f t="shared" si="42"/>
        <v>30.021916716477389</v>
      </c>
      <c r="BO7" s="31">
        <f t="shared" si="42"/>
        <v>30.549580684921573</v>
      </c>
      <c r="BP7" s="31">
        <f t="shared" si="42"/>
        <v>30.52978515625</v>
      </c>
      <c r="BQ7" s="31">
        <f t="shared" si="42"/>
        <v>30.364554683202481</v>
      </c>
      <c r="BR7" s="31">
        <f t="shared" si="42"/>
        <v>30.336677587547644</v>
      </c>
      <c r="BS7" s="31">
        <f t="shared" si="42"/>
        <v>29.972850678733032</v>
      </c>
      <c r="BT7" s="31">
        <f t="shared" si="42"/>
        <v>30.866489331597712</v>
      </c>
      <c r="BU7" s="31">
        <f t="shared" ref="BU7:BV7" si="47">(BU6/BU5)*100</f>
        <v>30.695308083663086</v>
      </c>
      <c r="BV7" s="31">
        <f t="shared" si="47"/>
        <v>30.990276330301221</v>
      </c>
      <c r="BW7" s="31">
        <f t="shared" ref="BW7:BX7" si="48">(BW6/BW5)*100</f>
        <v>30.98408172962699</v>
      </c>
      <c r="BX7" s="31">
        <f t="shared" si="48"/>
        <v>31.215841949778433</v>
      </c>
      <c r="BY7" s="46">
        <f t="shared" si="42"/>
        <v>22.764413549193574</v>
      </c>
      <c r="BZ7" s="31">
        <f t="shared" ref="BZ7:EQ7" si="49">(BZ6/BZ5)*100</f>
        <v>23.887006657156444</v>
      </c>
      <c r="CA7" s="31">
        <f t="shared" si="49"/>
        <v>24.010218999660353</v>
      </c>
      <c r="CB7" s="31">
        <f t="shared" si="49"/>
        <v>25.184138403562862</v>
      </c>
      <c r="CC7" s="31">
        <f t="shared" si="49"/>
        <v>23.735285163385427</v>
      </c>
      <c r="CD7" s="31">
        <f t="shared" si="49"/>
        <v>25.369205085398743</v>
      </c>
      <c r="CE7" s="31">
        <f t="shared" si="49"/>
        <v>26.361136355589128</v>
      </c>
      <c r="CF7" s="31">
        <f t="shared" si="49"/>
        <v>26.700299577918102</v>
      </c>
      <c r="CG7" s="31">
        <f t="shared" si="49"/>
        <v>27.092818681025747</v>
      </c>
      <c r="CH7" s="31">
        <f t="shared" si="49"/>
        <v>27.51512198222439</v>
      </c>
      <c r="CI7" s="31">
        <f t="shared" si="49"/>
        <v>28.334108789442521</v>
      </c>
      <c r="CJ7" s="31">
        <f t="shared" si="49"/>
        <v>28.635260426715952</v>
      </c>
      <c r="CK7" s="31">
        <f t="shared" si="49"/>
        <v>28.00268135583341</v>
      </c>
      <c r="CL7" s="31">
        <f t="shared" si="49"/>
        <v>28.725277642582185</v>
      </c>
      <c r="CM7" s="31">
        <f t="shared" si="49"/>
        <v>28.726767467819869</v>
      </c>
      <c r="CN7" s="31">
        <f t="shared" si="49"/>
        <v>29.276447390981307</v>
      </c>
      <c r="CO7" s="31">
        <f t="shared" si="49"/>
        <v>28.929149370294798</v>
      </c>
      <c r="CP7" s="31">
        <f t="shared" si="49"/>
        <v>30.10991426687184</v>
      </c>
      <c r="CQ7" s="31">
        <f t="shared" si="49"/>
        <v>28.196287349856057</v>
      </c>
      <c r="CR7" s="31">
        <f t="shared" si="49"/>
        <v>28.986571481479118</v>
      </c>
      <c r="CS7" s="31">
        <f t="shared" si="49"/>
        <v>28.919517161998641</v>
      </c>
      <c r="CT7" s="31">
        <f t="shared" ref="CT7:CU7" si="50">(CT6/CT5)*100</f>
        <v>29.713978251019483</v>
      </c>
      <c r="CU7" s="31">
        <f t="shared" si="50"/>
        <v>32.358942255300896</v>
      </c>
      <c r="CV7" s="31">
        <f t="shared" ref="CV7:CW7" si="51">(CV6/CV5)*100</f>
        <v>31.439357222096572</v>
      </c>
      <c r="CW7" s="31">
        <f t="shared" si="51"/>
        <v>32.370028057435221</v>
      </c>
      <c r="CX7" s="46">
        <f t="shared" si="49"/>
        <v>33.870664536140616</v>
      </c>
      <c r="CY7" s="31">
        <f t="shared" si="49"/>
        <v>34.642814925725993</v>
      </c>
      <c r="CZ7" s="31">
        <f t="shared" si="49"/>
        <v>33.217621729049348</v>
      </c>
      <c r="DA7" s="31">
        <f t="shared" si="49"/>
        <v>32.864460002059097</v>
      </c>
      <c r="DB7" s="31">
        <f t="shared" si="49"/>
        <v>31.610146438772276</v>
      </c>
      <c r="DC7" s="31">
        <f t="shared" si="49"/>
        <v>31.835331873278832</v>
      </c>
      <c r="DD7" s="31">
        <f t="shared" si="49"/>
        <v>30.053524409720723</v>
      </c>
      <c r="DE7" s="31">
        <f t="shared" si="49"/>
        <v>29.944391219227722</v>
      </c>
      <c r="DF7" s="31">
        <f t="shared" si="49"/>
        <v>29.838889001192666</v>
      </c>
      <c r="DG7" s="31">
        <f t="shared" si="49"/>
        <v>30.494912575323518</v>
      </c>
      <c r="DH7" s="31">
        <f t="shared" si="49"/>
        <v>30.529020357072273</v>
      </c>
      <c r="DI7" s="31">
        <f t="shared" si="49"/>
        <v>30.950066765376476</v>
      </c>
      <c r="DJ7" s="31">
        <f t="shared" si="49"/>
        <v>31.075672894996121</v>
      </c>
      <c r="DK7" s="31">
        <f t="shared" si="49"/>
        <v>28.974565357372828</v>
      </c>
      <c r="DL7" s="31">
        <f t="shared" si="49"/>
        <v>26.097377158259949</v>
      </c>
      <c r="DM7" s="31">
        <f t="shared" si="49"/>
        <v>25.797010363907475</v>
      </c>
      <c r="DN7" s="31">
        <f t="shared" si="49"/>
        <v>26.986169573060732</v>
      </c>
      <c r="DO7" s="31">
        <f t="shared" si="49"/>
        <v>27.703853264571372</v>
      </c>
      <c r="DP7" s="31">
        <f t="shared" si="49"/>
        <v>25.988831751353551</v>
      </c>
      <c r="DQ7" s="31">
        <f t="shared" si="49"/>
        <v>25.732886058676367</v>
      </c>
      <c r="DR7" s="31">
        <f t="shared" si="49"/>
        <v>26.349656145695661</v>
      </c>
      <c r="DS7" s="31">
        <f t="shared" ref="DS7:DT7" si="52">(DS6/DS5)*100</f>
        <v>27.124434712762564</v>
      </c>
      <c r="DT7" s="31">
        <f t="shared" si="52"/>
        <v>29.587016241192632</v>
      </c>
      <c r="DU7" s="31">
        <f t="shared" ref="DU7:DV7" si="53">(DU6/DU5)*100</f>
        <v>30.247283256487336</v>
      </c>
      <c r="DV7" s="31">
        <f t="shared" si="53"/>
        <v>31.015998836907944</v>
      </c>
      <c r="DW7" s="46">
        <f t="shared" si="49"/>
        <v>24.815610662640104</v>
      </c>
      <c r="DX7" s="31">
        <f t="shared" si="49"/>
        <v>26.042685382270037</v>
      </c>
      <c r="DY7" s="31">
        <f t="shared" si="49"/>
        <v>27.022328461998153</v>
      </c>
      <c r="DZ7" s="31">
        <f t="shared" si="49"/>
        <v>28.555987894509293</v>
      </c>
      <c r="EA7" s="31">
        <f t="shared" si="49"/>
        <v>27.665935818218056</v>
      </c>
      <c r="EB7" s="31">
        <f t="shared" si="49"/>
        <v>27.133406310979964</v>
      </c>
      <c r="EC7" s="31">
        <f t="shared" si="49"/>
        <v>29.165402124430955</v>
      </c>
      <c r="ED7" s="31">
        <f t="shared" si="49"/>
        <v>29.474708171206228</v>
      </c>
      <c r="EE7" s="31">
        <f t="shared" si="49"/>
        <v>30.179987143775445</v>
      </c>
      <c r="EF7" s="31">
        <f t="shared" si="49"/>
        <v>30.38380214006536</v>
      </c>
      <c r="EG7" s="31">
        <f t="shared" si="49"/>
        <v>29.878268169824896</v>
      </c>
      <c r="EH7" s="31">
        <f t="shared" si="49"/>
        <v>31.419661998496533</v>
      </c>
      <c r="EI7" s="31">
        <f t="shared" si="49"/>
        <v>30.565461029037188</v>
      </c>
      <c r="EJ7" s="31">
        <f t="shared" si="49"/>
        <v>31.729319766346336</v>
      </c>
      <c r="EK7" s="31">
        <f t="shared" si="49"/>
        <v>30.973016021737092</v>
      </c>
      <c r="EL7" s="31">
        <f t="shared" si="49"/>
        <v>31.608811748998665</v>
      </c>
      <c r="EM7" s="31">
        <f t="shared" si="49"/>
        <v>31.914067555325481</v>
      </c>
      <c r="EN7" s="31">
        <f t="shared" si="49"/>
        <v>32.83514863647531</v>
      </c>
      <c r="EO7" s="31">
        <f t="shared" si="49"/>
        <v>31.094239973593002</v>
      </c>
      <c r="EP7" s="31">
        <f t="shared" si="49"/>
        <v>30.631452167928426</v>
      </c>
      <c r="EQ7" s="31">
        <f t="shared" si="49"/>
        <v>31.3478122005749</v>
      </c>
      <c r="ER7" s="31">
        <f t="shared" ref="ER7:ES7" si="54">(ER6/ER5)*100</f>
        <v>31.37852579995916</v>
      </c>
      <c r="ES7" s="31">
        <f t="shared" si="54"/>
        <v>33.092493754258463</v>
      </c>
      <c r="ET7" s="31">
        <f t="shared" ref="ET7:EU7" si="55">(ET6/ET5)*100</f>
        <v>31.795551775036902</v>
      </c>
      <c r="EU7" s="31">
        <f t="shared" si="55"/>
        <v>32.303709690644368</v>
      </c>
      <c r="EV7" s="10"/>
      <c r="EW7" s="10"/>
      <c r="EX7" s="10"/>
      <c r="EY7" s="10"/>
      <c r="EZ7" s="10"/>
      <c r="FA7" s="10"/>
      <c r="FB7" s="10"/>
      <c r="FC7" s="10"/>
    </row>
    <row r="8" spans="1:159" x14ac:dyDescent="0.2">
      <c r="A8" s="28" t="s">
        <v>14</v>
      </c>
      <c r="B8" s="47">
        <v>109</v>
      </c>
      <c r="C8" s="32">
        <f>10+57+2+2+1+25</f>
        <v>97</v>
      </c>
      <c r="D8" s="32">
        <v>127</v>
      </c>
      <c r="E8" s="32">
        <v>155</v>
      </c>
      <c r="F8" s="32">
        <v>143</v>
      </c>
      <c r="G8" s="32">
        <v>171</v>
      </c>
      <c r="H8" s="32">
        <v>198</v>
      </c>
      <c r="I8" s="32">
        <v>202</v>
      </c>
      <c r="J8" s="32">
        <v>243</v>
      </c>
      <c r="K8" s="32">
        <v>189</v>
      </c>
      <c r="L8" s="32">
        <v>239</v>
      </c>
      <c r="M8" s="32">
        <v>220</v>
      </c>
      <c r="N8" s="32">
        <v>257</v>
      </c>
      <c r="O8" s="32">
        <v>245</v>
      </c>
      <c r="P8" s="32">
        <v>254</v>
      </c>
      <c r="Q8" s="32">
        <v>264</v>
      </c>
      <c r="R8" s="32">
        <v>258</v>
      </c>
      <c r="S8" s="32">
        <v>294</v>
      </c>
      <c r="T8" s="32">
        <v>277</v>
      </c>
      <c r="U8" s="32">
        <v>283</v>
      </c>
      <c r="V8" s="32">
        <v>349</v>
      </c>
      <c r="W8" s="32">
        <v>326</v>
      </c>
      <c r="X8" s="32">
        <v>297</v>
      </c>
      <c r="Y8" s="32">
        <v>351</v>
      </c>
      <c r="Z8" s="32">
        <v>365</v>
      </c>
      <c r="AA8" s="47">
        <v>687</v>
      </c>
      <c r="AB8" s="32">
        <f>5+39+3+206+68+218+143</f>
        <v>682</v>
      </c>
      <c r="AC8" s="32">
        <v>459</v>
      </c>
      <c r="AD8" s="32">
        <v>652</v>
      </c>
      <c r="AE8" s="32">
        <v>447</v>
      </c>
      <c r="AF8" s="32">
        <v>545</v>
      </c>
      <c r="AG8" s="32">
        <v>665</v>
      </c>
      <c r="AH8" s="32">
        <v>705</v>
      </c>
      <c r="AI8" s="32">
        <v>746</v>
      </c>
      <c r="AJ8" s="32">
        <v>753</v>
      </c>
      <c r="AK8" s="32">
        <v>763</v>
      </c>
      <c r="AL8" s="32">
        <v>1194</v>
      </c>
      <c r="AM8" s="32">
        <v>801</v>
      </c>
      <c r="AN8" s="32">
        <v>1317</v>
      </c>
      <c r="AO8" s="32">
        <v>1215</v>
      </c>
      <c r="AP8" s="32">
        <v>1306</v>
      </c>
      <c r="AQ8" s="32">
        <v>1443</v>
      </c>
      <c r="AR8" s="32">
        <v>1565</v>
      </c>
      <c r="AS8" s="32">
        <v>1554</v>
      </c>
      <c r="AT8" s="32">
        <v>1607</v>
      </c>
      <c r="AU8" s="32">
        <v>1566</v>
      </c>
      <c r="AV8" s="32">
        <v>1590</v>
      </c>
      <c r="AW8" s="32">
        <v>1611</v>
      </c>
      <c r="AX8" s="32">
        <v>1673</v>
      </c>
      <c r="AY8" s="32">
        <v>1835</v>
      </c>
      <c r="AZ8" s="47">
        <v>423</v>
      </c>
      <c r="BA8" s="32">
        <v>529</v>
      </c>
      <c r="BB8" s="32">
        <v>551</v>
      </c>
      <c r="BC8" s="32">
        <v>606</v>
      </c>
      <c r="BD8" s="32">
        <v>609</v>
      </c>
      <c r="BE8" s="32">
        <v>721</v>
      </c>
      <c r="BF8" s="32">
        <v>777</v>
      </c>
      <c r="BG8" s="32">
        <v>839</v>
      </c>
      <c r="BH8" s="32">
        <v>809</v>
      </c>
      <c r="BI8" s="32">
        <v>862</v>
      </c>
      <c r="BJ8" s="32">
        <v>828</v>
      </c>
      <c r="BK8" s="32">
        <v>804</v>
      </c>
      <c r="BL8" s="32">
        <v>824</v>
      </c>
      <c r="BM8" s="32">
        <v>779</v>
      </c>
      <c r="BN8" s="32">
        <v>789</v>
      </c>
      <c r="BO8" s="32">
        <v>952</v>
      </c>
      <c r="BP8" s="32">
        <v>1020</v>
      </c>
      <c r="BQ8" s="32">
        <v>1009</v>
      </c>
      <c r="BR8" s="32">
        <v>1005</v>
      </c>
      <c r="BS8" s="32">
        <v>1097</v>
      </c>
      <c r="BT8" s="32">
        <v>1197</v>
      </c>
      <c r="BU8" s="32">
        <v>1224</v>
      </c>
      <c r="BV8" s="32">
        <v>1218</v>
      </c>
      <c r="BW8" s="32">
        <v>1466</v>
      </c>
      <c r="BX8" s="32">
        <v>1544</v>
      </c>
      <c r="BY8" s="47">
        <v>1007</v>
      </c>
      <c r="BZ8" s="32">
        <v>1044</v>
      </c>
      <c r="CA8" s="32">
        <v>688</v>
      </c>
      <c r="CB8" s="32">
        <v>957</v>
      </c>
      <c r="CC8" s="32">
        <v>803</v>
      </c>
      <c r="CD8" s="32">
        <v>782</v>
      </c>
      <c r="CE8" s="32">
        <v>1031</v>
      </c>
      <c r="CF8" s="32">
        <v>928</v>
      </c>
      <c r="CG8" s="32">
        <v>1062</v>
      </c>
      <c r="CH8" s="32">
        <v>1022</v>
      </c>
      <c r="CI8" s="32">
        <v>1044</v>
      </c>
      <c r="CJ8" s="32">
        <v>1508</v>
      </c>
      <c r="CK8" s="32">
        <v>1053</v>
      </c>
      <c r="CL8" s="32">
        <v>1831</v>
      </c>
      <c r="CM8" s="32">
        <v>2048</v>
      </c>
      <c r="CN8" s="32">
        <v>2252</v>
      </c>
      <c r="CO8" s="32">
        <v>2256</v>
      </c>
      <c r="CP8" s="32">
        <v>2320</v>
      </c>
      <c r="CQ8" s="32">
        <v>2355</v>
      </c>
      <c r="CR8" s="32">
        <v>2680</v>
      </c>
      <c r="CS8" s="32">
        <v>2694</v>
      </c>
      <c r="CT8" s="32">
        <v>3204</v>
      </c>
      <c r="CU8" s="32">
        <v>2377</v>
      </c>
      <c r="CV8" s="32">
        <v>3074</v>
      </c>
      <c r="CW8" s="32">
        <v>3039</v>
      </c>
      <c r="CX8" s="47">
        <v>2144</v>
      </c>
      <c r="CY8" s="32">
        <v>1572</v>
      </c>
      <c r="CZ8" s="32">
        <v>1651</v>
      </c>
      <c r="DA8" s="32">
        <v>1708</v>
      </c>
      <c r="DB8" s="32">
        <v>1839</v>
      </c>
      <c r="DC8" s="32">
        <v>1974</v>
      </c>
      <c r="DD8" s="32">
        <v>2251</v>
      </c>
      <c r="DE8" s="32">
        <v>2236</v>
      </c>
      <c r="DF8" s="32">
        <v>2152</v>
      </c>
      <c r="DG8" s="32">
        <v>2325</v>
      </c>
      <c r="DH8" s="32">
        <v>2800</v>
      </c>
      <c r="DI8" s="32">
        <v>2799</v>
      </c>
      <c r="DJ8" s="32">
        <v>2437</v>
      </c>
      <c r="DK8" s="32">
        <v>2599</v>
      </c>
      <c r="DL8" s="32">
        <v>2903</v>
      </c>
      <c r="DM8" s="32">
        <v>3142</v>
      </c>
      <c r="DN8" s="32">
        <v>3763</v>
      </c>
      <c r="DO8" s="32">
        <v>3963</v>
      </c>
      <c r="DP8" s="32">
        <v>3348</v>
      </c>
      <c r="DQ8" s="32">
        <v>3411</v>
      </c>
      <c r="DR8" s="32">
        <v>3401</v>
      </c>
      <c r="DS8" s="32">
        <v>3211</v>
      </c>
      <c r="DT8" s="32">
        <v>3189</v>
      </c>
      <c r="DU8" s="32">
        <v>2860</v>
      </c>
      <c r="DV8" s="32">
        <v>2541</v>
      </c>
      <c r="DW8" s="47">
        <v>364</v>
      </c>
      <c r="DX8" s="32">
        <v>376</v>
      </c>
      <c r="DY8" s="32">
        <v>413</v>
      </c>
      <c r="DZ8" s="32">
        <v>419</v>
      </c>
      <c r="EA8" s="32">
        <v>510</v>
      </c>
      <c r="EB8" s="32">
        <v>482</v>
      </c>
      <c r="EC8" s="32">
        <v>454</v>
      </c>
      <c r="ED8" s="32">
        <v>449</v>
      </c>
      <c r="EE8" s="32">
        <v>516</v>
      </c>
      <c r="EF8" s="32">
        <v>582</v>
      </c>
      <c r="EG8" s="32">
        <v>606</v>
      </c>
      <c r="EH8" s="32">
        <v>731</v>
      </c>
      <c r="EI8" s="32">
        <v>718</v>
      </c>
      <c r="EJ8" s="32">
        <v>923</v>
      </c>
      <c r="EK8" s="32">
        <v>920</v>
      </c>
      <c r="EL8" s="32">
        <v>886</v>
      </c>
      <c r="EM8" s="32">
        <v>938</v>
      </c>
      <c r="EN8" s="32">
        <v>836</v>
      </c>
      <c r="EO8" s="32">
        <v>942</v>
      </c>
      <c r="EP8" s="32">
        <v>1094</v>
      </c>
      <c r="EQ8" s="32">
        <v>1130</v>
      </c>
      <c r="ER8" s="32">
        <v>1349</v>
      </c>
      <c r="ES8" s="10">
        <v>1485</v>
      </c>
      <c r="ET8" s="10">
        <v>1540</v>
      </c>
      <c r="EU8" s="10">
        <v>1898</v>
      </c>
      <c r="EV8" s="10"/>
      <c r="EW8" s="10"/>
      <c r="EX8" s="10"/>
      <c r="EY8" s="10"/>
      <c r="EZ8" s="10"/>
      <c r="FA8" s="10"/>
      <c r="FB8" s="10"/>
      <c r="FC8" s="10"/>
    </row>
    <row r="9" spans="1:159" x14ac:dyDescent="0.2">
      <c r="A9" s="28" t="s">
        <v>15</v>
      </c>
      <c r="B9" s="47">
        <v>59</v>
      </c>
      <c r="C9" s="32">
        <f>7+52+0+0+3+16</f>
        <v>78</v>
      </c>
      <c r="D9" s="32">
        <v>138</v>
      </c>
      <c r="E9" s="32">
        <v>51</v>
      </c>
      <c r="F9" s="32">
        <v>69</v>
      </c>
      <c r="G9" s="32">
        <v>65</v>
      </c>
      <c r="H9" s="32">
        <v>96</v>
      </c>
      <c r="I9" s="32">
        <v>107</v>
      </c>
      <c r="J9" s="32">
        <v>99</v>
      </c>
      <c r="K9" s="32">
        <v>100</v>
      </c>
      <c r="L9" s="32">
        <v>94</v>
      </c>
      <c r="M9" s="32">
        <v>94</v>
      </c>
      <c r="N9" s="32">
        <v>106</v>
      </c>
      <c r="O9" s="32">
        <v>115</v>
      </c>
      <c r="P9" s="32">
        <v>110</v>
      </c>
      <c r="Q9" s="32">
        <v>138</v>
      </c>
      <c r="R9" s="32">
        <v>145</v>
      </c>
      <c r="S9" s="32">
        <v>157</v>
      </c>
      <c r="T9" s="32">
        <v>221</v>
      </c>
      <c r="U9" s="32">
        <v>202</v>
      </c>
      <c r="V9" s="32">
        <v>232</v>
      </c>
      <c r="W9" s="32">
        <v>191</v>
      </c>
      <c r="X9" s="32">
        <v>203</v>
      </c>
      <c r="Y9" s="32">
        <v>209</v>
      </c>
      <c r="Z9" s="32">
        <v>222</v>
      </c>
      <c r="AA9" s="47">
        <v>138</v>
      </c>
      <c r="AB9" s="32">
        <f>0+14+0+46+3+81+33</f>
        <v>177</v>
      </c>
      <c r="AC9" s="32">
        <v>162</v>
      </c>
      <c r="AD9" s="32">
        <v>164</v>
      </c>
      <c r="AE9" s="32">
        <v>166</v>
      </c>
      <c r="AF9" s="32">
        <v>173</v>
      </c>
      <c r="AG9" s="32">
        <v>208</v>
      </c>
      <c r="AH9" s="32">
        <v>217</v>
      </c>
      <c r="AI9" s="32">
        <v>250</v>
      </c>
      <c r="AJ9" s="32">
        <v>281</v>
      </c>
      <c r="AK9" s="32">
        <v>274</v>
      </c>
      <c r="AL9" s="32">
        <v>293</v>
      </c>
      <c r="AM9" s="32">
        <v>285</v>
      </c>
      <c r="AN9" s="32">
        <v>293</v>
      </c>
      <c r="AO9" s="32">
        <v>250</v>
      </c>
      <c r="AP9" s="32">
        <v>247</v>
      </c>
      <c r="AQ9" s="32">
        <v>272</v>
      </c>
      <c r="AR9" s="32">
        <v>309</v>
      </c>
      <c r="AS9" s="32">
        <v>300</v>
      </c>
      <c r="AT9" s="32">
        <v>355</v>
      </c>
      <c r="AU9" s="32">
        <v>428</v>
      </c>
      <c r="AV9" s="32">
        <v>434</v>
      </c>
      <c r="AW9" s="32">
        <v>466</v>
      </c>
      <c r="AX9" s="32">
        <v>406</v>
      </c>
      <c r="AY9" s="32">
        <v>496</v>
      </c>
      <c r="AZ9" s="47">
        <v>361</v>
      </c>
      <c r="BA9" s="32">
        <v>359</v>
      </c>
      <c r="BB9" s="32">
        <v>357</v>
      </c>
      <c r="BC9" s="32">
        <v>325</v>
      </c>
      <c r="BD9" s="32">
        <v>186</v>
      </c>
      <c r="BE9" s="32">
        <v>201</v>
      </c>
      <c r="BF9" s="32">
        <v>188</v>
      </c>
      <c r="BG9" s="32">
        <v>219</v>
      </c>
      <c r="BH9" s="32">
        <v>236</v>
      </c>
      <c r="BI9" s="32">
        <v>214</v>
      </c>
      <c r="BJ9" s="32">
        <v>253</v>
      </c>
      <c r="BK9" s="32">
        <v>226</v>
      </c>
      <c r="BL9" s="32">
        <v>236</v>
      </c>
      <c r="BM9" s="32">
        <v>257</v>
      </c>
      <c r="BN9" s="32">
        <v>299</v>
      </c>
      <c r="BO9" s="32">
        <v>343</v>
      </c>
      <c r="BP9" s="32">
        <v>326</v>
      </c>
      <c r="BQ9" s="32">
        <v>355</v>
      </c>
      <c r="BR9" s="32">
        <v>326</v>
      </c>
      <c r="BS9" s="32">
        <v>388</v>
      </c>
      <c r="BT9" s="32">
        <v>342</v>
      </c>
      <c r="BU9" s="32">
        <v>528</v>
      </c>
      <c r="BV9" s="32">
        <v>643</v>
      </c>
      <c r="BW9" s="32">
        <v>684</v>
      </c>
      <c r="BX9" s="32">
        <v>642</v>
      </c>
      <c r="BY9" s="47">
        <v>188</v>
      </c>
      <c r="BZ9" s="32">
        <v>168</v>
      </c>
      <c r="CA9" s="32">
        <v>170</v>
      </c>
      <c r="CB9" s="32">
        <v>122</v>
      </c>
      <c r="CC9" s="32">
        <v>352</v>
      </c>
      <c r="CD9" s="32">
        <v>271</v>
      </c>
      <c r="CE9" s="32">
        <v>300</v>
      </c>
      <c r="CF9" s="32">
        <v>267</v>
      </c>
      <c r="CG9" s="32">
        <v>347</v>
      </c>
      <c r="CH9" s="32">
        <v>312</v>
      </c>
      <c r="CI9" s="32">
        <v>276</v>
      </c>
      <c r="CJ9" s="32">
        <v>351</v>
      </c>
      <c r="CK9" s="32">
        <v>267</v>
      </c>
      <c r="CL9" s="32">
        <v>363</v>
      </c>
      <c r="CM9" s="32">
        <v>428</v>
      </c>
      <c r="CN9" s="32">
        <v>536</v>
      </c>
      <c r="CO9" s="32">
        <v>566</v>
      </c>
      <c r="CP9" s="32">
        <v>661</v>
      </c>
      <c r="CQ9" s="32">
        <v>637</v>
      </c>
      <c r="CR9" s="32">
        <v>720</v>
      </c>
      <c r="CS9" s="32">
        <v>831</v>
      </c>
      <c r="CT9" s="32">
        <v>716</v>
      </c>
      <c r="CU9" s="32">
        <v>699</v>
      </c>
      <c r="CV9" s="32">
        <v>695</v>
      </c>
      <c r="CW9" s="32">
        <v>650</v>
      </c>
      <c r="CX9" s="47">
        <v>895</v>
      </c>
      <c r="CY9" s="32">
        <v>817</v>
      </c>
      <c r="CZ9" s="32">
        <v>914</v>
      </c>
      <c r="DA9" s="32">
        <v>922</v>
      </c>
      <c r="DB9" s="32">
        <v>946</v>
      </c>
      <c r="DC9" s="32">
        <v>883</v>
      </c>
      <c r="DD9" s="32">
        <v>791</v>
      </c>
      <c r="DE9" s="32">
        <v>745</v>
      </c>
      <c r="DF9" s="32">
        <v>754</v>
      </c>
      <c r="DG9" s="32">
        <v>764</v>
      </c>
      <c r="DH9" s="32">
        <v>750</v>
      </c>
      <c r="DI9" s="32">
        <v>813</v>
      </c>
      <c r="DJ9" s="32">
        <v>883</v>
      </c>
      <c r="DK9" s="32">
        <v>926</v>
      </c>
      <c r="DL9" s="32">
        <v>875</v>
      </c>
      <c r="DM9" s="32">
        <v>869</v>
      </c>
      <c r="DN9" s="32">
        <v>1058</v>
      </c>
      <c r="DO9" s="32">
        <v>1128</v>
      </c>
      <c r="DP9" s="32">
        <v>1243</v>
      </c>
      <c r="DQ9" s="32">
        <v>1196</v>
      </c>
      <c r="DR9" s="32">
        <v>1272</v>
      </c>
      <c r="DS9" s="32">
        <v>1471</v>
      </c>
      <c r="DT9" s="32">
        <v>1976</v>
      </c>
      <c r="DU9" s="32">
        <v>2510</v>
      </c>
      <c r="DV9" s="32">
        <v>2310</v>
      </c>
      <c r="DW9" s="47">
        <v>96</v>
      </c>
      <c r="DX9" s="32">
        <v>80</v>
      </c>
      <c r="DY9" s="32">
        <v>88</v>
      </c>
      <c r="DZ9" s="32">
        <v>98</v>
      </c>
      <c r="EA9" s="32">
        <v>107</v>
      </c>
      <c r="EB9" s="32">
        <v>123</v>
      </c>
      <c r="EC9" s="32">
        <v>121</v>
      </c>
      <c r="ED9" s="32">
        <v>220</v>
      </c>
      <c r="EE9" s="32">
        <v>233</v>
      </c>
      <c r="EF9" s="32">
        <v>293</v>
      </c>
      <c r="EG9" s="32">
        <v>264</v>
      </c>
      <c r="EH9" s="32">
        <v>343</v>
      </c>
      <c r="EI9" s="32">
        <v>314</v>
      </c>
      <c r="EJ9" s="32">
        <v>329</v>
      </c>
      <c r="EK9" s="32">
        <v>275</v>
      </c>
      <c r="EL9" s="32">
        <v>331</v>
      </c>
      <c r="EM9" s="32">
        <v>326</v>
      </c>
      <c r="EN9" s="32">
        <v>367</v>
      </c>
      <c r="EO9" s="32">
        <v>358</v>
      </c>
      <c r="EP9" s="32">
        <v>475</v>
      </c>
      <c r="EQ9" s="32">
        <v>492</v>
      </c>
      <c r="ER9" s="32">
        <v>587</v>
      </c>
      <c r="ES9" s="10">
        <v>615</v>
      </c>
      <c r="ET9" s="10">
        <v>577</v>
      </c>
      <c r="EU9" s="10">
        <v>673</v>
      </c>
      <c r="EV9" s="10"/>
      <c r="EW9" s="10"/>
      <c r="EX9" s="10"/>
      <c r="EY9" s="10"/>
      <c r="EZ9" s="10"/>
      <c r="FA9" s="10"/>
      <c r="FB9" s="10"/>
      <c r="FC9" s="10"/>
    </row>
    <row r="10" spans="1:159" x14ac:dyDescent="0.2">
      <c r="A10" s="28" t="s">
        <v>43</v>
      </c>
      <c r="B10" s="47"/>
      <c r="C10" s="32"/>
      <c r="D10" s="32">
        <v>54</v>
      </c>
      <c r="E10" s="32">
        <v>51</v>
      </c>
      <c r="F10" s="32">
        <v>45</v>
      </c>
      <c r="G10" s="32">
        <v>45</v>
      </c>
      <c r="H10" s="32">
        <v>114</v>
      </c>
      <c r="I10" s="32">
        <v>81</v>
      </c>
      <c r="J10" s="32">
        <v>78</v>
      </c>
      <c r="K10" s="32">
        <v>121</v>
      </c>
      <c r="L10" s="32">
        <v>82</v>
      </c>
      <c r="M10" s="32">
        <v>86</v>
      </c>
      <c r="N10" s="32">
        <v>57</v>
      </c>
      <c r="O10" s="32">
        <v>73</v>
      </c>
      <c r="P10" s="32">
        <v>111</v>
      </c>
      <c r="Q10" s="32">
        <v>68</v>
      </c>
      <c r="R10" s="32">
        <v>64</v>
      </c>
      <c r="S10" s="32">
        <v>58</v>
      </c>
      <c r="T10" s="32">
        <v>100</v>
      </c>
      <c r="U10" s="32">
        <v>62</v>
      </c>
      <c r="V10" s="32">
        <v>64</v>
      </c>
      <c r="W10" s="32">
        <v>53</v>
      </c>
      <c r="X10" s="32">
        <v>92</v>
      </c>
      <c r="Y10" s="32">
        <v>69</v>
      </c>
      <c r="Z10" s="32">
        <v>66</v>
      </c>
      <c r="AA10" s="47"/>
      <c r="AB10" s="32"/>
      <c r="AC10" s="32">
        <v>100</v>
      </c>
      <c r="AD10" s="32">
        <v>118</v>
      </c>
      <c r="AE10" s="32">
        <v>92</v>
      </c>
      <c r="AF10" s="32">
        <v>88</v>
      </c>
      <c r="AG10" s="32">
        <v>154</v>
      </c>
      <c r="AH10" s="32">
        <v>160</v>
      </c>
      <c r="AI10" s="32">
        <v>174</v>
      </c>
      <c r="AJ10" s="32">
        <v>183</v>
      </c>
      <c r="AK10" s="32">
        <v>203</v>
      </c>
      <c r="AL10" s="32">
        <v>213</v>
      </c>
      <c r="AM10" s="32">
        <v>192</v>
      </c>
      <c r="AN10" s="32">
        <v>195</v>
      </c>
      <c r="AO10" s="32">
        <v>286</v>
      </c>
      <c r="AP10" s="32">
        <v>234</v>
      </c>
      <c r="AQ10" s="32">
        <v>266</v>
      </c>
      <c r="AR10" s="32">
        <v>266</v>
      </c>
      <c r="AS10" s="32">
        <v>278</v>
      </c>
      <c r="AT10" s="32">
        <v>310</v>
      </c>
      <c r="AU10" s="32">
        <v>288</v>
      </c>
      <c r="AV10" s="32">
        <v>285</v>
      </c>
      <c r="AW10" s="32">
        <v>298</v>
      </c>
      <c r="AX10" s="32">
        <v>320</v>
      </c>
      <c r="AY10" s="32">
        <v>344</v>
      </c>
      <c r="AZ10" s="47"/>
      <c r="BA10" s="32"/>
      <c r="BB10" s="32">
        <v>120</v>
      </c>
      <c r="BC10" s="32">
        <v>120</v>
      </c>
      <c r="BD10" s="32">
        <v>140</v>
      </c>
      <c r="BE10" s="32">
        <v>139</v>
      </c>
      <c r="BF10" s="32">
        <v>116</v>
      </c>
      <c r="BG10" s="32">
        <v>134</v>
      </c>
      <c r="BH10" s="32">
        <v>130</v>
      </c>
      <c r="BI10" s="32">
        <v>145</v>
      </c>
      <c r="BJ10" s="32">
        <v>185</v>
      </c>
      <c r="BK10" s="32">
        <v>157</v>
      </c>
      <c r="BL10" s="32">
        <v>151</v>
      </c>
      <c r="BM10" s="32">
        <v>163</v>
      </c>
      <c r="BN10" s="32">
        <v>184</v>
      </c>
      <c r="BO10" s="32">
        <v>187</v>
      </c>
      <c r="BP10" s="32">
        <v>210</v>
      </c>
      <c r="BQ10" s="32">
        <v>203</v>
      </c>
      <c r="BR10" s="32">
        <v>235</v>
      </c>
      <c r="BS10" s="32">
        <v>225</v>
      </c>
      <c r="BT10" s="32">
        <v>223</v>
      </c>
      <c r="BU10" s="32">
        <v>214</v>
      </c>
      <c r="BV10" s="32">
        <v>251</v>
      </c>
      <c r="BW10" s="32">
        <v>235</v>
      </c>
      <c r="BX10" s="32">
        <v>238</v>
      </c>
      <c r="BY10" s="47"/>
      <c r="BZ10" s="32"/>
      <c r="CA10" s="32">
        <v>155</v>
      </c>
      <c r="CB10" s="32">
        <v>195</v>
      </c>
      <c r="CC10" s="32">
        <v>214</v>
      </c>
      <c r="CD10" s="32">
        <v>334</v>
      </c>
      <c r="CE10" s="32">
        <v>167</v>
      </c>
      <c r="CF10" s="32">
        <v>217</v>
      </c>
      <c r="CG10" s="32">
        <v>224</v>
      </c>
      <c r="CH10" s="32">
        <v>285</v>
      </c>
      <c r="CI10" s="32">
        <v>333</v>
      </c>
      <c r="CJ10" s="32">
        <v>314</v>
      </c>
      <c r="CK10" s="32">
        <v>430</v>
      </c>
      <c r="CL10" s="32">
        <v>427</v>
      </c>
      <c r="CM10" s="32">
        <v>419</v>
      </c>
      <c r="CN10" s="32">
        <v>536</v>
      </c>
      <c r="CO10" s="32">
        <v>515</v>
      </c>
      <c r="CP10" s="32">
        <v>526</v>
      </c>
      <c r="CQ10" s="32">
        <v>588</v>
      </c>
      <c r="CR10" s="32">
        <v>581</v>
      </c>
      <c r="CS10" s="32">
        <v>652</v>
      </c>
      <c r="CT10" s="32">
        <v>765</v>
      </c>
      <c r="CU10" s="32">
        <v>891</v>
      </c>
      <c r="CV10" s="32">
        <v>921</v>
      </c>
      <c r="CW10" s="32">
        <v>968</v>
      </c>
      <c r="CX10" s="47"/>
      <c r="CY10" s="32"/>
      <c r="CZ10" s="32">
        <v>116</v>
      </c>
      <c r="DA10" s="32">
        <v>141</v>
      </c>
      <c r="DB10" s="32">
        <v>154</v>
      </c>
      <c r="DC10" s="32">
        <v>141</v>
      </c>
      <c r="DD10" s="32">
        <v>212</v>
      </c>
      <c r="DE10" s="32">
        <v>268</v>
      </c>
      <c r="DF10" s="32">
        <v>266</v>
      </c>
      <c r="DG10" s="32">
        <v>263</v>
      </c>
      <c r="DH10" s="32">
        <v>293</v>
      </c>
      <c r="DI10" s="32">
        <v>280</v>
      </c>
      <c r="DJ10" s="32">
        <v>450</v>
      </c>
      <c r="DK10" s="32">
        <v>474</v>
      </c>
      <c r="DL10" s="32">
        <v>555</v>
      </c>
      <c r="DM10" s="32">
        <v>722</v>
      </c>
      <c r="DN10" s="32">
        <v>799</v>
      </c>
      <c r="DO10" s="32">
        <v>886</v>
      </c>
      <c r="DP10" s="32">
        <v>873</v>
      </c>
      <c r="DQ10" s="32">
        <v>882</v>
      </c>
      <c r="DR10" s="32">
        <v>910</v>
      </c>
      <c r="DS10" s="32">
        <v>872</v>
      </c>
      <c r="DT10" s="32">
        <v>895</v>
      </c>
      <c r="DU10" s="32">
        <v>822</v>
      </c>
      <c r="DV10" s="32">
        <v>808</v>
      </c>
      <c r="DW10" s="47"/>
      <c r="DX10" s="32"/>
      <c r="DY10" s="32">
        <v>27</v>
      </c>
      <c r="DZ10" s="32">
        <v>19</v>
      </c>
      <c r="EA10" s="32">
        <v>22</v>
      </c>
      <c r="EB10" s="32">
        <v>22</v>
      </c>
      <c r="EC10" s="32">
        <v>57</v>
      </c>
      <c r="ED10" s="32">
        <v>54</v>
      </c>
      <c r="EE10" s="32">
        <v>46</v>
      </c>
      <c r="EF10" s="32">
        <v>54</v>
      </c>
      <c r="EG10" s="32">
        <v>92</v>
      </c>
      <c r="EH10" s="32">
        <v>104</v>
      </c>
      <c r="EI10" s="32">
        <v>121</v>
      </c>
      <c r="EJ10" s="32">
        <v>86</v>
      </c>
      <c r="EK10" s="32">
        <v>174</v>
      </c>
      <c r="EL10" s="32">
        <v>112</v>
      </c>
      <c r="EM10" s="32">
        <v>109</v>
      </c>
      <c r="EN10" s="32">
        <v>112</v>
      </c>
      <c r="EO10" s="32">
        <v>145</v>
      </c>
      <c r="EP10" s="32">
        <v>164</v>
      </c>
      <c r="EQ10" s="32">
        <v>154</v>
      </c>
      <c r="ER10" s="32">
        <v>175</v>
      </c>
      <c r="ES10" s="10">
        <v>201</v>
      </c>
      <c r="ET10" s="10">
        <v>216</v>
      </c>
      <c r="EU10" s="10">
        <v>243</v>
      </c>
      <c r="EV10" s="10"/>
      <c r="EW10" s="10"/>
      <c r="EX10" s="10"/>
      <c r="EY10" s="10"/>
      <c r="EZ10" s="10"/>
      <c r="FA10" s="10"/>
      <c r="FB10" s="10"/>
      <c r="FC10" s="10"/>
    </row>
    <row r="11" spans="1:159" x14ac:dyDescent="0.2">
      <c r="A11" s="28" t="s">
        <v>16</v>
      </c>
      <c r="B11" s="47">
        <v>350</v>
      </c>
      <c r="C11" s="32">
        <f>25+114+1+28+11+169</f>
        <v>348</v>
      </c>
      <c r="D11" s="32">
        <v>357</v>
      </c>
      <c r="E11" s="32">
        <v>386</v>
      </c>
      <c r="F11" s="32">
        <v>465</v>
      </c>
      <c r="G11" s="32">
        <v>379</v>
      </c>
      <c r="H11" s="32">
        <v>508</v>
      </c>
      <c r="I11" s="32">
        <v>594</v>
      </c>
      <c r="J11" s="32">
        <v>573</v>
      </c>
      <c r="K11" s="32">
        <v>605</v>
      </c>
      <c r="L11" s="32">
        <v>581</v>
      </c>
      <c r="M11" s="32">
        <v>576</v>
      </c>
      <c r="N11" s="32">
        <v>597</v>
      </c>
      <c r="O11" s="32">
        <v>598</v>
      </c>
      <c r="P11" s="32">
        <v>723</v>
      </c>
      <c r="Q11" s="32">
        <v>851</v>
      </c>
      <c r="R11" s="32">
        <v>852</v>
      </c>
      <c r="S11" s="32">
        <v>903</v>
      </c>
      <c r="T11" s="32">
        <v>1004</v>
      </c>
      <c r="U11" s="32">
        <v>1080</v>
      </c>
      <c r="V11" s="32">
        <v>1063</v>
      </c>
      <c r="W11" s="32">
        <v>1053</v>
      </c>
      <c r="X11" s="32">
        <v>1292</v>
      </c>
      <c r="Y11" s="32">
        <v>1429</v>
      </c>
      <c r="Z11" s="32">
        <v>1487</v>
      </c>
      <c r="AA11" s="47">
        <v>940</v>
      </c>
      <c r="AB11" s="32">
        <f>16+34+24+278+25+407+157</f>
        <v>941</v>
      </c>
      <c r="AC11" s="32">
        <v>925</v>
      </c>
      <c r="AD11" s="32">
        <v>1019</v>
      </c>
      <c r="AE11" s="32">
        <v>1245</v>
      </c>
      <c r="AF11" s="32">
        <v>1172</v>
      </c>
      <c r="AG11" s="32">
        <v>1290</v>
      </c>
      <c r="AH11" s="32">
        <v>1573</v>
      </c>
      <c r="AI11" s="32">
        <v>1952</v>
      </c>
      <c r="AJ11" s="32">
        <v>1965</v>
      </c>
      <c r="AK11" s="32">
        <v>2024</v>
      </c>
      <c r="AL11" s="32">
        <v>2181</v>
      </c>
      <c r="AM11" s="32">
        <v>2187</v>
      </c>
      <c r="AN11" s="32">
        <v>2186</v>
      </c>
      <c r="AO11" s="32">
        <v>2146</v>
      </c>
      <c r="AP11" s="32">
        <v>2412</v>
      </c>
      <c r="AQ11" s="32">
        <v>2612</v>
      </c>
      <c r="AR11" s="32">
        <v>2721</v>
      </c>
      <c r="AS11" s="32">
        <v>2980</v>
      </c>
      <c r="AT11" s="32">
        <v>3113</v>
      </c>
      <c r="AU11" s="32">
        <v>2988</v>
      </c>
      <c r="AV11" s="32">
        <v>3340</v>
      </c>
      <c r="AW11" s="32">
        <v>3470</v>
      </c>
      <c r="AX11" s="32">
        <v>3953</v>
      </c>
      <c r="AY11" s="32">
        <v>4108</v>
      </c>
      <c r="AZ11" s="47">
        <v>1083</v>
      </c>
      <c r="BA11" s="32">
        <v>1147</v>
      </c>
      <c r="BB11" s="32">
        <v>1280</v>
      </c>
      <c r="BC11" s="32">
        <v>1454</v>
      </c>
      <c r="BD11" s="32">
        <v>1469</v>
      </c>
      <c r="BE11" s="32">
        <v>1535</v>
      </c>
      <c r="BF11" s="32">
        <v>1659</v>
      </c>
      <c r="BG11" s="32">
        <v>2009</v>
      </c>
      <c r="BH11" s="32">
        <v>2140</v>
      </c>
      <c r="BI11" s="32">
        <v>2330</v>
      </c>
      <c r="BJ11" s="32">
        <v>2191</v>
      </c>
      <c r="BK11" s="32">
        <v>2149</v>
      </c>
      <c r="BL11" s="32">
        <v>2157</v>
      </c>
      <c r="BM11" s="32">
        <v>2317</v>
      </c>
      <c r="BN11" s="32">
        <v>2831</v>
      </c>
      <c r="BO11" s="32">
        <v>3199</v>
      </c>
      <c r="BP11" s="32">
        <v>3100</v>
      </c>
      <c r="BQ11" s="32">
        <v>2939</v>
      </c>
      <c r="BR11" s="32">
        <v>3039</v>
      </c>
      <c r="BS11" s="32">
        <v>3387</v>
      </c>
      <c r="BT11" s="32">
        <v>3749</v>
      </c>
      <c r="BU11" s="32">
        <v>3954</v>
      </c>
      <c r="BV11" s="32">
        <v>4082</v>
      </c>
      <c r="BW11" s="32">
        <v>4367</v>
      </c>
      <c r="BX11" s="32">
        <v>4676</v>
      </c>
      <c r="BY11" s="47">
        <v>2669</v>
      </c>
      <c r="BZ11" s="32">
        <v>2705</v>
      </c>
      <c r="CA11" s="32">
        <v>3118</v>
      </c>
      <c r="CB11" s="32">
        <v>3444</v>
      </c>
      <c r="CC11" s="32">
        <v>3757</v>
      </c>
      <c r="CD11" s="32">
        <v>3761</v>
      </c>
      <c r="CE11" s="32">
        <v>4106</v>
      </c>
      <c r="CF11" s="32">
        <v>4610</v>
      </c>
      <c r="CG11" s="32">
        <v>4757</v>
      </c>
      <c r="CH11" s="32">
        <v>4976</v>
      </c>
      <c r="CI11" s="32">
        <v>5058</v>
      </c>
      <c r="CJ11" s="32">
        <v>5475</v>
      </c>
      <c r="CK11" s="32">
        <v>5344</v>
      </c>
      <c r="CL11" s="32">
        <v>5802</v>
      </c>
      <c r="CM11" s="32">
        <v>7214</v>
      </c>
      <c r="CN11" s="32">
        <v>7891</v>
      </c>
      <c r="CO11" s="32">
        <v>8087</v>
      </c>
      <c r="CP11" s="32">
        <v>8023</v>
      </c>
      <c r="CQ11" s="32">
        <v>8615</v>
      </c>
      <c r="CR11" s="32">
        <v>9102</v>
      </c>
      <c r="CS11" s="32">
        <v>10069</v>
      </c>
      <c r="CT11" s="32">
        <v>10720</v>
      </c>
      <c r="CU11" s="32">
        <v>11824</v>
      </c>
      <c r="CV11" s="32">
        <v>12577</v>
      </c>
      <c r="CW11" s="32">
        <v>11829</v>
      </c>
      <c r="CX11" s="47">
        <v>2673</v>
      </c>
      <c r="CY11" s="32">
        <v>2819</v>
      </c>
      <c r="CZ11" s="32">
        <v>2619</v>
      </c>
      <c r="DA11" s="32">
        <v>2634</v>
      </c>
      <c r="DB11" s="32">
        <v>2926</v>
      </c>
      <c r="DC11" s="32">
        <v>3276</v>
      </c>
      <c r="DD11" s="32">
        <v>3071</v>
      </c>
      <c r="DE11" s="32">
        <v>3125</v>
      </c>
      <c r="DF11" s="32">
        <v>3173</v>
      </c>
      <c r="DG11" s="32">
        <v>3350</v>
      </c>
      <c r="DH11" s="32">
        <v>3578</v>
      </c>
      <c r="DI11" s="32">
        <v>3733</v>
      </c>
      <c r="DJ11" s="32">
        <v>4071</v>
      </c>
      <c r="DK11" s="32">
        <v>4318</v>
      </c>
      <c r="DL11" s="32">
        <v>4738</v>
      </c>
      <c r="DM11" s="32">
        <v>5504</v>
      </c>
      <c r="DN11" s="32">
        <v>5919</v>
      </c>
      <c r="DO11" s="32">
        <v>5621</v>
      </c>
      <c r="DP11" s="32">
        <v>5911</v>
      </c>
      <c r="DQ11" s="32">
        <v>5742</v>
      </c>
      <c r="DR11" s="32">
        <v>6083</v>
      </c>
      <c r="DS11" s="32">
        <v>5659</v>
      </c>
      <c r="DT11" s="32">
        <v>5728</v>
      </c>
      <c r="DU11" s="32">
        <v>5284</v>
      </c>
      <c r="DV11" s="32">
        <v>4328</v>
      </c>
      <c r="DW11" s="47">
        <v>280</v>
      </c>
      <c r="DX11" s="32">
        <v>316</v>
      </c>
      <c r="DY11" s="32">
        <v>461</v>
      </c>
      <c r="DZ11" s="32">
        <v>503</v>
      </c>
      <c r="EA11" s="32">
        <v>600</v>
      </c>
      <c r="EB11" s="32">
        <v>642</v>
      </c>
      <c r="EC11" s="32">
        <v>742</v>
      </c>
      <c r="ED11" s="32">
        <v>764</v>
      </c>
      <c r="EE11" s="32">
        <v>953</v>
      </c>
      <c r="EF11" s="32">
        <v>1021</v>
      </c>
      <c r="EG11" s="32">
        <v>1279</v>
      </c>
      <c r="EH11" s="32">
        <v>1512</v>
      </c>
      <c r="EI11" s="32">
        <v>1677</v>
      </c>
      <c r="EJ11" s="32">
        <v>1979</v>
      </c>
      <c r="EK11" s="32">
        <v>2125</v>
      </c>
      <c r="EL11" s="32">
        <v>2220</v>
      </c>
      <c r="EM11" s="32">
        <v>2330</v>
      </c>
      <c r="EN11" s="32">
        <v>2584</v>
      </c>
      <c r="EO11" s="32">
        <v>2779</v>
      </c>
      <c r="EP11" s="32">
        <v>2894</v>
      </c>
      <c r="EQ11" s="32">
        <v>3146</v>
      </c>
      <c r="ER11" s="32">
        <v>3502</v>
      </c>
      <c r="ES11" s="10">
        <v>4005</v>
      </c>
      <c r="ET11" s="10">
        <v>4321</v>
      </c>
      <c r="EU11" s="10">
        <v>4518</v>
      </c>
      <c r="EV11" s="10"/>
      <c r="EW11" s="10"/>
      <c r="EX11" s="10"/>
      <c r="EY11" s="10"/>
      <c r="EZ11" s="10"/>
      <c r="FA11" s="10"/>
      <c r="FB11" s="10"/>
      <c r="FC11" s="10"/>
    </row>
    <row r="12" spans="1:159" x14ac:dyDescent="0.2">
      <c r="A12" s="28" t="s">
        <v>17</v>
      </c>
      <c r="B12" s="47">
        <v>203</v>
      </c>
      <c r="C12" s="32">
        <f>14+31+18+4+20+80</f>
        <v>167</v>
      </c>
      <c r="D12" s="32">
        <v>186</v>
      </c>
      <c r="E12" s="32">
        <v>215</v>
      </c>
      <c r="F12" s="32">
        <v>187</v>
      </c>
      <c r="G12" s="32">
        <v>266</v>
      </c>
      <c r="H12" s="32">
        <v>243</v>
      </c>
      <c r="I12" s="32">
        <v>315</v>
      </c>
      <c r="J12" s="32">
        <v>362</v>
      </c>
      <c r="K12" s="32">
        <v>349</v>
      </c>
      <c r="L12" s="32">
        <v>427</v>
      </c>
      <c r="M12" s="32">
        <v>467</v>
      </c>
      <c r="N12" s="32">
        <v>475</v>
      </c>
      <c r="O12" s="32">
        <v>472</v>
      </c>
      <c r="P12" s="32">
        <v>559</v>
      </c>
      <c r="Q12" s="32">
        <v>643</v>
      </c>
      <c r="R12" s="32">
        <v>618</v>
      </c>
      <c r="S12" s="32">
        <v>684</v>
      </c>
      <c r="T12" s="32">
        <v>693</v>
      </c>
      <c r="U12" s="32">
        <v>912</v>
      </c>
      <c r="V12" s="32">
        <v>990</v>
      </c>
      <c r="W12" s="32">
        <v>1346</v>
      </c>
      <c r="X12" s="32">
        <v>1481</v>
      </c>
      <c r="Y12" s="32">
        <v>1585</v>
      </c>
      <c r="Z12" s="32">
        <v>1515</v>
      </c>
      <c r="AA12" s="47">
        <v>556</v>
      </c>
      <c r="AB12" s="32">
        <f>2+21+0+121+34+247+116</f>
        <v>541</v>
      </c>
      <c r="AC12" s="32">
        <v>569</v>
      </c>
      <c r="AD12" s="32">
        <v>617</v>
      </c>
      <c r="AE12" s="32">
        <v>662</v>
      </c>
      <c r="AF12" s="32">
        <v>732</v>
      </c>
      <c r="AG12" s="32">
        <v>711</v>
      </c>
      <c r="AH12" s="32">
        <v>731</v>
      </c>
      <c r="AI12" s="32">
        <v>852</v>
      </c>
      <c r="AJ12" s="32">
        <v>899</v>
      </c>
      <c r="AK12" s="32">
        <v>909</v>
      </c>
      <c r="AL12" s="32">
        <v>994</v>
      </c>
      <c r="AM12" s="32">
        <v>1049</v>
      </c>
      <c r="AN12" s="32">
        <v>1021</v>
      </c>
      <c r="AO12" s="32">
        <v>1220</v>
      </c>
      <c r="AP12" s="32">
        <v>1276</v>
      </c>
      <c r="AQ12" s="32">
        <v>1430</v>
      </c>
      <c r="AR12" s="32">
        <v>1458</v>
      </c>
      <c r="AS12" s="32">
        <v>1444</v>
      </c>
      <c r="AT12" s="32">
        <v>1518</v>
      </c>
      <c r="AU12" s="32">
        <v>1542</v>
      </c>
      <c r="AV12" s="32">
        <v>1392</v>
      </c>
      <c r="AW12" s="32">
        <v>1402</v>
      </c>
      <c r="AX12" s="32">
        <v>1570</v>
      </c>
      <c r="AY12" s="32">
        <v>1691</v>
      </c>
      <c r="AZ12" s="47">
        <v>819</v>
      </c>
      <c r="BA12" s="32">
        <v>941</v>
      </c>
      <c r="BB12" s="32">
        <v>990</v>
      </c>
      <c r="BC12" s="32">
        <v>1088</v>
      </c>
      <c r="BD12" s="32">
        <v>1068</v>
      </c>
      <c r="BE12" s="32">
        <v>1011</v>
      </c>
      <c r="BF12" s="32">
        <v>1089</v>
      </c>
      <c r="BG12" s="32">
        <v>1257</v>
      </c>
      <c r="BH12" s="32">
        <v>1332</v>
      </c>
      <c r="BI12" s="32">
        <v>1363</v>
      </c>
      <c r="BJ12" s="32">
        <v>1412</v>
      </c>
      <c r="BK12" s="32">
        <v>1311</v>
      </c>
      <c r="BL12" s="32">
        <v>1450</v>
      </c>
      <c r="BM12" s="32">
        <v>1644</v>
      </c>
      <c r="BN12" s="32">
        <v>2310</v>
      </c>
      <c r="BO12" s="32">
        <v>2613</v>
      </c>
      <c r="BP12" s="32">
        <v>2110</v>
      </c>
      <c r="BQ12" s="32">
        <v>1887</v>
      </c>
      <c r="BR12" s="32">
        <v>1976</v>
      </c>
      <c r="BS12" s="32">
        <v>2034</v>
      </c>
      <c r="BT12" s="32">
        <v>2395</v>
      </c>
      <c r="BU12" s="32">
        <v>2313</v>
      </c>
      <c r="BV12" s="32">
        <v>2588</v>
      </c>
      <c r="BW12" s="32">
        <v>2639</v>
      </c>
      <c r="BX12" s="32">
        <v>2740</v>
      </c>
      <c r="BY12" s="47">
        <v>1314</v>
      </c>
      <c r="BZ12" s="32">
        <v>1354</v>
      </c>
      <c r="CA12" s="32">
        <v>1226</v>
      </c>
      <c r="CB12" s="32">
        <v>1378</v>
      </c>
      <c r="CC12" s="32">
        <v>1449</v>
      </c>
      <c r="CD12" s="32">
        <v>1601</v>
      </c>
      <c r="CE12" s="32">
        <v>1783</v>
      </c>
      <c r="CF12" s="32">
        <v>2079</v>
      </c>
      <c r="CG12" s="32">
        <v>2042</v>
      </c>
      <c r="CH12" s="32">
        <v>2099</v>
      </c>
      <c r="CI12" s="32">
        <v>2243</v>
      </c>
      <c r="CJ12" s="32">
        <v>2313</v>
      </c>
      <c r="CK12" s="32">
        <v>2504</v>
      </c>
      <c r="CL12" s="32">
        <v>2786</v>
      </c>
      <c r="CM12" s="32">
        <v>3396</v>
      </c>
      <c r="CN12" s="32">
        <v>4335</v>
      </c>
      <c r="CO12" s="32">
        <v>3605</v>
      </c>
      <c r="CP12" s="32">
        <v>3411</v>
      </c>
      <c r="CQ12" s="32">
        <v>3294</v>
      </c>
      <c r="CR12" s="32">
        <v>3656</v>
      </c>
      <c r="CS12" s="32">
        <v>4262</v>
      </c>
      <c r="CT12" s="32">
        <v>4365</v>
      </c>
      <c r="CU12" s="32">
        <v>4646</v>
      </c>
      <c r="CV12" s="32">
        <v>4764</v>
      </c>
      <c r="CW12" s="32">
        <v>4801</v>
      </c>
      <c r="CX12" s="47">
        <v>2884</v>
      </c>
      <c r="CY12" s="32">
        <v>2842</v>
      </c>
      <c r="CZ12" s="32">
        <v>2157</v>
      </c>
      <c r="DA12" s="32">
        <v>2019</v>
      </c>
      <c r="DB12" s="32">
        <v>3037</v>
      </c>
      <c r="DC12" s="32">
        <v>3156</v>
      </c>
      <c r="DD12" s="32">
        <v>2434</v>
      </c>
      <c r="DE12" s="32">
        <v>2695</v>
      </c>
      <c r="DF12" s="32">
        <v>2780</v>
      </c>
      <c r="DG12" s="32">
        <v>2843</v>
      </c>
      <c r="DH12" s="32">
        <v>3016</v>
      </c>
      <c r="DI12" s="32">
        <v>3275</v>
      </c>
      <c r="DJ12" s="32">
        <v>3774</v>
      </c>
      <c r="DK12" s="32">
        <v>3136</v>
      </c>
      <c r="DL12" s="32">
        <v>3333</v>
      </c>
      <c r="DM12" s="32">
        <v>4146</v>
      </c>
      <c r="DN12" s="32">
        <v>3868</v>
      </c>
      <c r="DO12" s="32">
        <v>3480</v>
      </c>
      <c r="DP12" s="32">
        <v>3333</v>
      </c>
      <c r="DQ12" s="32">
        <v>3530</v>
      </c>
      <c r="DR12" s="32">
        <v>3778</v>
      </c>
      <c r="DS12" s="32">
        <v>4108</v>
      </c>
      <c r="DT12" s="32">
        <v>4463</v>
      </c>
      <c r="DU12" s="32">
        <v>3950</v>
      </c>
      <c r="DV12" s="32">
        <v>3702</v>
      </c>
      <c r="DW12" s="47">
        <v>277</v>
      </c>
      <c r="DX12" s="32">
        <v>281</v>
      </c>
      <c r="DY12" s="32">
        <v>354</v>
      </c>
      <c r="DZ12" s="32">
        <v>347</v>
      </c>
      <c r="EA12" s="32">
        <v>395</v>
      </c>
      <c r="EB12" s="32">
        <v>427</v>
      </c>
      <c r="EC12" s="32">
        <v>509</v>
      </c>
      <c r="ED12" s="32">
        <v>655</v>
      </c>
      <c r="EE12" s="32">
        <v>727</v>
      </c>
      <c r="EF12" s="32">
        <v>831</v>
      </c>
      <c r="EG12" s="32">
        <v>984</v>
      </c>
      <c r="EH12" s="32">
        <v>1029</v>
      </c>
      <c r="EI12" s="32">
        <v>1145</v>
      </c>
      <c r="EJ12" s="32">
        <v>1108</v>
      </c>
      <c r="EK12" s="32">
        <v>976</v>
      </c>
      <c r="EL12" s="32">
        <v>1113</v>
      </c>
      <c r="EM12" s="32">
        <v>1124</v>
      </c>
      <c r="EN12" s="32">
        <v>1226</v>
      </c>
      <c r="EO12" s="32">
        <v>1221</v>
      </c>
      <c r="EP12" s="32">
        <v>1301</v>
      </c>
      <c r="EQ12" s="32">
        <v>1638</v>
      </c>
      <c r="ER12" s="32">
        <v>1896</v>
      </c>
      <c r="ES12" s="10">
        <v>1941</v>
      </c>
      <c r="ET12" s="10">
        <v>2176</v>
      </c>
      <c r="EU12" s="10">
        <v>2341</v>
      </c>
      <c r="EV12" s="10"/>
      <c r="EW12" s="10"/>
      <c r="EX12" s="10"/>
      <c r="EY12" s="10"/>
      <c r="EZ12" s="10"/>
      <c r="FA12" s="10"/>
      <c r="FB12" s="10"/>
      <c r="FC12" s="10"/>
    </row>
    <row r="13" spans="1:159" x14ac:dyDescent="0.2">
      <c r="A13" s="28" t="s">
        <v>18</v>
      </c>
      <c r="B13" s="47">
        <v>339</v>
      </c>
      <c r="C13" s="32">
        <f>3+57+0+7+200+46</f>
        <v>313</v>
      </c>
      <c r="D13" s="32">
        <v>320</v>
      </c>
      <c r="E13" s="32">
        <v>294</v>
      </c>
      <c r="F13" s="32">
        <v>344</v>
      </c>
      <c r="G13" s="32">
        <v>349</v>
      </c>
      <c r="H13" s="32">
        <v>542</v>
      </c>
      <c r="I13" s="32">
        <v>575</v>
      </c>
      <c r="J13" s="32">
        <v>356</v>
      </c>
      <c r="K13" s="32">
        <v>315</v>
      </c>
      <c r="L13" s="32">
        <v>379</v>
      </c>
      <c r="M13" s="32">
        <v>338</v>
      </c>
      <c r="N13" s="32">
        <v>276</v>
      </c>
      <c r="O13" s="32">
        <v>298</v>
      </c>
      <c r="P13" s="32">
        <v>271</v>
      </c>
      <c r="Q13" s="32">
        <v>281</v>
      </c>
      <c r="R13" s="32">
        <v>366</v>
      </c>
      <c r="S13" s="32">
        <v>412</v>
      </c>
      <c r="T13" s="32">
        <v>424</v>
      </c>
      <c r="U13" s="32">
        <v>427</v>
      </c>
      <c r="V13" s="32">
        <v>459</v>
      </c>
      <c r="W13" s="32">
        <v>629</v>
      </c>
      <c r="X13" s="32">
        <v>570</v>
      </c>
      <c r="Y13" s="32">
        <v>666</v>
      </c>
      <c r="Z13" s="32">
        <v>645</v>
      </c>
      <c r="AA13" s="47">
        <v>511</v>
      </c>
      <c r="AB13" s="32">
        <f>3+36+0+104+30+253+80</f>
        <v>506</v>
      </c>
      <c r="AC13" s="32">
        <v>487</v>
      </c>
      <c r="AD13" s="32">
        <v>515</v>
      </c>
      <c r="AE13" s="32">
        <v>556</v>
      </c>
      <c r="AF13" s="32">
        <v>551</v>
      </c>
      <c r="AG13" s="32">
        <v>636</v>
      </c>
      <c r="AH13" s="32">
        <v>673</v>
      </c>
      <c r="AI13" s="32">
        <v>707</v>
      </c>
      <c r="AJ13" s="32">
        <v>726</v>
      </c>
      <c r="AK13" s="32">
        <v>783</v>
      </c>
      <c r="AL13" s="32">
        <v>834</v>
      </c>
      <c r="AM13" s="32">
        <v>805</v>
      </c>
      <c r="AN13" s="32">
        <v>710</v>
      </c>
      <c r="AO13" s="32">
        <v>680</v>
      </c>
      <c r="AP13" s="32">
        <v>852</v>
      </c>
      <c r="AQ13" s="32">
        <v>1002</v>
      </c>
      <c r="AR13" s="32">
        <v>984</v>
      </c>
      <c r="AS13" s="32">
        <v>1071</v>
      </c>
      <c r="AT13" s="32">
        <v>1042</v>
      </c>
      <c r="AU13" s="32">
        <v>1115</v>
      </c>
      <c r="AV13" s="32">
        <v>1231</v>
      </c>
      <c r="AW13" s="32">
        <v>1346</v>
      </c>
      <c r="AX13" s="32">
        <v>1434</v>
      </c>
      <c r="AY13" s="32">
        <v>1594</v>
      </c>
      <c r="AZ13" s="47">
        <v>412</v>
      </c>
      <c r="BA13" s="32">
        <v>398</v>
      </c>
      <c r="BB13" s="32">
        <v>455</v>
      </c>
      <c r="BC13" s="32">
        <v>459</v>
      </c>
      <c r="BD13" s="32">
        <v>511</v>
      </c>
      <c r="BE13" s="32">
        <v>455</v>
      </c>
      <c r="BF13" s="32">
        <v>428</v>
      </c>
      <c r="BG13" s="32">
        <v>480</v>
      </c>
      <c r="BH13" s="32">
        <v>455</v>
      </c>
      <c r="BI13" s="32">
        <v>512</v>
      </c>
      <c r="BJ13" s="32">
        <v>453</v>
      </c>
      <c r="BK13" s="32">
        <v>484</v>
      </c>
      <c r="BL13" s="32">
        <v>513</v>
      </c>
      <c r="BM13" s="32">
        <v>495</v>
      </c>
      <c r="BN13" s="32">
        <v>673</v>
      </c>
      <c r="BO13" s="32">
        <v>769</v>
      </c>
      <c r="BP13" s="32">
        <v>868</v>
      </c>
      <c r="BQ13" s="32">
        <v>805</v>
      </c>
      <c r="BR13" s="32">
        <v>807</v>
      </c>
      <c r="BS13" s="32">
        <v>814</v>
      </c>
      <c r="BT13" s="32">
        <v>799</v>
      </c>
      <c r="BU13" s="32">
        <v>749</v>
      </c>
      <c r="BV13" s="32">
        <v>762</v>
      </c>
      <c r="BW13" s="32">
        <v>866</v>
      </c>
      <c r="BX13" s="32">
        <v>938</v>
      </c>
      <c r="BY13" s="47">
        <v>383</v>
      </c>
      <c r="BZ13" s="32">
        <v>333</v>
      </c>
      <c r="CA13" s="32">
        <v>316</v>
      </c>
      <c r="CB13" s="32">
        <v>286</v>
      </c>
      <c r="CC13" s="32">
        <v>288</v>
      </c>
      <c r="CD13" s="32">
        <v>341</v>
      </c>
      <c r="CE13" s="32">
        <v>338</v>
      </c>
      <c r="CF13" s="32">
        <v>344</v>
      </c>
      <c r="CG13" s="32">
        <v>362</v>
      </c>
      <c r="CH13" s="32">
        <v>367</v>
      </c>
      <c r="CI13" s="32">
        <v>386</v>
      </c>
      <c r="CJ13" s="32">
        <v>470</v>
      </c>
      <c r="CK13" s="32">
        <v>504</v>
      </c>
      <c r="CL13" s="32">
        <v>619</v>
      </c>
      <c r="CM13" s="32">
        <v>812</v>
      </c>
      <c r="CN13" s="32">
        <v>851</v>
      </c>
      <c r="CO13" s="32">
        <v>805</v>
      </c>
      <c r="CP13" s="32">
        <v>880</v>
      </c>
      <c r="CQ13" s="32">
        <v>862</v>
      </c>
      <c r="CR13" s="32">
        <v>900</v>
      </c>
      <c r="CS13" s="32">
        <v>938</v>
      </c>
      <c r="CT13" s="32">
        <v>1122</v>
      </c>
      <c r="CU13" s="32">
        <v>1187</v>
      </c>
      <c r="CV13" s="32">
        <v>1395</v>
      </c>
      <c r="CW13" s="32">
        <v>1467</v>
      </c>
      <c r="CX13" s="47">
        <v>1715</v>
      </c>
      <c r="CY13" s="32">
        <v>1570</v>
      </c>
      <c r="CZ13" s="32">
        <v>1387</v>
      </c>
      <c r="DA13" s="32">
        <v>1472</v>
      </c>
      <c r="DB13" s="32">
        <v>1580</v>
      </c>
      <c r="DC13" s="32">
        <v>1664</v>
      </c>
      <c r="DD13" s="32">
        <v>1659</v>
      </c>
      <c r="DE13" s="32">
        <v>1636</v>
      </c>
      <c r="DF13" s="32">
        <v>1664</v>
      </c>
      <c r="DG13" s="32">
        <v>1772</v>
      </c>
      <c r="DH13" s="32">
        <v>1923</v>
      </c>
      <c r="DI13" s="32">
        <v>1825</v>
      </c>
      <c r="DJ13" s="32">
        <v>1946</v>
      </c>
      <c r="DK13" s="32">
        <v>2019</v>
      </c>
      <c r="DL13" s="32">
        <v>2236</v>
      </c>
      <c r="DM13" s="32">
        <v>2484</v>
      </c>
      <c r="DN13" s="32">
        <v>2656</v>
      </c>
      <c r="DO13" s="32">
        <v>2842</v>
      </c>
      <c r="DP13" s="32">
        <v>3084</v>
      </c>
      <c r="DQ13" s="32">
        <v>2901</v>
      </c>
      <c r="DR13" s="32">
        <v>2835</v>
      </c>
      <c r="DS13" s="32">
        <v>2881</v>
      </c>
      <c r="DT13" s="32">
        <v>2976</v>
      </c>
      <c r="DU13" s="32">
        <v>3392</v>
      </c>
      <c r="DV13" s="32">
        <v>3399</v>
      </c>
      <c r="DW13" s="47">
        <v>179</v>
      </c>
      <c r="DX13" s="32">
        <v>149</v>
      </c>
      <c r="DY13" s="32">
        <v>153</v>
      </c>
      <c r="DZ13" s="32">
        <v>167</v>
      </c>
      <c r="EA13" s="32">
        <v>156</v>
      </c>
      <c r="EB13" s="32">
        <v>196</v>
      </c>
      <c r="EC13" s="32">
        <v>233</v>
      </c>
      <c r="ED13" s="32">
        <v>264</v>
      </c>
      <c r="EE13" s="32">
        <v>267</v>
      </c>
      <c r="EF13" s="32">
        <v>310</v>
      </c>
      <c r="EG13" s="32">
        <v>342</v>
      </c>
      <c r="EH13" s="32">
        <v>366</v>
      </c>
      <c r="EI13" s="32">
        <v>492</v>
      </c>
      <c r="EJ13" s="32">
        <v>421</v>
      </c>
      <c r="EK13" s="32">
        <v>496</v>
      </c>
      <c r="EL13" s="32">
        <v>589</v>
      </c>
      <c r="EM13" s="32">
        <v>536</v>
      </c>
      <c r="EN13" s="32">
        <v>647</v>
      </c>
      <c r="EO13" s="32">
        <v>724</v>
      </c>
      <c r="EP13" s="32">
        <v>660</v>
      </c>
      <c r="EQ13" s="32">
        <v>921</v>
      </c>
      <c r="ER13" s="32">
        <v>944</v>
      </c>
      <c r="ES13" s="10">
        <v>857</v>
      </c>
      <c r="ET13" s="10">
        <v>877</v>
      </c>
      <c r="EU13" s="10">
        <v>962</v>
      </c>
      <c r="EV13" s="10"/>
      <c r="EW13" s="10"/>
      <c r="EX13" s="10"/>
      <c r="EY13" s="10"/>
      <c r="EZ13" s="10"/>
      <c r="FA13" s="10"/>
      <c r="FB13" s="10"/>
      <c r="FC13" s="10"/>
    </row>
    <row r="14" spans="1:159" x14ac:dyDescent="0.2">
      <c r="A14" s="28" t="s">
        <v>19</v>
      </c>
      <c r="B14" s="47">
        <v>279</v>
      </c>
      <c r="C14" s="32">
        <f>17+102+5+3+96+112</f>
        <v>335</v>
      </c>
      <c r="D14" s="32">
        <v>318</v>
      </c>
      <c r="E14" s="32">
        <v>315</v>
      </c>
      <c r="F14" s="32">
        <v>404</v>
      </c>
      <c r="G14" s="32">
        <v>476</v>
      </c>
      <c r="H14" s="32">
        <v>449</v>
      </c>
      <c r="I14" s="32">
        <v>418</v>
      </c>
      <c r="J14" s="32">
        <v>463</v>
      </c>
      <c r="K14" s="32">
        <v>520</v>
      </c>
      <c r="L14" s="32">
        <v>414</v>
      </c>
      <c r="M14" s="32">
        <v>575</v>
      </c>
      <c r="N14" s="32">
        <v>498</v>
      </c>
      <c r="O14" s="32">
        <v>562</v>
      </c>
      <c r="P14" s="32">
        <v>461</v>
      </c>
      <c r="Q14" s="32">
        <v>403</v>
      </c>
      <c r="R14" s="32">
        <v>512</v>
      </c>
      <c r="S14" s="32">
        <v>465</v>
      </c>
      <c r="T14" s="32">
        <v>479</v>
      </c>
      <c r="U14" s="32">
        <v>420</v>
      </c>
      <c r="V14" s="32">
        <v>461</v>
      </c>
      <c r="W14" s="32">
        <v>448</v>
      </c>
      <c r="X14" s="32">
        <v>445</v>
      </c>
      <c r="Y14" s="32">
        <v>449</v>
      </c>
      <c r="Z14" s="32">
        <v>488</v>
      </c>
      <c r="AA14" s="47">
        <v>470</v>
      </c>
      <c r="AB14" s="32">
        <f>15+64+0+45+15+196+99</f>
        <v>434</v>
      </c>
      <c r="AC14" s="32">
        <v>495</v>
      </c>
      <c r="AD14" s="32">
        <v>583</v>
      </c>
      <c r="AE14" s="32">
        <v>594</v>
      </c>
      <c r="AF14" s="32">
        <v>584</v>
      </c>
      <c r="AG14" s="32">
        <v>640</v>
      </c>
      <c r="AH14" s="32">
        <v>763</v>
      </c>
      <c r="AI14" s="32">
        <v>857</v>
      </c>
      <c r="AJ14" s="32">
        <v>876</v>
      </c>
      <c r="AK14" s="32">
        <v>931</v>
      </c>
      <c r="AL14" s="32">
        <v>893</v>
      </c>
      <c r="AM14" s="32">
        <v>871</v>
      </c>
      <c r="AN14" s="32">
        <v>768</v>
      </c>
      <c r="AO14" s="32">
        <v>732</v>
      </c>
      <c r="AP14" s="32">
        <v>804</v>
      </c>
      <c r="AQ14" s="32">
        <v>901</v>
      </c>
      <c r="AR14" s="32">
        <v>908</v>
      </c>
      <c r="AS14" s="32">
        <v>880</v>
      </c>
      <c r="AT14" s="32">
        <v>741</v>
      </c>
      <c r="AU14" s="32">
        <v>748</v>
      </c>
      <c r="AV14" s="32">
        <v>807</v>
      </c>
      <c r="AW14" s="32">
        <v>850</v>
      </c>
      <c r="AX14" s="32">
        <v>953</v>
      </c>
      <c r="AY14" s="32">
        <v>1030</v>
      </c>
      <c r="AZ14" s="47">
        <v>531</v>
      </c>
      <c r="BA14" s="32">
        <v>671</v>
      </c>
      <c r="BB14" s="32">
        <v>684</v>
      </c>
      <c r="BC14" s="32">
        <v>689</v>
      </c>
      <c r="BD14" s="32">
        <v>613</v>
      </c>
      <c r="BE14" s="32">
        <v>593</v>
      </c>
      <c r="BF14" s="32">
        <v>646</v>
      </c>
      <c r="BG14" s="32">
        <v>732</v>
      </c>
      <c r="BH14" s="32">
        <v>900</v>
      </c>
      <c r="BI14" s="32">
        <v>939</v>
      </c>
      <c r="BJ14" s="32">
        <v>890</v>
      </c>
      <c r="BK14" s="32">
        <v>854</v>
      </c>
      <c r="BL14" s="32">
        <v>839</v>
      </c>
      <c r="BM14" s="32">
        <v>762</v>
      </c>
      <c r="BN14" s="32">
        <v>893</v>
      </c>
      <c r="BO14" s="32">
        <v>1015</v>
      </c>
      <c r="BP14" s="32">
        <v>1196</v>
      </c>
      <c r="BQ14" s="32">
        <v>1115</v>
      </c>
      <c r="BR14" s="32">
        <v>1063</v>
      </c>
      <c r="BS14" s="32">
        <v>951</v>
      </c>
      <c r="BT14" s="32">
        <v>916</v>
      </c>
      <c r="BU14" s="32">
        <v>1051</v>
      </c>
      <c r="BV14" s="32">
        <v>1135</v>
      </c>
      <c r="BW14" s="32">
        <v>1159</v>
      </c>
      <c r="BX14" s="32">
        <v>1102</v>
      </c>
      <c r="BY14" s="47">
        <v>631</v>
      </c>
      <c r="BZ14" s="32">
        <v>749</v>
      </c>
      <c r="CA14" s="32">
        <v>688</v>
      </c>
      <c r="CB14" s="32">
        <v>727</v>
      </c>
      <c r="CC14" s="32">
        <v>706</v>
      </c>
      <c r="CD14" s="32">
        <v>754</v>
      </c>
      <c r="CE14" s="32">
        <v>825</v>
      </c>
      <c r="CF14" s="32">
        <v>802</v>
      </c>
      <c r="CG14" s="32">
        <v>886</v>
      </c>
      <c r="CH14" s="32">
        <v>848</v>
      </c>
      <c r="CI14" s="32">
        <v>910</v>
      </c>
      <c r="CJ14" s="32">
        <v>907</v>
      </c>
      <c r="CK14" s="32">
        <v>1050</v>
      </c>
      <c r="CL14" s="32">
        <v>1224</v>
      </c>
      <c r="CM14" s="32">
        <v>1264</v>
      </c>
      <c r="CN14" s="32">
        <v>1415</v>
      </c>
      <c r="CO14" s="32">
        <v>1465</v>
      </c>
      <c r="CP14" s="32">
        <v>1286</v>
      </c>
      <c r="CQ14" s="32">
        <v>1317</v>
      </c>
      <c r="CR14" s="32">
        <v>1336</v>
      </c>
      <c r="CS14" s="32">
        <v>1481</v>
      </c>
      <c r="CT14" s="32">
        <v>1563</v>
      </c>
      <c r="CU14" s="32">
        <v>1572</v>
      </c>
      <c r="CV14" s="32">
        <v>1689</v>
      </c>
      <c r="CW14" s="32">
        <v>1609</v>
      </c>
      <c r="CX14" s="47">
        <v>1756</v>
      </c>
      <c r="CY14" s="32">
        <v>1483</v>
      </c>
      <c r="CZ14" s="32">
        <v>1249</v>
      </c>
      <c r="DA14" s="32">
        <v>1056</v>
      </c>
      <c r="DB14" s="32">
        <v>1033</v>
      </c>
      <c r="DC14" s="32">
        <v>1046</v>
      </c>
      <c r="DD14" s="32">
        <v>1122</v>
      </c>
      <c r="DE14" s="32">
        <v>1229</v>
      </c>
      <c r="DF14" s="32">
        <v>1321</v>
      </c>
      <c r="DG14" s="32">
        <v>1353</v>
      </c>
      <c r="DH14" s="32">
        <v>1262</v>
      </c>
      <c r="DI14" s="32">
        <v>1403</v>
      </c>
      <c r="DJ14" s="32">
        <v>1396</v>
      </c>
      <c r="DK14" s="32">
        <v>1382</v>
      </c>
      <c r="DL14" s="32">
        <v>1439</v>
      </c>
      <c r="DM14" s="32">
        <v>1592</v>
      </c>
      <c r="DN14" s="32">
        <v>1614</v>
      </c>
      <c r="DO14" s="32">
        <v>1568</v>
      </c>
      <c r="DP14" s="32">
        <v>1431</v>
      </c>
      <c r="DQ14" s="32">
        <v>1324</v>
      </c>
      <c r="DR14" s="32">
        <v>1338</v>
      </c>
      <c r="DS14" s="32">
        <v>1301</v>
      </c>
      <c r="DT14" s="32">
        <v>1457</v>
      </c>
      <c r="DU14" s="32">
        <v>1466</v>
      </c>
      <c r="DV14" s="32">
        <v>1576</v>
      </c>
      <c r="DW14" s="47">
        <v>277</v>
      </c>
      <c r="DX14" s="32">
        <v>313</v>
      </c>
      <c r="DY14" s="32">
        <v>325</v>
      </c>
      <c r="DZ14" s="32">
        <v>349</v>
      </c>
      <c r="EA14" s="32">
        <v>348</v>
      </c>
      <c r="EB14" s="32">
        <v>383</v>
      </c>
      <c r="EC14" s="32">
        <v>342</v>
      </c>
      <c r="ED14" s="32">
        <v>549</v>
      </c>
      <c r="EE14" s="32">
        <v>555</v>
      </c>
      <c r="EF14" s="32">
        <v>595</v>
      </c>
      <c r="EG14" s="32">
        <v>590</v>
      </c>
      <c r="EH14" s="32">
        <v>678</v>
      </c>
      <c r="EI14" s="32">
        <v>767</v>
      </c>
      <c r="EJ14" s="32">
        <v>907</v>
      </c>
      <c r="EK14" s="32">
        <v>767</v>
      </c>
      <c r="EL14" s="32">
        <v>901</v>
      </c>
      <c r="EM14" s="32">
        <v>889</v>
      </c>
      <c r="EN14" s="32">
        <v>886</v>
      </c>
      <c r="EO14" s="32">
        <v>861</v>
      </c>
      <c r="EP14" s="32">
        <v>926</v>
      </c>
      <c r="EQ14" s="32">
        <v>967</v>
      </c>
      <c r="ER14" s="32">
        <v>1133</v>
      </c>
      <c r="ES14" s="10">
        <v>1214</v>
      </c>
      <c r="ET14" s="10">
        <v>1195</v>
      </c>
      <c r="EU14" s="10">
        <v>1341</v>
      </c>
      <c r="EV14" s="10"/>
      <c r="EW14" s="10"/>
      <c r="EX14" s="10"/>
      <c r="EY14" s="10"/>
      <c r="EZ14" s="10"/>
      <c r="FA14" s="10"/>
      <c r="FB14" s="10"/>
      <c r="FC14" s="10"/>
    </row>
    <row r="15" spans="1:159" x14ac:dyDescent="0.2">
      <c r="A15" s="28" t="s">
        <v>20</v>
      </c>
      <c r="B15" s="47">
        <v>528</v>
      </c>
      <c r="C15" s="32">
        <f>19+68+86+14+193+121</f>
        <v>501</v>
      </c>
      <c r="D15" s="32">
        <v>413</v>
      </c>
      <c r="E15" s="32">
        <v>383</v>
      </c>
      <c r="F15" s="32">
        <v>446</v>
      </c>
      <c r="G15" s="32">
        <v>497</v>
      </c>
      <c r="H15" s="32">
        <v>572</v>
      </c>
      <c r="I15" s="32">
        <v>588</v>
      </c>
      <c r="J15" s="32">
        <v>659</v>
      </c>
      <c r="K15" s="32">
        <v>677</v>
      </c>
      <c r="L15" s="32">
        <v>663</v>
      </c>
      <c r="M15" s="32">
        <v>690</v>
      </c>
      <c r="N15" s="32">
        <v>652</v>
      </c>
      <c r="O15" s="32">
        <v>687</v>
      </c>
      <c r="P15" s="32">
        <v>743</v>
      </c>
      <c r="Q15" s="32">
        <v>868</v>
      </c>
      <c r="R15" s="32">
        <v>872</v>
      </c>
      <c r="S15" s="32">
        <v>861</v>
      </c>
      <c r="T15" s="32">
        <v>810</v>
      </c>
      <c r="U15" s="32">
        <v>798</v>
      </c>
      <c r="V15" s="32">
        <v>778</v>
      </c>
      <c r="W15" s="32">
        <v>829</v>
      </c>
      <c r="X15" s="32">
        <v>805</v>
      </c>
      <c r="Y15" s="32">
        <v>855</v>
      </c>
      <c r="Z15" s="32">
        <v>804</v>
      </c>
      <c r="AA15" s="47">
        <v>951</v>
      </c>
      <c r="AB15" s="32">
        <f>12+36+0+238+15+264+397</f>
        <v>962</v>
      </c>
      <c r="AC15" s="32">
        <v>987</v>
      </c>
      <c r="AD15" s="32">
        <v>1009</v>
      </c>
      <c r="AE15" s="32">
        <v>1144</v>
      </c>
      <c r="AF15" s="32">
        <v>1180</v>
      </c>
      <c r="AG15" s="32">
        <v>1338</v>
      </c>
      <c r="AH15" s="32">
        <v>1480</v>
      </c>
      <c r="AI15" s="32">
        <v>1419</v>
      </c>
      <c r="AJ15" s="32">
        <v>1599</v>
      </c>
      <c r="AK15" s="32">
        <v>1516</v>
      </c>
      <c r="AL15" s="32">
        <v>1561</v>
      </c>
      <c r="AM15" s="32">
        <v>1565</v>
      </c>
      <c r="AN15" s="32">
        <v>1560</v>
      </c>
      <c r="AO15" s="32">
        <v>1690</v>
      </c>
      <c r="AP15" s="32">
        <v>1613</v>
      </c>
      <c r="AQ15" s="32">
        <v>1692</v>
      </c>
      <c r="AR15" s="32">
        <v>1715</v>
      </c>
      <c r="AS15" s="32">
        <v>1860</v>
      </c>
      <c r="AT15" s="32">
        <v>2000</v>
      </c>
      <c r="AU15" s="32">
        <v>2102</v>
      </c>
      <c r="AV15" s="32">
        <v>2029</v>
      </c>
      <c r="AW15" s="32">
        <v>2198</v>
      </c>
      <c r="AX15" s="32">
        <v>2412</v>
      </c>
      <c r="AY15" s="32">
        <v>2339</v>
      </c>
      <c r="AZ15" s="47">
        <v>644</v>
      </c>
      <c r="BA15" s="32">
        <v>852</v>
      </c>
      <c r="BB15" s="32">
        <v>1012</v>
      </c>
      <c r="BC15" s="32">
        <v>1103</v>
      </c>
      <c r="BD15" s="32">
        <v>1187</v>
      </c>
      <c r="BE15" s="32">
        <v>1382</v>
      </c>
      <c r="BF15" s="32">
        <v>1463</v>
      </c>
      <c r="BG15" s="32">
        <v>1463</v>
      </c>
      <c r="BH15" s="32">
        <v>1446</v>
      </c>
      <c r="BI15" s="32">
        <v>1523</v>
      </c>
      <c r="BJ15" s="32">
        <v>1632</v>
      </c>
      <c r="BK15" s="32">
        <v>1641</v>
      </c>
      <c r="BL15" s="32">
        <v>1589</v>
      </c>
      <c r="BM15" s="32">
        <v>1807</v>
      </c>
      <c r="BN15" s="32">
        <v>2402</v>
      </c>
      <c r="BO15" s="32">
        <v>2669</v>
      </c>
      <c r="BP15" s="32">
        <v>2712</v>
      </c>
      <c r="BQ15" s="32">
        <v>2745</v>
      </c>
      <c r="BR15" s="32">
        <v>2745</v>
      </c>
      <c r="BS15" s="32">
        <v>2854</v>
      </c>
      <c r="BT15" s="32">
        <v>2937</v>
      </c>
      <c r="BU15" s="32">
        <v>3008</v>
      </c>
      <c r="BV15" s="32">
        <v>3314</v>
      </c>
      <c r="BW15" s="32">
        <v>3589</v>
      </c>
      <c r="BX15" s="32">
        <v>4080</v>
      </c>
      <c r="BY15" s="47">
        <v>1011</v>
      </c>
      <c r="BZ15" s="32">
        <v>1143</v>
      </c>
      <c r="CA15" s="32">
        <v>1211</v>
      </c>
      <c r="CB15" s="32">
        <v>1219</v>
      </c>
      <c r="CC15" s="32">
        <v>1464</v>
      </c>
      <c r="CD15" s="32">
        <v>1518</v>
      </c>
      <c r="CE15" s="32">
        <v>1823</v>
      </c>
      <c r="CF15" s="32">
        <v>1972</v>
      </c>
      <c r="CG15" s="32">
        <v>2029</v>
      </c>
      <c r="CH15" s="32">
        <v>2171</v>
      </c>
      <c r="CI15" s="32">
        <v>3005</v>
      </c>
      <c r="CJ15" s="32">
        <v>2510</v>
      </c>
      <c r="CK15" s="32">
        <v>2685</v>
      </c>
      <c r="CL15" s="32">
        <v>2719</v>
      </c>
      <c r="CM15" s="32">
        <v>3167</v>
      </c>
      <c r="CN15" s="32">
        <v>3403</v>
      </c>
      <c r="CO15" s="32">
        <v>3468</v>
      </c>
      <c r="CP15" s="32">
        <v>3586</v>
      </c>
      <c r="CQ15" s="32">
        <v>3725</v>
      </c>
      <c r="CR15" s="32">
        <v>3841</v>
      </c>
      <c r="CS15" s="32">
        <v>4299</v>
      </c>
      <c r="CT15" s="32">
        <v>4639</v>
      </c>
      <c r="CU15" s="32">
        <v>4995</v>
      </c>
      <c r="CV15" s="32">
        <v>5170</v>
      </c>
      <c r="CW15" s="32">
        <v>5285</v>
      </c>
      <c r="CX15" s="47">
        <v>1185</v>
      </c>
      <c r="CY15" s="32">
        <v>1006</v>
      </c>
      <c r="CZ15" s="32">
        <v>870</v>
      </c>
      <c r="DA15" s="32">
        <v>852</v>
      </c>
      <c r="DB15" s="32">
        <v>953</v>
      </c>
      <c r="DC15" s="32">
        <v>1092</v>
      </c>
      <c r="DD15" s="32">
        <v>1268</v>
      </c>
      <c r="DE15" s="32">
        <v>1490</v>
      </c>
      <c r="DF15" s="32">
        <v>1502</v>
      </c>
      <c r="DG15" s="32">
        <v>1769</v>
      </c>
      <c r="DH15" s="32">
        <v>1853</v>
      </c>
      <c r="DI15" s="32">
        <v>2139</v>
      </c>
      <c r="DJ15" s="32">
        <v>2259</v>
      </c>
      <c r="DK15" s="32">
        <v>2441</v>
      </c>
      <c r="DL15" s="32">
        <v>2777</v>
      </c>
      <c r="DM15" s="32">
        <v>2863</v>
      </c>
      <c r="DN15" s="32">
        <v>2760</v>
      </c>
      <c r="DO15" s="32">
        <v>2914</v>
      </c>
      <c r="DP15" s="32">
        <v>3150</v>
      </c>
      <c r="DQ15" s="32">
        <v>3181</v>
      </c>
      <c r="DR15" s="32">
        <v>3029</v>
      </c>
      <c r="DS15" s="32">
        <v>3043</v>
      </c>
      <c r="DT15" s="32">
        <v>3120</v>
      </c>
      <c r="DU15" s="32">
        <v>3130</v>
      </c>
      <c r="DV15" s="32">
        <v>3027</v>
      </c>
      <c r="DW15" s="47">
        <v>432</v>
      </c>
      <c r="DX15" s="32">
        <v>456</v>
      </c>
      <c r="DY15" s="32">
        <v>480</v>
      </c>
      <c r="DZ15" s="32">
        <v>483</v>
      </c>
      <c r="EA15" s="32">
        <v>433</v>
      </c>
      <c r="EB15" s="32">
        <v>471</v>
      </c>
      <c r="EC15" s="32">
        <v>618</v>
      </c>
      <c r="ED15" s="32">
        <v>614</v>
      </c>
      <c r="EE15" s="32">
        <v>718</v>
      </c>
      <c r="EF15" s="32">
        <v>844</v>
      </c>
      <c r="EG15" s="32">
        <v>808</v>
      </c>
      <c r="EH15" s="32">
        <v>1034</v>
      </c>
      <c r="EI15" s="32">
        <v>1053</v>
      </c>
      <c r="EJ15" s="32">
        <v>1079</v>
      </c>
      <c r="EK15" s="32">
        <v>1036</v>
      </c>
      <c r="EL15" s="32">
        <v>1160</v>
      </c>
      <c r="EM15" s="32">
        <v>1218</v>
      </c>
      <c r="EN15" s="32">
        <v>1253</v>
      </c>
      <c r="EO15" s="32">
        <v>1443</v>
      </c>
      <c r="EP15" s="32">
        <v>1476</v>
      </c>
      <c r="EQ15" s="32">
        <v>1566</v>
      </c>
      <c r="ER15" s="32">
        <v>1602</v>
      </c>
      <c r="ES15" s="10">
        <v>1820</v>
      </c>
      <c r="ET15" s="10">
        <v>1907</v>
      </c>
      <c r="EU15" s="10">
        <v>2042</v>
      </c>
      <c r="EV15" s="10"/>
      <c r="EW15" s="10"/>
      <c r="EX15" s="10"/>
      <c r="EY15" s="10"/>
      <c r="EZ15" s="10"/>
      <c r="FA15" s="10"/>
      <c r="FB15" s="10"/>
      <c r="FC15" s="10"/>
    </row>
    <row r="16" spans="1:159" x14ac:dyDescent="0.2">
      <c r="A16" s="28" t="s">
        <v>21</v>
      </c>
      <c r="B16" s="47">
        <v>90</v>
      </c>
      <c r="C16" s="32">
        <f>16+34+0+0+57+30</f>
        <v>137</v>
      </c>
      <c r="D16" s="32">
        <v>96</v>
      </c>
      <c r="E16" s="32">
        <v>119</v>
      </c>
      <c r="F16" s="32">
        <v>114</v>
      </c>
      <c r="G16" s="32">
        <v>130</v>
      </c>
      <c r="H16" s="32">
        <v>150</v>
      </c>
      <c r="I16" s="32">
        <v>175</v>
      </c>
      <c r="J16" s="32">
        <v>143</v>
      </c>
      <c r="K16" s="32">
        <v>148</v>
      </c>
      <c r="L16" s="32">
        <v>116</v>
      </c>
      <c r="M16" s="32">
        <v>148</v>
      </c>
      <c r="N16" s="32">
        <v>117</v>
      </c>
      <c r="O16" s="32">
        <v>127</v>
      </c>
      <c r="P16" s="32">
        <v>113</v>
      </c>
      <c r="Q16" s="32">
        <v>115</v>
      </c>
      <c r="R16" s="32">
        <v>125</v>
      </c>
      <c r="S16" s="32">
        <v>145</v>
      </c>
      <c r="T16" s="32">
        <v>124</v>
      </c>
      <c r="U16" s="32">
        <v>138</v>
      </c>
      <c r="V16" s="32">
        <v>148</v>
      </c>
      <c r="W16" s="32">
        <v>163</v>
      </c>
      <c r="X16" s="32">
        <v>155</v>
      </c>
      <c r="Y16" s="32">
        <v>169</v>
      </c>
      <c r="Z16" s="32">
        <v>169</v>
      </c>
      <c r="AA16" s="47">
        <v>227</v>
      </c>
      <c r="AB16" s="32">
        <f>0+24+8+62+16+73+49</f>
        <v>232</v>
      </c>
      <c r="AC16" s="32">
        <v>218</v>
      </c>
      <c r="AD16" s="32">
        <v>199</v>
      </c>
      <c r="AE16" s="32">
        <v>212</v>
      </c>
      <c r="AF16" s="32">
        <v>284</v>
      </c>
      <c r="AG16" s="32">
        <v>271</v>
      </c>
      <c r="AH16" s="32">
        <v>281</v>
      </c>
      <c r="AI16" s="32">
        <v>293</v>
      </c>
      <c r="AJ16" s="32">
        <v>303</v>
      </c>
      <c r="AK16" s="32">
        <v>293</v>
      </c>
      <c r="AL16" s="32">
        <v>319</v>
      </c>
      <c r="AM16" s="32">
        <v>308</v>
      </c>
      <c r="AN16" s="32">
        <v>283</v>
      </c>
      <c r="AO16" s="32">
        <v>317</v>
      </c>
      <c r="AP16" s="32">
        <v>343</v>
      </c>
      <c r="AQ16" s="32">
        <v>354</v>
      </c>
      <c r="AR16" s="32">
        <v>329</v>
      </c>
      <c r="AS16" s="32">
        <v>394</v>
      </c>
      <c r="AT16" s="32">
        <v>401</v>
      </c>
      <c r="AU16" s="32">
        <v>426</v>
      </c>
      <c r="AV16" s="32">
        <v>445</v>
      </c>
      <c r="AW16" s="32">
        <v>487</v>
      </c>
      <c r="AX16" s="32">
        <v>555</v>
      </c>
      <c r="AY16" s="32">
        <v>534</v>
      </c>
      <c r="AZ16" s="47">
        <v>283</v>
      </c>
      <c r="BA16" s="32">
        <v>401</v>
      </c>
      <c r="BB16" s="32">
        <v>410</v>
      </c>
      <c r="BC16" s="32">
        <v>404</v>
      </c>
      <c r="BD16" s="32">
        <v>382</v>
      </c>
      <c r="BE16" s="32">
        <v>321</v>
      </c>
      <c r="BF16" s="32">
        <v>394</v>
      </c>
      <c r="BG16" s="32">
        <v>454</v>
      </c>
      <c r="BH16" s="32">
        <v>481</v>
      </c>
      <c r="BI16" s="32">
        <v>450</v>
      </c>
      <c r="BJ16" s="32">
        <v>398</v>
      </c>
      <c r="BK16" s="32">
        <v>437</v>
      </c>
      <c r="BL16" s="32">
        <v>396</v>
      </c>
      <c r="BM16" s="32">
        <v>385</v>
      </c>
      <c r="BN16" s="32">
        <v>488</v>
      </c>
      <c r="BO16" s="32">
        <v>610</v>
      </c>
      <c r="BP16" s="32">
        <v>536</v>
      </c>
      <c r="BQ16" s="32">
        <v>552</v>
      </c>
      <c r="BR16" s="32">
        <v>574</v>
      </c>
      <c r="BS16" s="32">
        <v>588</v>
      </c>
      <c r="BT16" s="32">
        <v>602</v>
      </c>
      <c r="BU16" s="32">
        <v>625</v>
      </c>
      <c r="BV16" s="32">
        <v>681</v>
      </c>
      <c r="BW16" s="32">
        <v>740</v>
      </c>
      <c r="BX16" s="32">
        <v>723</v>
      </c>
      <c r="BY16" s="47">
        <v>317</v>
      </c>
      <c r="BZ16" s="32">
        <v>351</v>
      </c>
      <c r="CA16" s="32">
        <v>322</v>
      </c>
      <c r="CB16" s="32">
        <v>315</v>
      </c>
      <c r="CC16" s="32">
        <v>319</v>
      </c>
      <c r="CD16" s="32">
        <v>358</v>
      </c>
      <c r="CE16" s="32">
        <v>458</v>
      </c>
      <c r="CF16" s="32">
        <v>512</v>
      </c>
      <c r="CG16" s="32">
        <v>526</v>
      </c>
      <c r="CH16" s="32">
        <v>470</v>
      </c>
      <c r="CI16" s="32">
        <v>459</v>
      </c>
      <c r="CJ16" s="32">
        <v>529</v>
      </c>
      <c r="CK16" s="32">
        <v>591</v>
      </c>
      <c r="CL16" s="32">
        <v>597</v>
      </c>
      <c r="CM16" s="32">
        <v>703</v>
      </c>
      <c r="CN16" s="32">
        <v>725</v>
      </c>
      <c r="CO16" s="32">
        <v>759</v>
      </c>
      <c r="CP16" s="32">
        <v>670</v>
      </c>
      <c r="CQ16" s="32">
        <v>743</v>
      </c>
      <c r="CR16" s="32">
        <v>740</v>
      </c>
      <c r="CS16" s="32">
        <v>815</v>
      </c>
      <c r="CT16" s="32">
        <v>802</v>
      </c>
      <c r="CU16" s="32">
        <v>910</v>
      </c>
      <c r="CV16" s="32">
        <v>858</v>
      </c>
      <c r="CW16" s="32">
        <v>945</v>
      </c>
      <c r="CX16" s="47">
        <v>1073</v>
      </c>
      <c r="CY16" s="32">
        <v>959</v>
      </c>
      <c r="CZ16" s="32">
        <v>822</v>
      </c>
      <c r="DA16" s="32">
        <v>853</v>
      </c>
      <c r="DB16" s="32">
        <v>971</v>
      </c>
      <c r="DC16" s="32">
        <v>1183</v>
      </c>
      <c r="DD16" s="32">
        <v>1068</v>
      </c>
      <c r="DE16" s="32">
        <v>1018</v>
      </c>
      <c r="DF16" s="32">
        <v>924</v>
      </c>
      <c r="DG16" s="32">
        <v>957</v>
      </c>
      <c r="DH16" s="32">
        <v>1094</v>
      </c>
      <c r="DI16" s="32">
        <v>1476</v>
      </c>
      <c r="DJ16" s="32">
        <v>1593</v>
      </c>
      <c r="DK16" s="32">
        <v>1468</v>
      </c>
      <c r="DL16" s="32">
        <v>1357</v>
      </c>
      <c r="DM16" s="32">
        <v>1400</v>
      </c>
      <c r="DN16" s="32">
        <v>1620</v>
      </c>
      <c r="DO16" s="32">
        <v>1590</v>
      </c>
      <c r="DP16" s="32">
        <v>1638</v>
      </c>
      <c r="DQ16" s="32">
        <v>1564</v>
      </c>
      <c r="DR16" s="32">
        <v>1590</v>
      </c>
      <c r="DS16" s="32">
        <v>1607</v>
      </c>
      <c r="DT16" s="32">
        <v>1784</v>
      </c>
      <c r="DU16" s="32">
        <v>1771</v>
      </c>
      <c r="DV16" s="32">
        <v>1724</v>
      </c>
      <c r="DW16" s="47">
        <v>95</v>
      </c>
      <c r="DX16" s="32">
        <v>124</v>
      </c>
      <c r="DY16" s="32">
        <v>108</v>
      </c>
      <c r="DZ16" s="32">
        <v>123</v>
      </c>
      <c r="EA16" s="32">
        <v>141</v>
      </c>
      <c r="EB16" s="32">
        <v>168</v>
      </c>
      <c r="EC16" s="32">
        <v>157</v>
      </c>
      <c r="ED16" s="32">
        <v>152</v>
      </c>
      <c r="EE16" s="32">
        <v>167</v>
      </c>
      <c r="EF16" s="32">
        <v>199</v>
      </c>
      <c r="EG16" s="32">
        <v>248</v>
      </c>
      <c r="EH16" s="32">
        <v>232</v>
      </c>
      <c r="EI16" s="32">
        <v>280</v>
      </c>
      <c r="EJ16" s="32">
        <v>278</v>
      </c>
      <c r="EK16" s="32">
        <v>282</v>
      </c>
      <c r="EL16" s="32">
        <v>303</v>
      </c>
      <c r="EM16" s="32">
        <v>343</v>
      </c>
      <c r="EN16" s="32">
        <v>393</v>
      </c>
      <c r="EO16" s="32">
        <v>331</v>
      </c>
      <c r="EP16" s="32">
        <v>404</v>
      </c>
      <c r="EQ16" s="32">
        <v>431</v>
      </c>
      <c r="ER16" s="32">
        <v>404</v>
      </c>
      <c r="ES16" s="10">
        <v>493</v>
      </c>
      <c r="ET16" s="10">
        <v>529</v>
      </c>
      <c r="EU16" s="10">
        <v>555</v>
      </c>
      <c r="EV16" s="10"/>
      <c r="EW16" s="10"/>
      <c r="EX16" s="10"/>
      <c r="EY16" s="10"/>
      <c r="EZ16" s="10"/>
      <c r="FA16" s="10"/>
      <c r="FB16" s="10"/>
      <c r="FC16" s="10"/>
    </row>
    <row r="17" spans="1:159" x14ac:dyDescent="0.2">
      <c r="A17" s="28" t="s">
        <v>22</v>
      </c>
      <c r="B17" s="47">
        <v>326</v>
      </c>
      <c r="C17" s="32">
        <f>26+177+0+15+17+128</f>
        <v>363</v>
      </c>
      <c r="D17" s="32">
        <v>434</v>
      </c>
      <c r="E17" s="32">
        <v>387</v>
      </c>
      <c r="F17" s="32">
        <v>395</v>
      </c>
      <c r="G17" s="32">
        <v>403</v>
      </c>
      <c r="H17" s="32">
        <v>519</v>
      </c>
      <c r="I17" s="32">
        <v>594</v>
      </c>
      <c r="J17" s="32">
        <v>580</v>
      </c>
      <c r="K17" s="32">
        <v>678</v>
      </c>
      <c r="L17" s="32">
        <v>628</v>
      </c>
      <c r="M17" s="32">
        <v>631</v>
      </c>
      <c r="N17" s="32">
        <v>682</v>
      </c>
      <c r="O17" s="32">
        <v>796</v>
      </c>
      <c r="P17" s="32">
        <v>628</v>
      </c>
      <c r="Q17" s="32">
        <v>791</v>
      </c>
      <c r="R17" s="32">
        <v>766</v>
      </c>
      <c r="S17" s="32">
        <v>879</v>
      </c>
      <c r="T17" s="32">
        <v>854</v>
      </c>
      <c r="U17" s="32">
        <v>975</v>
      </c>
      <c r="V17" s="32">
        <v>1008</v>
      </c>
      <c r="W17" s="32">
        <v>1063</v>
      </c>
      <c r="X17" s="32">
        <v>1059</v>
      </c>
      <c r="Y17" s="32">
        <v>1098</v>
      </c>
      <c r="Z17" s="32">
        <v>1346</v>
      </c>
      <c r="AA17" s="47">
        <v>661</v>
      </c>
      <c r="AB17" s="32">
        <f>2+111+0+125+5+180+199</f>
        <v>622</v>
      </c>
      <c r="AC17" s="32">
        <v>679</v>
      </c>
      <c r="AD17" s="32">
        <v>665</v>
      </c>
      <c r="AE17" s="32">
        <v>645</v>
      </c>
      <c r="AF17" s="32">
        <v>654</v>
      </c>
      <c r="AG17" s="32">
        <v>810</v>
      </c>
      <c r="AH17" s="32">
        <v>842</v>
      </c>
      <c r="AI17" s="32">
        <v>929</v>
      </c>
      <c r="AJ17" s="32">
        <v>893</v>
      </c>
      <c r="AK17" s="32">
        <v>996</v>
      </c>
      <c r="AL17" s="32">
        <v>985</v>
      </c>
      <c r="AM17" s="32">
        <v>1060</v>
      </c>
      <c r="AN17" s="32">
        <v>1005</v>
      </c>
      <c r="AO17" s="32">
        <v>975</v>
      </c>
      <c r="AP17" s="32">
        <v>1023</v>
      </c>
      <c r="AQ17" s="32">
        <v>1176</v>
      </c>
      <c r="AR17" s="32">
        <v>1296</v>
      </c>
      <c r="AS17" s="32">
        <v>1280</v>
      </c>
      <c r="AT17" s="32">
        <v>1474</v>
      </c>
      <c r="AU17" s="32">
        <v>1564</v>
      </c>
      <c r="AV17" s="32">
        <v>1601</v>
      </c>
      <c r="AW17" s="32">
        <v>1741</v>
      </c>
      <c r="AX17" s="32">
        <v>1841</v>
      </c>
      <c r="AY17" s="32">
        <v>1855</v>
      </c>
      <c r="AZ17" s="47">
        <v>824</v>
      </c>
      <c r="BA17" s="32">
        <v>868</v>
      </c>
      <c r="BB17" s="32">
        <v>951</v>
      </c>
      <c r="BC17" s="32">
        <v>1014</v>
      </c>
      <c r="BD17" s="32">
        <v>944</v>
      </c>
      <c r="BE17" s="32">
        <v>930</v>
      </c>
      <c r="BF17" s="32">
        <v>1110</v>
      </c>
      <c r="BG17" s="32">
        <v>1118</v>
      </c>
      <c r="BH17" s="32">
        <v>1242</v>
      </c>
      <c r="BI17" s="32">
        <v>1329</v>
      </c>
      <c r="BJ17" s="32">
        <v>1355</v>
      </c>
      <c r="BK17" s="32">
        <v>1354</v>
      </c>
      <c r="BL17" s="32">
        <v>1375</v>
      </c>
      <c r="BM17" s="32">
        <v>1525</v>
      </c>
      <c r="BN17" s="32">
        <v>1873</v>
      </c>
      <c r="BO17" s="32">
        <v>2071</v>
      </c>
      <c r="BP17" s="32">
        <v>1901</v>
      </c>
      <c r="BQ17" s="32">
        <v>1884</v>
      </c>
      <c r="BR17" s="32">
        <v>1957</v>
      </c>
      <c r="BS17" s="32">
        <v>2092</v>
      </c>
      <c r="BT17" s="32">
        <v>2195</v>
      </c>
      <c r="BU17" s="32">
        <v>2437</v>
      </c>
      <c r="BV17" s="32">
        <v>2629</v>
      </c>
      <c r="BW17" s="32">
        <v>3041</v>
      </c>
      <c r="BX17" s="32">
        <v>3104</v>
      </c>
      <c r="BY17" s="47">
        <v>847</v>
      </c>
      <c r="BZ17" s="32">
        <v>907</v>
      </c>
      <c r="CA17" s="32">
        <v>1035</v>
      </c>
      <c r="CB17" s="32">
        <v>1140</v>
      </c>
      <c r="CC17" s="32">
        <v>1177</v>
      </c>
      <c r="CD17" s="32">
        <v>1449</v>
      </c>
      <c r="CE17" s="32">
        <v>1595</v>
      </c>
      <c r="CF17" s="32">
        <v>1547</v>
      </c>
      <c r="CG17" s="32">
        <v>1809</v>
      </c>
      <c r="CH17" s="32">
        <v>1729</v>
      </c>
      <c r="CI17" s="32">
        <v>1775</v>
      </c>
      <c r="CJ17" s="32">
        <v>2211</v>
      </c>
      <c r="CK17" s="32">
        <v>2131</v>
      </c>
      <c r="CL17" s="32">
        <v>2616</v>
      </c>
      <c r="CM17" s="32">
        <v>3042</v>
      </c>
      <c r="CN17" s="32">
        <v>3297</v>
      </c>
      <c r="CO17" s="32">
        <v>3297</v>
      </c>
      <c r="CP17" s="32">
        <v>3435</v>
      </c>
      <c r="CQ17" s="32">
        <v>3576</v>
      </c>
      <c r="CR17" s="32">
        <v>3595</v>
      </c>
      <c r="CS17" s="32">
        <v>3871</v>
      </c>
      <c r="CT17" s="32">
        <v>4011</v>
      </c>
      <c r="CU17" s="32">
        <v>4365</v>
      </c>
      <c r="CV17" s="32">
        <v>4219</v>
      </c>
      <c r="CW17" s="32">
        <v>4093</v>
      </c>
      <c r="CX17" s="47">
        <v>2115</v>
      </c>
      <c r="CY17" s="32">
        <v>1790</v>
      </c>
      <c r="CZ17" s="32">
        <v>1838</v>
      </c>
      <c r="DA17" s="32">
        <v>1969</v>
      </c>
      <c r="DB17" s="32">
        <v>2162</v>
      </c>
      <c r="DC17" s="32">
        <v>2017</v>
      </c>
      <c r="DD17" s="32">
        <v>1671</v>
      </c>
      <c r="DE17" s="32">
        <v>1734</v>
      </c>
      <c r="DF17" s="32">
        <v>1616</v>
      </c>
      <c r="DG17" s="32">
        <v>1676</v>
      </c>
      <c r="DH17" s="32">
        <v>1841</v>
      </c>
      <c r="DI17" s="32">
        <v>1667</v>
      </c>
      <c r="DJ17" s="32">
        <v>1639</v>
      </c>
      <c r="DK17" s="32">
        <v>1977</v>
      </c>
      <c r="DL17" s="32">
        <v>2025</v>
      </c>
      <c r="DM17" s="32">
        <v>2350</v>
      </c>
      <c r="DN17" s="32">
        <v>2540</v>
      </c>
      <c r="DO17" s="32">
        <v>2718</v>
      </c>
      <c r="DP17" s="32">
        <v>2989</v>
      </c>
      <c r="DQ17" s="32">
        <v>2920</v>
      </c>
      <c r="DR17" s="32">
        <v>3199</v>
      </c>
      <c r="DS17" s="32">
        <v>3069</v>
      </c>
      <c r="DT17" s="32">
        <v>3543</v>
      </c>
      <c r="DU17" s="32">
        <v>3591</v>
      </c>
      <c r="DV17" s="32">
        <v>3618</v>
      </c>
      <c r="DW17" s="47">
        <v>442</v>
      </c>
      <c r="DX17" s="32">
        <v>472</v>
      </c>
      <c r="DY17" s="32">
        <v>481</v>
      </c>
      <c r="DZ17" s="32">
        <v>476</v>
      </c>
      <c r="EA17" s="32">
        <v>542</v>
      </c>
      <c r="EB17" s="32">
        <v>538</v>
      </c>
      <c r="EC17" s="32">
        <v>660</v>
      </c>
      <c r="ED17" s="32">
        <v>745</v>
      </c>
      <c r="EE17" s="32">
        <v>749</v>
      </c>
      <c r="EF17" s="32">
        <v>824</v>
      </c>
      <c r="EG17" s="32">
        <v>808</v>
      </c>
      <c r="EH17" s="32">
        <v>960</v>
      </c>
      <c r="EI17" s="32">
        <v>902</v>
      </c>
      <c r="EJ17" s="32">
        <v>1320</v>
      </c>
      <c r="EK17" s="32">
        <v>1108</v>
      </c>
      <c r="EL17" s="32">
        <v>1253</v>
      </c>
      <c r="EM17" s="32">
        <v>1220</v>
      </c>
      <c r="EN17" s="32">
        <v>1414</v>
      </c>
      <c r="EO17" s="32">
        <v>1593</v>
      </c>
      <c r="EP17" s="32">
        <v>1633</v>
      </c>
      <c r="EQ17" s="32">
        <v>1790</v>
      </c>
      <c r="ER17" s="32">
        <v>1809</v>
      </c>
      <c r="ES17" s="10">
        <v>1978</v>
      </c>
      <c r="ET17" s="10">
        <v>2274</v>
      </c>
      <c r="EU17" s="10">
        <v>2393</v>
      </c>
      <c r="EV17" s="10"/>
      <c r="EW17" s="10"/>
      <c r="EX17" s="10"/>
      <c r="EY17" s="10"/>
      <c r="EZ17" s="10"/>
      <c r="FA17" s="10"/>
      <c r="FB17" s="10"/>
      <c r="FC17" s="10"/>
    </row>
    <row r="18" spans="1:159" x14ac:dyDescent="0.2">
      <c r="A18" s="28" t="s">
        <v>23</v>
      </c>
      <c r="B18" s="47">
        <v>148</v>
      </c>
      <c r="C18" s="32">
        <f>7+57+26+12+4+55</f>
        <v>161</v>
      </c>
      <c r="D18" s="32">
        <v>161</v>
      </c>
      <c r="E18" s="32">
        <v>213</v>
      </c>
      <c r="F18" s="32">
        <v>191</v>
      </c>
      <c r="G18" s="32">
        <v>146</v>
      </c>
      <c r="H18" s="32">
        <v>219</v>
      </c>
      <c r="I18" s="32">
        <v>273</v>
      </c>
      <c r="J18" s="32">
        <v>251</v>
      </c>
      <c r="K18" s="32">
        <v>292</v>
      </c>
      <c r="L18" s="32">
        <v>231</v>
      </c>
      <c r="M18" s="32">
        <v>240</v>
      </c>
      <c r="N18" s="32">
        <v>401</v>
      </c>
      <c r="O18" s="32">
        <v>283</v>
      </c>
      <c r="P18" s="32">
        <v>318</v>
      </c>
      <c r="Q18" s="32">
        <v>280</v>
      </c>
      <c r="R18" s="32">
        <v>315</v>
      </c>
      <c r="S18" s="32">
        <v>352</v>
      </c>
      <c r="T18" s="32">
        <v>285</v>
      </c>
      <c r="U18" s="32">
        <v>338</v>
      </c>
      <c r="V18" s="32">
        <v>371</v>
      </c>
      <c r="W18" s="32">
        <v>465</v>
      </c>
      <c r="X18" s="32">
        <v>428</v>
      </c>
      <c r="Y18" s="32">
        <v>450</v>
      </c>
      <c r="Z18" s="32">
        <v>530</v>
      </c>
      <c r="AA18" s="47">
        <v>436</v>
      </c>
      <c r="AB18" s="32">
        <f>2+86+0+73+8+192+112</f>
        <v>473</v>
      </c>
      <c r="AC18" s="32">
        <v>450</v>
      </c>
      <c r="AD18" s="32">
        <v>529</v>
      </c>
      <c r="AE18" s="32">
        <v>583</v>
      </c>
      <c r="AF18" s="32">
        <v>611</v>
      </c>
      <c r="AG18" s="32">
        <v>662</v>
      </c>
      <c r="AH18" s="32">
        <v>707</v>
      </c>
      <c r="AI18" s="32">
        <v>877</v>
      </c>
      <c r="AJ18" s="32">
        <v>912</v>
      </c>
      <c r="AK18" s="32">
        <v>792</v>
      </c>
      <c r="AL18" s="32">
        <v>1011</v>
      </c>
      <c r="AM18" s="32">
        <v>1126</v>
      </c>
      <c r="AN18" s="32">
        <v>1283</v>
      </c>
      <c r="AO18" s="32">
        <v>1121</v>
      </c>
      <c r="AP18" s="32">
        <v>1189</v>
      </c>
      <c r="AQ18" s="32">
        <v>620</v>
      </c>
      <c r="AR18" s="32">
        <v>591</v>
      </c>
      <c r="AS18" s="32">
        <v>645</v>
      </c>
      <c r="AT18" s="32">
        <v>665</v>
      </c>
      <c r="AU18" s="32">
        <v>677</v>
      </c>
      <c r="AV18" s="32">
        <v>733</v>
      </c>
      <c r="AW18" s="32">
        <v>846</v>
      </c>
      <c r="AX18" s="32">
        <v>855</v>
      </c>
      <c r="AY18" s="32">
        <v>783</v>
      </c>
      <c r="AZ18" s="47">
        <v>451</v>
      </c>
      <c r="BA18" s="32">
        <v>602</v>
      </c>
      <c r="BB18" s="32">
        <v>549</v>
      </c>
      <c r="BC18" s="32">
        <v>600</v>
      </c>
      <c r="BD18" s="32">
        <v>608</v>
      </c>
      <c r="BE18" s="32">
        <v>557</v>
      </c>
      <c r="BF18" s="32">
        <v>674</v>
      </c>
      <c r="BG18" s="32">
        <v>731</v>
      </c>
      <c r="BH18" s="32">
        <v>759</v>
      </c>
      <c r="BI18" s="32">
        <v>757</v>
      </c>
      <c r="BJ18" s="32">
        <v>601</v>
      </c>
      <c r="BK18" s="32">
        <v>644</v>
      </c>
      <c r="BL18" s="32">
        <v>705</v>
      </c>
      <c r="BM18" s="32">
        <v>714</v>
      </c>
      <c r="BN18" s="32">
        <v>820</v>
      </c>
      <c r="BO18" s="32">
        <v>949</v>
      </c>
      <c r="BP18" s="32">
        <v>1049</v>
      </c>
      <c r="BQ18" s="32">
        <v>841</v>
      </c>
      <c r="BR18" s="32">
        <v>714</v>
      </c>
      <c r="BS18" s="32">
        <v>711</v>
      </c>
      <c r="BT18" s="32">
        <v>856</v>
      </c>
      <c r="BU18" s="32">
        <v>866</v>
      </c>
      <c r="BV18" s="32">
        <v>960</v>
      </c>
      <c r="BW18" s="32">
        <v>1138</v>
      </c>
      <c r="BX18" s="32">
        <v>1030</v>
      </c>
      <c r="BY18" s="47">
        <v>638</v>
      </c>
      <c r="BZ18" s="32">
        <v>783</v>
      </c>
      <c r="CA18" s="32">
        <v>791</v>
      </c>
      <c r="CB18" s="32">
        <v>917</v>
      </c>
      <c r="CC18" s="32">
        <v>1057</v>
      </c>
      <c r="CD18" s="32">
        <v>990</v>
      </c>
      <c r="CE18" s="32">
        <v>1019</v>
      </c>
      <c r="CF18" s="32">
        <v>952</v>
      </c>
      <c r="CG18" s="32">
        <v>1057</v>
      </c>
      <c r="CH18" s="32">
        <v>1223</v>
      </c>
      <c r="CI18" s="32">
        <v>927</v>
      </c>
      <c r="CJ18" s="32">
        <v>1055</v>
      </c>
      <c r="CK18" s="32">
        <v>1395</v>
      </c>
      <c r="CL18" s="32">
        <v>1317</v>
      </c>
      <c r="CM18" s="32">
        <v>1277</v>
      </c>
      <c r="CN18" s="32">
        <v>1257</v>
      </c>
      <c r="CO18" s="32">
        <v>1790</v>
      </c>
      <c r="CP18" s="32">
        <v>1590</v>
      </c>
      <c r="CQ18" s="32">
        <v>1680</v>
      </c>
      <c r="CR18" s="32">
        <v>1689</v>
      </c>
      <c r="CS18" s="32">
        <v>1682</v>
      </c>
      <c r="CT18" s="32">
        <v>1741</v>
      </c>
      <c r="CU18" s="32">
        <v>1665</v>
      </c>
      <c r="CV18" s="32">
        <v>1618</v>
      </c>
      <c r="CW18" s="32">
        <v>1670</v>
      </c>
      <c r="CX18" s="47">
        <v>1515</v>
      </c>
      <c r="CY18" s="32">
        <v>1412</v>
      </c>
      <c r="CZ18" s="32">
        <v>1662</v>
      </c>
      <c r="DA18" s="32">
        <v>1497</v>
      </c>
      <c r="DB18" s="32">
        <v>1398</v>
      </c>
      <c r="DC18" s="32">
        <v>1352</v>
      </c>
      <c r="DD18" s="32">
        <v>1384</v>
      </c>
      <c r="DE18" s="32">
        <v>1444</v>
      </c>
      <c r="DF18" s="32">
        <v>1400</v>
      </c>
      <c r="DG18" s="32">
        <v>1345</v>
      </c>
      <c r="DH18" s="32">
        <v>1145</v>
      </c>
      <c r="DI18" s="32">
        <v>1161</v>
      </c>
      <c r="DJ18" s="32">
        <v>1292</v>
      </c>
      <c r="DK18" s="32">
        <v>1281</v>
      </c>
      <c r="DL18" s="32">
        <v>1226</v>
      </c>
      <c r="DM18" s="32">
        <v>1269</v>
      </c>
      <c r="DN18" s="32">
        <v>1134</v>
      </c>
      <c r="DO18" s="32">
        <v>1189</v>
      </c>
      <c r="DP18" s="32">
        <v>1276</v>
      </c>
      <c r="DQ18" s="32">
        <v>1171</v>
      </c>
      <c r="DR18" s="32">
        <v>1273</v>
      </c>
      <c r="DS18" s="32">
        <v>1133</v>
      </c>
      <c r="DT18" s="32">
        <v>1423</v>
      </c>
      <c r="DU18" s="32">
        <v>1280</v>
      </c>
      <c r="DV18" s="32">
        <v>1250</v>
      </c>
      <c r="DW18" s="47">
        <v>124</v>
      </c>
      <c r="DX18" s="32">
        <v>167</v>
      </c>
      <c r="DY18" s="32">
        <v>159</v>
      </c>
      <c r="DZ18" s="32">
        <v>152</v>
      </c>
      <c r="EA18" s="32">
        <v>184</v>
      </c>
      <c r="EB18" s="32">
        <v>171</v>
      </c>
      <c r="EC18" s="32">
        <v>186</v>
      </c>
      <c r="ED18" s="32">
        <v>189</v>
      </c>
      <c r="EE18" s="32">
        <v>258</v>
      </c>
      <c r="EF18" s="32">
        <v>218</v>
      </c>
      <c r="EG18" s="32">
        <v>51</v>
      </c>
      <c r="EH18" s="32">
        <v>209</v>
      </c>
      <c r="EI18" s="32">
        <v>248</v>
      </c>
      <c r="EJ18" s="32">
        <v>327</v>
      </c>
      <c r="EK18" s="32">
        <v>369</v>
      </c>
      <c r="EL18" s="32">
        <v>374</v>
      </c>
      <c r="EM18" s="32">
        <v>456</v>
      </c>
      <c r="EN18" s="32">
        <v>476</v>
      </c>
      <c r="EO18" s="32">
        <v>484</v>
      </c>
      <c r="EP18" s="32">
        <v>469</v>
      </c>
      <c r="EQ18" s="32">
        <v>631</v>
      </c>
      <c r="ER18" s="32">
        <v>603</v>
      </c>
      <c r="ES18" s="10">
        <v>602</v>
      </c>
      <c r="ET18" s="10">
        <v>625</v>
      </c>
      <c r="EU18" s="10">
        <v>750</v>
      </c>
      <c r="EV18" s="10"/>
      <c r="EW18" s="10"/>
      <c r="EX18" s="10"/>
      <c r="EY18" s="10"/>
      <c r="EZ18" s="10"/>
      <c r="FA18" s="10"/>
      <c r="FB18" s="10"/>
      <c r="FC18" s="10"/>
    </row>
    <row r="19" spans="1:159" x14ac:dyDescent="0.2">
      <c r="A19" s="28" t="s">
        <v>24</v>
      </c>
      <c r="B19" s="47">
        <v>271</v>
      </c>
      <c r="C19" s="32">
        <f>11+48+0+3+125+62</f>
        <v>249</v>
      </c>
      <c r="D19" s="32">
        <v>267</v>
      </c>
      <c r="E19" s="32">
        <v>325</v>
      </c>
      <c r="F19" s="32">
        <v>267</v>
      </c>
      <c r="G19" s="32">
        <v>410</v>
      </c>
      <c r="H19" s="32">
        <v>263</v>
      </c>
      <c r="I19" s="32">
        <v>234</v>
      </c>
      <c r="J19" s="32">
        <v>257</v>
      </c>
      <c r="K19" s="32">
        <v>307</v>
      </c>
      <c r="L19" s="32">
        <v>261</v>
      </c>
      <c r="M19" s="32">
        <v>272</v>
      </c>
      <c r="N19" s="32">
        <v>266</v>
      </c>
      <c r="O19" s="32">
        <v>250</v>
      </c>
      <c r="P19" s="32">
        <v>257</v>
      </c>
      <c r="Q19" s="32">
        <v>234</v>
      </c>
      <c r="R19" s="32">
        <v>255</v>
      </c>
      <c r="S19" s="32">
        <v>284</v>
      </c>
      <c r="T19" s="32">
        <v>232</v>
      </c>
      <c r="U19" s="32">
        <v>323</v>
      </c>
      <c r="V19" s="32">
        <v>320</v>
      </c>
      <c r="W19" s="32">
        <v>451</v>
      </c>
      <c r="X19" s="32">
        <v>462</v>
      </c>
      <c r="Y19" s="32">
        <v>454</v>
      </c>
      <c r="Z19" s="32">
        <v>422</v>
      </c>
      <c r="AA19" s="47">
        <v>232</v>
      </c>
      <c r="AB19" s="32">
        <f>0+20+0+8+16+117+78</f>
        <v>239</v>
      </c>
      <c r="AC19" s="32">
        <v>246</v>
      </c>
      <c r="AD19" s="32">
        <v>261</v>
      </c>
      <c r="AE19" s="32">
        <v>246</v>
      </c>
      <c r="AF19" s="32">
        <v>280</v>
      </c>
      <c r="AG19" s="32">
        <v>355</v>
      </c>
      <c r="AH19" s="32">
        <v>369</v>
      </c>
      <c r="AI19" s="32">
        <v>452</v>
      </c>
      <c r="AJ19" s="32">
        <v>446</v>
      </c>
      <c r="AK19" s="32">
        <v>478</v>
      </c>
      <c r="AL19" s="32">
        <v>453</v>
      </c>
      <c r="AM19" s="32">
        <v>449</v>
      </c>
      <c r="AN19" s="32">
        <v>508</v>
      </c>
      <c r="AO19" s="32">
        <v>523</v>
      </c>
      <c r="AP19" s="32">
        <v>520</v>
      </c>
      <c r="AQ19" s="32">
        <v>472</v>
      </c>
      <c r="AR19" s="32">
        <v>509</v>
      </c>
      <c r="AS19" s="32">
        <v>560</v>
      </c>
      <c r="AT19" s="32">
        <v>607</v>
      </c>
      <c r="AU19" s="32">
        <v>621</v>
      </c>
      <c r="AV19" s="32">
        <v>599</v>
      </c>
      <c r="AW19" s="32">
        <v>636</v>
      </c>
      <c r="AX19" s="32">
        <v>680</v>
      </c>
      <c r="AY19" s="32">
        <v>754</v>
      </c>
      <c r="AZ19" s="47">
        <v>434</v>
      </c>
      <c r="BA19" s="32">
        <v>478</v>
      </c>
      <c r="BB19" s="32">
        <v>455</v>
      </c>
      <c r="BC19" s="32">
        <v>488</v>
      </c>
      <c r="BD19" s="32">
        <v>455</v>
      </c>
      <c r="BE19" s="32">
        <v>512</v>
      </c>
      <c r="BF19" s="32">
        <v>532</v>
      </c>
      <c r="BG19" s="32">
        <v>649</v>
      </c>
      <c r="BH19" s="32">
        <v>647</v>
      </c>
      <c r="BI19" s="32">
        <v>762</v>
      </c>
      <c r="BJ19" s="32">
        <v>670</v>
      </c>
      <c r="BK19" s="32">
        <v>688</v>
      </c>
      <c r="BL19" s="32">
        <v>712</v>
      </c>
      <c r="BM19" s="32">
        <v>651</v>
      </c>
      <c r="BN19" s="32">
        <v>699</v>
      </c>
      <c r="BO19" s="32">
        <v>689</v>
      </c>
      <c r="BP19" s="32">
        <v>716</v>
      </c>
      <c r="BQ19" s="32">
        <v>675</v>
      </c>
      <c r="BR19" s="32">
        <v>606</v>
      </c>
      <c r="BS19" s="32">
        <v>563</v>
      </c>
      <c r="BT19" s="32">
        <v>581</v>
      </c>
      <c r="BU19" s="32">
        <v>647</v>
      </c>
      <c r="BV19" s="32">
        <v>762</v>
      </c>
      <c r="BW19" s="32">
        <v>808</v>
      </c>
      <c r="BX19" s="32">
        <v>867</v>
      </c>
      <c r="BY19" s="47">
        <v>355</v>
      </c>
      <c r="BZ19" s="32">
        <v>436</v>
      </c>
      <c r="CA19" s="32">
        <v>404</v>
      </c>
      <c r="CB19" s="32">
        <v>477</v>
      </c>
      <c r="CC19" s="32">
        <v>404</v>
      </c>
      <c r="CD19" s="32">
        <v>581</v>
      </c>
      <c r="CE19" s="32">
        <v>795</v>
      </c>
      <c r="CF19" s="32">
        <v>1053</v>
      </c>
      <c r="CG19" s="32">
        <v>1008</v>
      </c>
      <c r="CH19" s="32">
        <v>888</v>
      </c>
      <c r="CI19" s="32">
        <v>826</v>
      </c>
      <c r="CJ19" s="32">
        <v>795</v>
      </c>
      <c r="CK19" s="32">
        <v>798</v>
      </c>
      <c r="CL19" s="32">
        <v>890</v>
      </c>
      <c r="CM19" s="32">
        <v>852</v>
      </c>
      <c r="CN19" s="32">
        <v>879</v>
      </c>
      <c r="CO19" s="32">
        <v>922</v>
      </c>
      <c r="CP19" s="32">
        <v>886</v>
      </c>
      <c r="CQ19" s="32">
        <v>926</v>
      </c>
      <c r="CR19" s="32">
        <v>1015</v>
      </c>
      <c r="CS19" s="32">
        <v>1009</v>
      </c>
      <c r="CT19" s="32">
        <v>1162</v>
      </c>
      <c r="CU19" s="32">
        <v>1345</v>
      </c>
      <c r="CV19" s="32">
        <v>1300</v>
      </c>
      <c r="CW19" s="32">
        <v>1395</v>
      </c>
      <c r="CX19" s="47">
        <v>1603</v>
      </c>
      <c r="CY19" s="32">
        <v>1420</v>
      </c>
      <c r="CZ19" s="32">
        <v>1575</v>
      </c>
      <c r="DA19" s="32">
        <v>1636</v>
      </c>
      <c r="DB19" s="32">
        <v>1575</v>
      </c>
      <c r="DC19" s="32">
        <v>1643</v>
      </c>
      <c r="DD19" s="32">
        <v>1440</v>
      </c>
      <c r="DE19" s="32">
        <v>1365</v>
      </c>
      <c r="DF19" s="32">
        <v>1469</v>
      </c>
      <c r="DG19" s="32">
        <v>1471</v>
      </c>
      <c r="DH19" s="32">
        <v>1533</v>
      </c>
      <c r="DI19" s="32">
        <v>1638</v>
      </c>
      <c r="DJ19" s="32">
        <v>1650</v>
      </c>
      <c r="DK19" s="32">
        <v>1405</v>
      </c>
      <c r="DL19" s="32">
        <v>1453</v>
      </c>
      <c r="DM19" s="32">
        <v>1720</v>
      </c>
      <c r="DN19" s="32">
        <v>1944</v>
      </c>
      <c r="DO19" s="32">
        <v>1948</v>
      </c>
      <c r="DP19" s="32">
        <v>1988</v>
      </c>
      <c r="DQ19" s="32">
        <v>1879</v>
      </c>
      <c r="DR19" s="32">
        <v>1706</v>
      </c>
      <c r="DS19" s="32">
        <v>1805</v>
      </c>
      <c r="DT19" s="32">
        <v>1779</v>
      </c>
      <c r="DU19" s="32">
        <v>1779</v>
      </c>
      <c r="DV19" s="32">
        <v>1631</v>
      </c>
      <c r="DW19" s="47">
        <v>141</v>
      </c>
      <c r="DX19" s="32">
        <v>138</v>
      </c>
      <c r="DY19" s="32">
        <v>215</v>
      </c>
      <c r="DZ19" s="32">
        <v>211</v>
      </c>
      <c r="EA19" s="32">
        <v>215</v>
      </c>
      <c r="EB19" s="32">
        <v>273</v>
      </c>
      <c r="EC19" s="32">
        <v>354</v>
      </c>
      <c r="ED19" s="32">
        <v>378</v>
      </c>
      <c r="EE19" s="32">
        <v>424</v>
      </c>
      <c r="EF19" s="32">
        <v>386</v>
      </c>
      <c r="EG19" s="32">
        <v>450</v>
      </c>
      <c r="EH19" s="32">
        <v>493</v>
      </c>
      <c r="EI19" s="32">
        <v>479</v>
      </c>
      <c r="EJ19" s="32">
        <v>609</v>
      </c>
      <c r="EK19" s="32">
        <v>491</v>
      </c>
      <c r="EL19" s="32">
        <v>455</v>
      </c>
      <c r="EM19" s="32">
        <v>490</v>
      </c>
      <c r="EN19" s="32">
        <v>508</v>
      </c>
      <c r="EO19" s="32">
        <v>534</v>
      </c>
      <c r="EP19" s="32">
        <v>500</v>
      </c>
      <c r="EQ19" s="32">
        <v>529</v>
      </c>
      <c r="ER19" s="32">
        <v>589</v>
      </c>
      <c r="ES19" s="10">
        <v>587</v>
      </c>
      <c r="ET19" s="10">
        <v>688</v>
      </c>
      <c r="EU19" s="10">
        <v>789</v>
      </c>
      <c r="EV19" s="10"/>
      <c r="EW19" s="10"/>
      <c r="EX19" s="10"/>
      <c r="EY19" s="10"/>
      <c r="EZ19" s="10"/>
      <c r="FA19" s="10"/>
      <c r="FB19" s="10"/>
      <c r="FC19" s="10"/>
    </row>
    <row r="20" spans="1:159" x14ac:dyDescent="0.2">
      <c r="A20" s="28" t="s">
        <v>25</v>
      </c>
      <c r="B20" s="47">
        <v>328</v>
      </c>
      <c r="C20" s="32">
        <f>22+85+0+30+75+88</f>
        <v>300</v>
      </c>
      <c r="D20" s="32">
        <v>320</v>
      </c>
      <c r="E20" s="32">
        <v>238</v>
      </c>
      <c r="F20" s="32">
        <v>308</v>
      </c>
      <c r="G20" s="32">
        <v>322</v>
      </c>
      <c r="H20" s="32">
        <v>375</v>
      </c>
      <c r="I20" s="32">
        <v>316</v>
      </c>
      <c r="J20" s="32">
        <v>363</v>
      </c>
      <c r="K20" s="32">
        <v>404</v>
      </c>
      <c r="L20" s="32">
        <v>427</v>
      </c>
      <c r="M20" s="32">
        <v>432</v>
      </c>
      <c r="N20" s="32">
        <v>430</v>
      </c>
      <c r="O20" s="32">
        <v>513</v>
      </c>
      <c r="P20" s="32">
        <v>468</v>
      </c>
      <c r="Q20" s="32">
        <v>520</v>
      </c>
      <c r="R20" s="32">
        <v>545</v>
      </c>
      <c r="S20" s="32">
        <v>494</v>
      </c>
      <c r="T20" s="32">
        <v>581</v>
      </c>
      <c r="U20" s="32">
        <v>639</v>
      </c>
      <c r="V20" s="32">
        <v>761</v>
      </c>
      <c r="W20" s="32">
        <v>769</v>
      </c>
      <c r="X20" s="32">
        <v>847</v>
      </c>
      <c r="Y20" s="32">
        <v>890</v>
      </c>
      <c r="Z20" s="32">
        <v>856</v>
      </c>
      <c r="AA20" s="47">
        <v>522</v>
      </c>
      <c r="AB20" s="32">
        <f>4+45+8+101+26+160+140</f>
        <v>484</v>
      </c>
      <c r="AC20" s="32">
        <v>468</v>
      </c>
      <c r="AD20" s="32">
        <v>449</v>
      </c>
      <c r="AE20" s="32">
        <v>505</v>
      </c>
      <c r="AF20" s="32">
        <v>528</v>
      </c>
      <c r="AG20" s="32">
        <v>560</v>
      </c>
      <c r="AH20" s="32">
        <v>505</v>
      </c>
      <c r="AI20" s="32">
        <v>570</v>
      </c>
      <c r="AJ20" s="32">
        <v>687</v>
      </c>
      <c r="AK20" s="32">
        <v>643</v>
      </c>
      <c r="AL20" s="32">
        <v>796</v>
      </c>
      <c r="AM20" s="32">
        <v>764</v>
      </c>
      <c r="AN20" s="32">
        <v>798</v>
      </c>
      <c r="AO20" s="32">
        <v>818</v>
      </c>
      <c r="AP20" s="32">
        <v>885</v>
      </c>
      <c r="AQ20" s="32">
        <v>866</v>
      </c>
      <c r="AR20" s="32">
        <v>964</v>
      </c>
      <c r="AS20" s="32">
        <v>917</v>
      </c>
      <c r="AT20" s="32">
        <v>962</v>
      </c>
      <c r="AU20" s="32">
        <v>1042</v>
      </c>
      <c r="AV20" s="32">
        <v>1083</v>
      </c>
      <c r="AW20" s="32">
        <v>1138</v>
      </c>
      <c r="AX20" s="32">
        <v>1171</v>
      </c>
      <c r="AY20" s="32">
        <v>1319</v>
      </c>
      <c r="AZ20" s="47">
        <v>617</v>
      </c>
      <c r="BA20" s="32">
        <v>598</v>
      </c>
      <c r="BB20" s="32">
        <v>610</v>
      </c>
      <c r="BC20" s="32">
        <v>678</v>
      </c>
      <c r="BD20" s="32">
        <v>701</v>
      </c>
      <c r="BE20" s="32">
        <v>639</v>
      </c>
      <c r="BF20" s="32">
        <v>673</v>
      </c>
      <c r="BG20" s="32">
        <v>721</v>
      </c>
      <c r="BH20" s="32">
        <v>763</v>
      </c>
      <c r="BI20" s="32">
        <v>829</v>
      </c>
      <c r="BJ20" s="32">
        <v>808</v>
      </c>
      <c r="BK20" s="32">
        <v>845</v>
      </c>
      <c r="BL20" s="32">
        <v>830</v>
      </c>
      <c r="BM20" s="32">
        <v>817</v>
      </c>
      <c r="BN20" s="32">
        <v>858</v>
      </c>
      <c r="BO20" s="32">
        <v>869</v>
      </c>
      <c r="BP20" s="32">
        <v>876</v>
      </c>
      <c r="BQ20" s="32">
        <v>808</v>
      </c>
      <c r="BR20" s="32">
        <v>829</v>
      </c>
      <c r="BS20" s="32">
        <v>783</v>
      </c>
      <c r="BT20" s="32">
        <v>858</v>
      </c>
      <c r="BU20" s="32">
        <v>845</v>
      </c>
      <c r="BV20" s="32">
        <v>879</v>
      </c>
      <c r="BW20" s="32">
        <v>1028</v>
      </c>
      <c r="BX20" s="32">
        <v>1015</v>
      </c>
      <c r="BY20" s="47">
        <v>654</v>
      </c>
      <c r="BZ20" s="32">
        <v>657</v>
      </c>
      <c r="CA20" s="32">
        <v>606</v>
      </c>
      <c r="CB20" s="32">
        <v>634</v>
      </c>
      <c r="CC20" s="32">
        <v>761</v>
      </c>
      <c r="CD20" s="32">
        <v>731</v>
      </c>
      <c r="CE20" s="32">
        <v>835</v>
      </c>
      <c r="CF20" s="32">
        <v>1061</v>
      </c>
      <c r="CG20" s="32">
        <v>1074</v>
      </c>
      <c r="CH20" s="32">
        <v>1241</v>
      </c>
      <c r="CI20" s="32">
        <v>1238</v>
      </c>
      <c r="CJ20" s="32">
        <v>1436</v>
      </c>
      <c r="CK20" s="32">
        <v>1456</v>
      </c>
      <c r="CL20" s="32">
        <v>1732</v>
      </c>
      <c r="CM20" s="32">
        <v>1755</v>
      </c>
      <c r="CN20" s="32">
        <v>1745</v>
      </c>
      <c r="CO20" s="32">
        <v>1756</v>
      </c>
      <c r="CP20" s="32">
        <v>1858</v>
      </c>
      <c r="CQ20" s="32">
        <v>1843</v>
      </c>
      <c r="CR20" s="32">
        <v>1898</v>
      </c>
      <c r="CS20" s="32">
        <v>2219</v>
      </c>
      <c r="CT20" s="32">
        <v>2342</v>
      </c>
      <c r="CU20" s="32">
        <v>2564</v>
      </c>
      <c r="CV20" s="32">
        <v>2947</v>
      </c>
      <c r="CW20" s="32">
        <v>2735</v>
      </c>
      <c r="CX20" s="47">
        <v>1760</v>
      </c>
      <c r="CY20" s="32">
        <v>1747</v>
      </c>
      <c r="CZ20" s="32">
        <v>1648</v>
      </c>
      <c r="DA20" s="32">
        <v>2044</v>
      </c>
      <c r="DB20" s="32">
        <v>2338</v>
      </c>
      <c r="DC20" s="32">
        <v>2250</v>
      </c>
      <c r="DD20" s="32">
        <v>1985</v>
      </c>
      <c r="DE20" s="32">
        <v>1830</v>
      </c>
      <c r="DF20" s="32">
        <v>2202</v>
      </c>
      <c r="DG20" s="32">
        <v>2123</v>
      </c>
      <c r="DH20" s="32">
        <v>2254</v>
      </c>
      <c r="DI20" s="32">
        <v>2497</v>
      </c>
      <c r="DJ20" s="32">
        <v>2533</v>
      </c>
      <c r="DK20" s="32">
        <v>2814</v>
      </c>
      <c r="DL20" s="32">
        <v>3090</v>
      </c>
      <c r="DM20" s="32">
        <v>3044</v>
      </c>
      <c r="DN20" s="32">
        <v>3160</v>
      </c>
      <c r="DO20" s="32">
        <v>3416</v>
      </c>
      <c r="DP20" s="32">
        <v>3343</v>
      </c>
      <c r="DQ20" s="32">
        <v>3196</v>
      </c>
      <c r="DR20" s="32">
        <v>3413</v>
      </c>
      <c r="DS20" s="32">
        <v>3317</v>
      </c>
      <c r="DT20" s="32">
        <v>3404</v>
      </c>
      <c r="DU20" s="32">
        <v>3474</v>
      </c>
      <c r="DV20" s="32">
        <v>3245</v>
      </c>
      <c r="DW20" s="47">
        <v>226</v>
      </c>
      <c r="DX20" s="32">
        <v>239</v>
      </c>
      <c r="DY20" s="32">
        <v>246</v>
      </c>
      <c r="DZ20" s="32">
        <v>288</v>
      </c>
      <c r="EA20" s="32">
        <v>279</v>
      </c>
      <c r="EB20" s="32">
        <v>285</v>
      </c>
      <c r="EC20" s="32">
        <v>322</v>
      </c>
      <c r="ED20" s="32">
        <v>400</v>
      </c>
      <c r="EE20" s="32">
        <v>525</v>
      </c>
      <c r="EF20" s="32">
        <v>611</v>
      </c>
      <c r="EG20" s="32">
        <v>626</v>
      </c>
      <c r="EH20" s="32">
        <v>606</v>
      </c>
      <c r="EI20" s="32">
        <v>743</v>
      </c>
      <c r="EJ20" s="32">
        <v>790</v>
      </c>
      <c r="EK20" s="32">
        <v>767</v>
      </c>
      <c r="EL20" s="32">
        <v>820</v>
      </c>
      <c r="EM20" s="32">
        <v>901</v>
      </c>
      <c r="EN20" s="32">
        <v>1039</v>
      </c>
      <c r="EO20" s="32">
        <v>1060</v>
      </c>
      <c r="EP20" s="32">
        <v>1184</v>
      </c>
      <c r="EQ20" s="32">
        <v>1350</v>
      </c>
      <c r="ER20" s="32">
        <v>1564</v>
      </c>
      <c r="ES20" s="10">
        <v>1701</v>
      </c>
      <c r="ET20" s="10">
        <v>1843</v>
      </c>
      <c r="EU20" s="10">
        <v>2193</v>
      </c>
      <c r="EV20" s="10"/>
      <c r="EW20" s="10"/>
      <c r="EX20" s="10"/>
      <c r="EY20" s="10"/>
      <c r="EZ20" s="10"/>
      <c r="FA20" s="10"/>
      <c r="FB20" s="10"/>
      <c r="FC20" s="10"/>
    </row>
    <row r="21" spans="1:159" x14ac:dyDescent="0.2">
      <c r="A21" s="28" t="s">
        <v>26</v>
      </c>
      <c r="B21" s="47">
        <v>1652</v>
      </c>
      <c r="C21" s="32">
        <f>72+273+101+36+817+507</f>
        <v>1806</v>
      </c>
      <c r="D21" s="32">
        <v>1731</v>
      </c>
      <c r="E21" s="32">
        <v>1770</v>
      </c>
      <c r="F21" s="32">
        <v>1437</v>
      </c>
      <c r="G21" s="32">
        <v>1533</v>
      </c>
      <c r="H21" s="32">
        <v>1598</v>
      </c>
      <c r="I21" s="32">
        <v>1686</v>
      </c>
      <c r="J21" s="32">
        <v>1943</v>
      </c>
      <c r="K21" s="32">
        <v>2093</v>
      </c>
      <c r="L21" s="32">
        <v>2071</v>
      </c>
      <c r="M21" s="32">
        <v>1961</v>
      </c>
      <c r="N21" s="32">
        <v>1953</v>
      </c>
      <c r="O21" s="32">
        <v>2052</v>
      </c>
      <c r="P21" s="32">
        <v>1765</v>
      </c>
      <c r="Q21" s="32">
        <v>1935</v>
      </c>
      <c r="R21" s="32">
        <v>2136</v>
      </c>
      <c r="S21" s="32">
        <v>2056</v>
      </c>
      <c r="T21" s="32">
        <v>2138</v>
      </c>
      <c r="U21" s="32">
        <v>2252</v>
      </c>
      <c r="V21" s="32">
        <v>2368</v>
      </c>
      <c r="W21" s="32">
        <v>2659</v>
      </c>
      <c r="X21" s="32">
        <v>2772</v>
      </c>
      <c r="Y21" s="32">
        <v>2932</v>
      </c>
      <c r="Z21" s="32">
        <v>2946</v>
      </c>
      <c r="AA21" s="47">
        <v>1551</v>
      </c>
      <c r="AB21" s="32">
        <f>30+158+4+290+46+586+420</f>
        <v>1534</v>
      </c>
      <c r="AC21" s="32">
        <v>1673</v>
      </c>
      <c r="AD21" s="32">
        <v>1650</v>
      </c>
      <c r="AE21" s="32">
        <v>1721</v>
      </c>
      <c r="AF21" s="32">
        <v>1784</v>
      </c>
      <c r="AG21" s="32">
        <v>2107</v>
      </c>
      <c r="AH21" s="32">
        <v>2394</v>
      </c>
      <c r="AI21" s="32">
        <v>2484</v>
      </c>
      <c r="AJ21" s="32">
        <v>2781</v>
      </c>
      <c r="AK21" s="32">
        <v>2793</v>
      </c>
      <c r="AL21" s="32">
        <v>2683</v>
      </c>
      <c r="AM21" s="32">
        <v>2953</v>
      </c>
      <c r="AN21" s="32">
        <v>2816</v>
      </c>
      <c r="AO21" s="32">
        <v>3027</v>
      </c>
      <c r="AP21" s="32">
        <v>3352</v>
      </c>
      <c r="AQ21" s="32">
        <v>3575</v>
      </c>
      <c r="AR21" s="32">
        <v>3822</v>
      </c>
      <c r="AS21" s="32">
        <v>3814</v>
      </c>
      <c r="AT21" s="32">
        <v>4075</v>
      </c>
      <c r="AU21" s="32">
        <v>4201</v>
      </c>
      <c r="AV21" s="32">
        <v>4102</v>
      </c>
      <c r="AW21" s="32">
        <v>4426</v>
      </c>
      <c r="AX21" s="32">
        <v>5023</v>
      </c>
      <c r="AY21" s="32">
        <v>5831</v>
      </c>
      <c r="AZ21" s="47">
        <v>2795</v>
      </c>
      <c r="BA21" s="32">
        <v>3138</v>
      </c>
      <c r="BB21" s="32">
        <v>3235</v>
      </c>
      <c r="BC21" s="32">
        <v>3340</v>
      </c>
      <c r="BD21" s="32">
        <v>3283</v>
      </c>
      <c r="BE21" s="32">
        <v>3211</v>
      </c>
      <c r="BF21" s="32">
        <v>3617</v>
      </c>
      <c r="BG21" s="32">
        <v>3989</v>
      </c>
      <c r="BH21" s="32">
        <v>4300</v>
      </c>
      <c r="BI21" s="32">
        <v>4202</v>
      </c>
      <c r="BJ21" s="32">
        <v>4016</v>
      </c>
      <c r="BK21" s="32">
        <v>4118</v>
      </c>
      <c r="BL21" s="32">
        <v>4354</v>
      </c>
      <c r="BM21" s="32">
        <v>4258</v>
      </c>
      <c r="BN21" s="32">
        <v>5190</v>
      </c>
      <c r="BO21" s="32">
        <v>5852</v>
      </c>
      <c r="BP21" s="32">
        <v>5884</v>
      </c>
      <c r="BQ21" s="32">
        <v>5765</v>
      </c>
      <c r="BR21" s="32">
        <v>5435</v>
      </c>
      <c r="BS21" s="32">
        <v>5556</v>
      </c>
      <c r="BT21" s="32">
        <v>6277</v>
      </c>
      <c r="BU21" s="32">
        <v>6688</v>
      </c>
      <c r="BV21" s="32">
        <v>7582</v>
      </c>
      <c r="BW21" s="32">
        <v>7678</v>
      </c>
      <c r="BX21" s="32">
        <v>7873</v>
      </c>
      <c r="BY21" s="47">
        <v>3662</v>
      </c>
      <c r="BZ21" s="32">
        <v>4113</v>
      </c>
      <c r="CA21" s="32">
        <v>4159</v>
      </c>
      <c r="CB21" s="32">
        <v>4368</v>
      </c>
      <c r="CC21" s="32">
        <v>4335</v>
      </c>
      <c r="CD21" s="32">
        <v>4616</v>
      </c>
      <c r="CE21" s="32">
        <v>5273</v>
      </c>
      <c r="CF21" s="32">
        <v>5482</v>
      </c>
      <c r="CG21" s="32">
        <v>5858</v>
      </c>
      <c r="CH21" s="32">
        <v>5910</v>
      </c>
      <c r="CI21" s="32">
        <v>5820</v>
      </c>
      <c r="CJ21" s="32">
        <v>5747</v>
      </c>
      <c r="CK21" s="32">
        <v>6052</v>
      </c>
      <c r="CL21" s="32">
        <v>6983</v>
      </c>
      <c r="CM21" s="32">
        <v>7948</v>
      </c>
      <c r="CN21" s="32">
        <v>9170</v>
      </c>
      <c r="CO21" s="32">
        <v>9019</v>
      </c>
      <c r="CP21" s="32">
        <v>9128</v>
      </c>
      <c r="CQ21" s="32">
        <v>9211</v>
      </c>
      <c r="CR21" s="32">
        <v>9936</v>
      </c>
      <c r="CS21" s="32">
        <v>10248</v>
      </c>
      <c r="CT21" s="32">
        <v>10726</v>
      </c>
      <c r="CU21" s="32">
        <v>11146</v>
      </c>
      <c r="CV21" s="32">
        <v>11729</v>
      </c>
      <c r="CW21" s="32">
        <v>12628</v>
      </c>
      <c r="CX21" s="47">
        <v>4743</v>
      </c>
      <c r="CY21" s="32">
        <v>4630</v>
      </c>
      <c r="CZ21" s="32">
        <v>4417</v>
      </c>
      <c r="DA21" s="32">
        <v>4424</v>
      </c>
      <c r="DB21" s="32">
        <v>4373</v>
      </c>
      <c r="DC21" s="32">
        <v>4877</v>
      </c>
      <c r="DD21" s="32">
        <v>4653</v>
      </c>
      <c r="DE21" s="32">
        <v>4664</v>
      </c>
      <c r="DF21" s="32">
        <v>4691</v>
      </c>
      <c r="DG21" s="32">
        <v>4750</v>
      </c>
      <c r="DH21" s="32">
        <v>5073</v>
      </c>
      <c r="DI21" s="32">
        <v>5246</v>
      </c>
      <c r="DJ21" s="32">
        <v>5284</v>
      </c>
      <c r="DK21" s="32">
        <v>5473</v>
      </c>
      <c r="DL21" s="32">
        <v>6165</v>
      </c>
      <c r="DM21" s="32">
        <v>6233</v>
      </c>
      <c r="DN21" s="32">
        <v>7132</v>
      </c>
      <c r="DO21" s="32">
        <v>6858</v>
      </c>
      <c r="DP21" s="32">
        <v>7057</v>
      </c>
      <c r="DQ21" s="32">
        <v>6927</v>
      </c>
      <c r="DR21" s="32">
        <v>7691</v>
      </c>
      <c r="DS21" s="32">
        <v>9938</v>
      </c>
      <c r="DT21" s="32">
        <v>9529</v>
      </c>
      <c r="DU21" s="32">
        <v>10594</v>
      </c>
      <c r="DV21" s="32">
        <v>9726</v>
      </c>
      <c r="DW21" s="47">
        <v>880</v>
      </c>
      <c r="DX21" s="32">
        <v>895</v>
      </c>
      <c r="DY21" s="32">
        <v>1024</v>
      </c>
      <c r="DZ21" s="32">
        <v>1096</v>
      </c>
      <c r="EA21" s="32">
        <v>1091</v>
      </c>
      <c r="EB21" s="32">
        <v>1007</v>
      </c>
      <c r="EC21" s="32">
        <v>1271</v>
      </c>
      <c r="ED21" s="32">
        <v>1360</v>
      </c>
      <c r="EE21" s="32">
        <v>1463</v>
      </c>
      <c r="EF21" s="32">
        <v>1807</v>
      </c>
      <c r="EG21" s="32">
        <v>1772</v>
      </c>
      <c r="EH21" s="32">
        <v>1912</v>
      </c>
      <c r="EI21" s="32">
        <v>1953</v>
      </c>
      <c r="EJ21" s="32">
        <v>2044</v>
      </c>
      <c r="EK21" s="32">
        <v>2318</v>
      </c>
      <c r="EL21" s="32">
        <v>2537</v>
      </c>
      <c r="EM21" s="32">
        <v>2808</v>
      </c>
      <c r="EN21" s="32">
        <v>3128</v>
      </c>
      <c r="EO21" s="32">
        <v>3176</v>
      </c>
      <c r="EP21" s="32">
        <v>3231</v>
      </c>
      <c r="EQ21" s="32">
        <v>3394</v>
      </c>
      <c r="ER21" s="32">
        <v>3518</v>
      </c>
      <c r="ES21" s="10">
        <v>3891</v>
      </c>
      <c r="ET21" s="10">
        <v>4516</v>
      </c>
      <c r="EU21" s="10">
        <v>4712</v>
      </c>
      <c r="EV21" s="10"/>
      <c r="EW21" s="10"/>
      <c r="EX21" s="10"/>
      <c r="EY21" s="10"/>
      <c r="EZ21" s="10"/>
      <c r="FA21" s="10"/>
      <c r="FB21" s="10"/>
      <c r="FC21" s="10"/>
    </row>
    <row r="22" spans="1:159" x14ac:dyDescent="0.2">
      <c r="A22" s="28" t="s">
        <v>27</v>
      </c>
      <c r="B22" s="47">
        <v>381</v>
      </c>
      <c r="C22" s="32">
        <f>32+217+18+30+76+104</f>
        <v>477</v>
      </c>
      <c r="D22" s="32">
        <v>492</v>
      </c>
      <c r="E22" s="32">
        <v>618</v>
      </c>
      <c r="F22" s="32">
        <v>598</v>
      </c>
      <c r="G22" s="32">
        <v>631</v>
      </c>
      <c r="H22" s="32">
        <v>948</v>
      </c>
      <c r="I22" s="32">
        <v>1096</v>
      </c>
      <c r="J22" s="32">
        <v>949</v>
      </c>
      <c r="K22" s="32">
        <v>969</v>
      </c>
      <c r="L22" s="32">
        <v>907</v>
      </c>
      <c r="M22" s="32">
        <v>878</v>
      </c>
      <c r="N22" s="32">
        <v>799</v>
      </c>
      <c r="O22" s="32">
        <v>668</v>
      </c>
      <c r="P22" s="32">
        <v>847</v>
      </c>
      <c r="Q22" s="32">
        <v>834</v>
      </c>
      <c r="R22" s="32">
        <v>880</v>
      </c>
      <c r="S22" s="32">
        <v>855</v>
      </c>
      <c r="T22" s="32">
        <v>992</v>
      </c>
      <c r="U22" s="32">
        <v>1193</v>
      </c>
      <c r="V22" s="32">
        <v>1765</v>
      </c>
      <c r="W22" s="32">
        <v>2148</v>
      </c>
      <c r="X22" s="32">
        <v>2473</v>
      </c>
      <c r="Y22" s="32">
        <v>2477</v>
      </c>
      <c r="Z22" s="32">
        <v>3007</v>
      </c>
      <c r="AA22" s="47">
        <v>771</v>
      </c>
      <c r="AB22" s="32">
        <f>4+31+0+154+14+243+189</f>
        <v>635</v>
      </c>
      <c r="AC22" s="32">
        <v>764</v>
      </c>
      <c r="AD22" s="32">
        <v>802</v>
      </c>
      <c r="AE22" s="32">
        <v>858</v>
      </c>
      <c r="AF22" s="32">
        <v>1091</v>
      </c>
      <c r="AG22" s="32">
        <v>1155</v>
      </c>
      <c r="AH22" s="32">
        <v>1182</v>
      </c>
      <c r="AI22" s="32">
        <v>1398</v>
      </c>
      <c r="AJ22" s="32">
        <v>1433</v>
      </c>
      <c r="AK22" s="32">
        <v>1456</v>
      </c>
      <c r="AL22" s="32">
        <v>1467</v>
      </c>
      <c r="AM22" s="32">
        <v>1457</v>
      </c>
      <c r="AN22" s="32">
        <v>1437</v>
      </c>
      <c r="AO22" s="32">
        <v>1644</v>
      </c>
      <c r="AP22" s="32">
        <v>1781</v>
      </c>
      <c r="AQ22" s="32">
        <v>1947</v>
      </c>
      <c r="AR22" s="32">
        <v>2081</v>
      </c>
      <c r="AS22" s="32">
        <v>2206</v>
      </c>
      <c r="AT22" s="32">
        <v>2425</v>
      </c>
      <c r="AU22" s="32">
        <v>2655</v>
      </c>
      <c r="AV22" s="32">
        <v>2743</v>
      </c>
      <c r="AW22" s="32">
        <v>3289</v>
      </c>
      <c r="AX22" s="32">
        <v>3838</v>
      </c>
      <c r="AY22" s="32">
        <v>3960</v>
      </c>
      <c r="AZ22" s="47">
        <v>986</v>
      </c>
      <c r="BA22" s="32">
        <v>981</v>
      </c>
      <c r="BB22" s="32">
        <v>1189</v>
      </c>
      <c r="BC22" s="32">
        <v>1293</v>
      </c>
      <c r="BD22" s="32">
        <v>1419</v>
      </c>
      <c r="BE22" s="32">
        <v>1502</v>
      </c>
      <c r="BF22" s="32">
        <v>1610</v>
      </c>
      <c r="BG22" s="32">
        <v>1733</v>
      </c>
      <c r="BH22" s="32">
        <v>1829</v>
      </c>
      <c r="BI22" s="32">
        <v>1972</v>
      </c>
      <c r="BJ22" s="32">
        <v>1886</v>
      </c>
      <c r="BK22" s="32">
        <v>2066</v>
      </c>
      <c r="BL22" s="32">
        <v>1840</v>
      </c>
      <c r="BM22" s="32">
        <v>1959</v>
      </c>
      <c r="BN22" s="32">
        <v>1965</v>
      </c>
      <c r="BO22" s="32">
        <v>2127</v>
      </c>
      <c r="BP22" s="32">
        <v>2079</v>
      </c>
      <c r="BQ22" s="32">
        <v>2318</v>
      </c>
      <c r="BR22" s="32">
        <v>2135</v>
      </c>
      <c r="BS22" s="32">
        <v>2453</v>
      </c>
      <c r="BT22" s="32">
        <v>2995</v>
      </c>
      <c r="BU22" s="32">
        <v>2772</v>
      </c>
      <c r="BV22" s="32">
        <v>2753</v>
      </c>
      <c r="BW22" s="32">
        <v>2774</v>
      </c>
      <c r="BX22" s="32">
        <v>2906</v>
      </c>
      <c r="BY22" s="47">
        <v>1006</v>
      </c>
      <c r="BZ22" s="32">
        <v>1142</v>
      </c>
      <c r="CA22" s="32">
        <v>1159</v>
      </c>
      <c r="CB22" s="32">
        <v>1249</v>
      </c>
      <c r="CC22" s="32">
        <v>1419</v>
      </c>
      <c r="CD22" s="32">
        <v>1432</v>
      </c>
      <c r="CE22" s="32">
        <v>1711</v>
      </c>
      <c r="CF22" s="32">
        <v>1886</v>
      </c>
      <c r="CG22" s="32">
        <v>2098</v>
      </c>
      <c r="CH22" s="32">
        <v>2150</v>
      </c>
      <c r="CI22" s="32">
        <v>2206</v>
      </c>
      <c r="CJ22" s="32">
        <v>2282</v>
      </c>
      <c r="CK22" s="32">
        <v>2172</v>
      </c>
      <c r="CL22" s="32">
        <v>2223</v>
      </c>
      <c r="CM22" s="32">
        <v>2011</v>
      </c>
      <c r="CN22" s="32">
        <v>2188</v>
      </c>
      <c r="CO22" s="32">
        <v>2289</v>
      </c>
      <c r="CP22" s="32">
        <v>2282</v>
      </c>
      <c r="CQ22" s="32">
        <v>2520</v>
      </c>
      <c r="CR22" s="32">
        <v>2754</v>
      </c>
      <c r="CS22" s="32">
        <v>2914</v>
      </c>
      <c r="CT22" s="32">
        <v>3248</v>
      </c>
      <c r="CU22" s="32">
        <v>4647</v>
      </c>
      <c r="CV22" s="32">
        <v>4835</v>
      </c>
      <c r="CW22" s="32">
        <v>5067</v>
      </c>
      <c r="CX22" s="47">
        <v>1796</v>
      </c>
      <c r="CY22" s="32">
        <v>1468</v>
      </c>
      <c r="CZ22" s="32">
        <v>1380</v>
      </c>
      <c r="DA22" s="32">
        <v>1511</v>
      </c>
      <c r="DB22" s="32">
        <v>1877</v>
      </c>
      <c r="DC22" s="32">
        <v>1982</v>
      </c>
      <c r="DD22" s="32">
        <v>2086</v>
      </c>
      <c r="DE22" s="32">
        <v>2508</v>
      </c>
      <c r="DF22" s="32">
        <v>2828</v>
      </c>
      <c r="DG22" s="32">
        <v>3259</v>
      </c>
      <c r="DH22" s="32">
        <v>3292</v>
      </c>
      <c r="DI22" s="32">
        <v>3313</v>
      </c>
      <c r="DJ22" s="32">
        <v>3530</v>
      </c>
      <c r="DK22" s="32">
        <v>3427</v>
      </c>
      <c r="DL22" s="32">
        <v>3350</v>
      </c>
      <c r="DM22" s="32">
        <v>3522</v>
      </c>
      <c r="DN22" s="32">
        <v>3960</v>
      </c>
      <c r="DO22" s="32">
        <v>4312</v>
      </c>
      <c r="DP22" s="32">
        <v>4247</v>
      </c>
      <c r="DQ22" s="32">
        <v>4403</v>
      </c>
      <c r="DR22" s="32">
        <v>4458</v>
      </c>
      <c r="DS22" s="32">
        <v>4817</v>
      </c>
      <c r="DT22" s="32">
        <v>5188</v>
      </c>
      <c r="DU22" s="32">
        <v>5026</v>
      </c>
      <c r="DV22" s="32">
        <v>5183</v>
      </c>
      <c r="DW22" s="47">
        <v>362</v>
      </c>
      <c r="DX22" s="32">
        <v>406</v>
      </c>
      <c r="DY22" s="32">
        <v>346</v>
      </c>
      <c r="DZ22" s="32">
        <v>429</v>
      </c>
      <c r="EA22" s="32">
        <v>448</v>
      </c>
      <c r="EB22" s="32">
        <v>425</v>
      </c>
      <c r="EC22" s="32">
        <v>583</v>
      </c>
      <c r="ED22" s="32">
        <v>646</v>
      </c>
      <c r="EE22" s="32">
        <v>687</v>
      </c>
      <c r="EF22" s="32">
        <v>725</v>
      </c>
      <c r="EG22" s="32">
        <v>830</v>
      </c>
      <c r="EH22" s="32">
        <v>858</v>
      </c>
      <c r="EI22" s="32">
        <v>818</v>
      </c>
      <c r="EJ22" s="32">
        <v>900</v>
      </c>
      <c r="EK22" s="32">
        <v>824</v>
      </c>
      <c r="EL22" s="32">
        <v>806</v>
      </c>
      <c r="EM22" s="32">
        <v>775</v>
      </c>
      <c r="EN22" s="32">
        <v>808</v>
      </c>
      <c r="EO22" s="32">
        <v>888</v>
      </c>
      <c r="EP22" s="32">
        <v>956</v>
      </c>
      <c r="EQ22" s="32">
        <v>1051</v>
      </c>
      <c r="ER22" s="32">
        <v>1319</v>
      </c>
      <c r="ES22" s="10">
        <v>1466</v>
      </c>
      <c r="ET22" s="10">
        <v>1729</v>
      </c>
      <c r="EU22" s="10">
        <v>1759</v>
      </c>
      <c r="EV22" s="10"/>
      <c r="EW22" s="10"/>
      <c r="EX22" s="10"/>
      <c r="EY22" s="10"/>
      <c r="EZ22" s="10"/>
      <c r="FA22" s="10"/>
      <c r="FB22" s="10"/>
      <c r="FC22" s="10"/>
    </row>
    <row r="23" spans="1:159" x14ac:dyDescent="0.2">
      <c r="A23" s="33" t="s">
        <v>28</v>
      </c>
      <c r="B23" s="48">
        <v>64</v>
      </c>
      <c r="C23" s="34">
        <f>4+20+2+0+0+43</f>
        <v>69</v>
      </c>
      <c r="D23" s="34">
        <v>94</v>
      </c>
      <c r="E23" s="34">
        <v>72</v>
      </c>
      <c r="F23" s="34">
        <v>91</v>
      </c>
      <c r="G23" s="34">
        <v>87</v>
      </c>
      <c r="H23" s="34">
        <v>113</v>
      </c>
      <c r="I23" s="34">
        <v>130</v>
      </c>
      <c r="J23" s="34">
        <v>132</v>
      </c>
      <c r="K23" s="34">
        <v>135</v>
      </c>
      <c r="L23" s="34">
        <v>125</v>
      </c>
      <c r="M23" s="34">
        <v>114</v>
      </c>
      <c r="N23" s="34">
        <v>120</v>
      </c>
      <c r="O23" s="34">
        <v>124</v>
      </c>
      <c r="P23" s="34">
        <v>108</v>
      </c>
      <c r="Q23" s="34">
        <v>118</v>
      </c>
      <c r="R23" s="34">
        <v>121</v>
      </c>
      <c r="S23" s="34">
        <v>119</v>
      </c>
      <c r="T23" s="34">
        <v>123</v>
      </c>
      <c r="U23" s="34">
        <v>138</v>
      </c>
      <c r="V23" s="34">
        <v>100</v>
      </c>
      <c r="W23" s="34">
        <v>136</v>
      </c>
      <c r="X23" s="34">
        <v>135</v>
      </c>
      <c r="Y23" s="34">
        <v>117</v>
      </c>
      <c r="Z23" s="34">
        <v>122</v>
      </c>
      <c r="AA23" s="48">
        <v>178</v>
      </c>
      <c r="AB23" s="34">
        <f>0+26+0+21+6+71+36</f>
        <v>160</v>
      </c>
      <c r="AC23" s="34">
        <v>167</v>
      </c>
      <c r="AD23" s="34">
        <v>168</v>
      </c>
      <c r="AE23" s="34">
        <v>172</v>
      </c>
      <c r="AF23" s="34">
        <v>172</v>
      </c>
      <c r="AG23" s="34">
        <v>211</v>
      </c>
      <c r="AH23" s="34">
        <v>213</v>
      </c>
      <c r="AI23" s="34">
        <v>203</v>
      </c>
      <c r="AJ23" s="34">
        <v>318</v>
      </c>
      <c r="AK23" s="34">
        <v>244</v>
      </c>
      <c r="AL23" s="34">
        <v>250</v>
      </c>
      <c r="AM23" s="34">
        <v>302</v>
      </c>
      <c r="AN23" s="34">
        <v>321</v>
      </c>
      <c r="AO23" s="34">
        <v>236</v>
      </c>
      <c r="AP23" s="34">
        <v>329</v>
      </c>
      <c r="AQ23" s="34">
        <v>245</v>
      </c>
      <c r="AR23" s="34">
        <v>280</v>
      </c>
      <c r="AS23" s="34">
        <v>326</v>
      </c>
      <c r="AT23" s="34">
        <v>694</v>
      </c>
      <c r="AU23" s="34">
        <v>844</v>
      </c>
      <c r="AV23" s="34">
        <v>1028</v>
      </c>
      <c r="AW23" s="34">
        <v>315</v>
      </c>
      <c r="AX23" s="34">
        <v>337</v>
      </c>
      <c r="AY23" s="34">
        <v>333</v>
      </c>
      <c r="AZ23" s="48">
        <v>313</v>
      </c>
      <c r="BA23" s="34">
        <v>253</v>
      </c>
      <c r="BB23" s="34">
        <v>247</v>
      </c>
      <c r="BC23" s="34">
        <v>243</v>
      </c>
      <c r="BD23" s="34">
        <v>247</v>
      </c>
      <c r="BE23" s="34">
        <v>213</v>
      </c>
      <c r="BF23" s="34">
        <v>304</v>
      </c>
      <c r="BG23" s="34">
        <v>260</v>
      </c>
      <c r="BH23" s="34">
        <v>323</v>
      </c>
      <c r="BI23" s="34">
        <v>354</v>
      </c>
      <c r="BJ23" s="34">
        <v>432</v>
      </c>
      <c r="BK23" s="34">
        <v>422</v>
      </c>
      <c r="BL23" s="34">
        <v>412</v>
      </c>
      <c r="BM23" s="34">
        <v>323</v>
      </c>
      <c r="BN23" s="34">
        <v>328</v>
      </c>
      <c r="BO23" s="34">
        <v>367</v>
      </c>
      <c r="BP23" s="34">
        <v>427</v>
      </c>
      <c r="BQ23" s="34">
        <v>387</v>
      </c>
      <c r="BR23" s="34">
        <v>351</v>
      </c>
      <c r="BS23" s="34">
        <v>344</v>
      </c>
      <c r="BT23" s="34">
        <v>347</v>
      </c>
      <c r="BU23" s="34">
        <v>315</v>
      </c>
      <c r="BV23" s="34">
        <v>389</v>
      </c>
      <c r="BW23" s="34">
        <v>391</v>
      </c>
      <c r="BX23" s="34">
        <v>335</v>
      </c>
      <c r="BY23" s="48">
        <v>251</v>
      </c>
      <c r="BZ23" s="34">
        <v>190</v>
      </c>
      <c r="CA23" s="34">
        <v>211</v>
      </c>
      <c r="CB23" s="34">
        <v>215</v>
      </c>
      <c r="CC23" s="34">
        <v>206</v>
      </c>
      <c r="CD23" s="34">
        <v>236</v>
      </c>
      <c r="CE23" s="34">
        <v>276</v>
      </c>
      <c r="CF23" s="34">
        <v>263</v>
      </c>
      <c r="CG23" s="34">
        <v>270</v>
      </c>
      <c r="CH23" s="34">
        <v>283</v>
      </c>
      <c r="CI23" s="34">
        <v>289</v>
      </c>
      <c r="CJ23" s="34">
        <v>295</v>
      </c>
      <c r="CK23" s="34">
        <v>392</v>
      </c>
      <c r="CL23" s="34">
        <v>332</v>
      </c>
      <c r="CM23" s="34">
        <v>465</v>
      </c>
      <c r="CN23" s="34">
        <v>500</v>
      </c>
      <c r="CO23" s="34">
        <v>518</v>
      </c>
      <c r="CP23" s="34">
        <v>549</v>
      </c>
      <c r="CQ23" s="34">
        <v>714</v>
      </c>
      <c r="CR23" s="34">
        <v>952</v>
      </c>
      <c r="CS23" s="34">
        <v>1010</v>
      </c>
      <c r="CT23" s="34">
        <v>1337</v>
      </c>
      <c r="CU23" s="34">
        <v>992</v>
      </c>
      <c r="CV23" s="34">
        <v>590</v>
      </c>
      <c r="CW23" s="34">
        <v>658</v>
      </c>
      <c r="CX23" s="48">
        <v>971</v>
      </c>
      <c r="CY23" s="34">
        <v>841</v>
      </c>
      <c r="CZ23" s="34">
        <v>766</v>
      </c>
      <c r="DA23" s="34">
        <v>799</v>
      </c>
      <c r="DB23" s="34">
        <v>727</v>
      </c>
      <c r="DC23" s="34">
        <v>827</v>
      </c>
      <c r="DD23" s="34">
        <v>755</v>
      </c>
      <c r="DE23" s="34">
        <v>768</v>
      </c>
      <c r="DF23" s="34">
        <v>780</v>
      </c>
      <c r="DG23" s="34">
        <v>850</v>
      </c>
      <c r="DH23" s="34">
        <v>731</v>
      </c>
      <c r="DI23" s="34">
        <v>807</v>
      </c>
      <c r="DJ23" s="34">
        <v>904</v>
      </c>
      <c r="DK23" s="34">
        <v>858</v>
      </c>
      <c r="DL23" s="34">
        <v>915</v>
      </c>
      <c r="DM23" s="34">
        <v>1007</v>
      </c>
      <c r="DN23" s="34">
        <v>951</v>
      </c>
      <c r="DO23" s="34">
        <v>1121</v>
      </c>
      <c r="DP23" s="34">
        <v>978</v>
      </c>
      <c r="DQ23" s="34">
        <v>1032</v>
      </c>
      <c r="DR23" s="34">
        <v>1075</v>
      </c>
      <c r="DS23" s="34">
        <v>1071</v>
      </c>
      <c r="DT23" s="34">
        <v>1028</v>
      </c>
      <c r="DU23" s="34">
        <v>1093</v>
      </c>
      <c r="DV23" s="34">
        <v>999</v>
      </c>
      <c r="DW23" s="48">
        <v>98</v>
      </c>
      <c r="DX23" s="34">
        <v>115</v>
      </c>
      <c r="DY23" s="34">
        <v>94</v>
      </c>
      <c r="DZ23" s="34">
        <v>124</v>
      </c>
      <c r="EA23" s="34">
        <v>81</v>
      </c>
      <c r="EB23" s="34">
        <v>88</v>
      </c>
      <c r="EC23" s="34">
        <v>118</v>
      </c>
      <c r="ED23" s="34">
        <v>136</v>
      </c>
      <c r="EE23" s="34">
        <v>163</v>
      </c>
      <c r="EF23" s="34">
        <v>184</v>
      </c>
      <c r="EG23" s="34">
        <v>215</v>
      </c>
      <c r="EH23" s="34">
        <v>218</v>
      </c>
      <c r="EI23" s="34">
        <v>290</v>
      </c>
      <c r="EJ23" s="34">
        <v>371</v>
      </c>
      <c r="EK23" s="34">
        <v>295</v>
      </c>
      <c r="EL23" s="34">
        <v>345</v>
      </c>
      <c r="EM23" s="34">
        <v>333</v>
      </c>
      <c r="EN23" s="34">
        <v>361</v>
      </c>
      <c r="EO23" s="34">
        <v>417</v>
      </c>
      <c r="EP23" s="34">
        <v>436</v>
      </c>
      <c r="EQ23" s="34">
        <v>440</v>
      </c>
      <c r="ER23" s="34">
        <v>521</v>
      </c>
      <c r="ES23" s="10">
        <v>457</v>
      </c>
      <c r="ET23" s="10">
        <v>405</v>
      </c>
      <c r="EU23" s="10">
        <v>409</v>
      </c>
      <c r="EV23" s="10"/>
      <c r="EW23" s="10"/>
      <c r="EX23" s="10"/>
      <c r="EY23" s="10"/>
      <c r="EZ23" s="10"/>
      <c r="FA23" s="10"/>
      <c r="FB23" s="10"/>
      <c r="FC23" s="10"/>
    </row>
    <row r="24" spans="1:159" x14ac:dyDescent="0.2">
      <c r="A24" s="35" t="s">
        <v>138</v>
      </c>
      <c r="B24" s="49">
        <f t="shared" ref="B24:BY24" si="56">SUM(B26:B38)</f>
        <v>0</v>
      </c>
      <c r="C24" s="36">
        <f t="shared" si="56"/>
        <v>0</v>
      </c>
      <c r="D24" s="36">
        <f t="shared" si="56"/>
        <v>4505</v>
      </c>
      <c r="E24" s="36">
        <f t="shared" si="56"/>
        <v>4430</v>
      </c>
      <c r="F24" s="36">
        <f t="shared" si="56"/>
        <v>0</v>
      </c>
      <c r="G24" s="36">
        <f t="shared" si="56"/>
        <v>0</v>
      </c>
      <c r="H24" s="36">
        <f t="shared" si="56"/>
        <v>5252</v>
      </c>
      <c r="I24" s="36">
        <f t="shared" si="56"/>
        <v>5851</v>
      </c>
      <c r="J24" s="36">
        <f t="shared" si="56"/>
        <v>5915</v>
      </c>
      <c r="K24" s="36">
        <f t="shared" si="56"/>
        <v>5866</v>
      </c>
      <c r="L24" s="36">
        <f t="shared" si="56"/>
        <v>5859</v>
      </c>
      <c r="M24" s="36">
        <f t="shared" si="56"/>
        <v>5688</v>
      </c>
      <c r="N24" s="36">
        <f t="shared" si="56"/>
        <v>6215</v>
      </c>
      <c r="O24" s="36">
        <f t="shared" si="56"/>
        <v>6393</v>
      </c>
      <c r="P24" s="36">
        <f t="shared" si="56"/>
        <v>6483</v>
      </c>
      <c r="Q24" s="36">
        <f t="shared" si="56"/>
        <v>6943</v>
      </c>
      <c r="R24" s="36">
        <f t="shared" si="56"/>
        <v>7408</v>
      </c>
      <c r="S24" s="36">
        <f t="shared" si="56"/>
        <v>7784</v>
      </c>
      <c r="T24" s="36">
        <f t="shared" si="56"/>
        <v>7849</v>
      </c>
      <c r="U24" s="36">
        <f t="shared" si="56"/>
        <v>8452</v>
      </c>
      <c r="V24" s="36">
        <f t="shared" si="56"/>
        <v>8699</v>
      </c>
      <c r="W24" s="36">
        <f t="shared" ref="W24:X24" si="57">SUM(W26:W38)</f>
        <v>9517</v>
      </c>
      <c r="X24" s="36">
        <f t="shared" si="57"/>
        <v>9879</v>
      </c>
      <c r="Y24" s="36">
        <f t="shared" ref="Y24:Z24" si="58">SUM(Y26:Y38)</f>
        <v>10118</v>
      </c>
      <c r="Z24" s="36">
        <f t="shared" si="58"/>
        <v>10523</v>
      </c>
      <c r="AA24" s="49">
        <f t="shared" si="56"/>
        <v>0</v>
      </c>
      <c r="AB24" s="36">
        <f t="shared" si="56"/>
        <v>0</v>
      </c>
      <c r="AC24" s="36">
        <f t="shared" si="56"/>
        <v>7957</v>
      </c>
      <c r="AD24" s="36">
        <f t="shared" si="56"/>
        <v>8142</v>
      </c>
      <c r="AE24" s="36">
        <f t="shared" si="56"/>
        <v>0</v>
      </c>
      <c r="AF24" s="36">
        <f t="shared" si="56"/>
        <v>0</v>
      </c>
      <c r="AG24" s="36">
        <f t="shared" si="56"/>
        <v>9076</v>
      </c>
      <c r="AH24" s="36">
        <f t="shared" si="56"/>
        <v>10519</v>
      </c>
      <c r="AI24" s="36">
        <f t="shared" si="56"/>
        <v>10939</v>
      </c>
      <c r="AJ24" s="36">
        <f t="shared" si="56"/>
        <v>11919</v>
      </c>
      <c r="AK24" s="36">
        <f t="shared" si="56"/>
        <v>11760</v>
      </c>
      <c r="AL24" s="36">
        <f t="shared" si="56"/>
        <v>11512</v>
      </c>
      <c r="AM24" s="36">
        <f t="shared" si="56"/>
        <v>11848</v>
      </c>
      <c r="AN24" s="36">
        <f t="shared" si="56"/>
        <v>12090</v>
      </c>
      <c r="AO24" s="36">
        <f t="shared" si="56"/>
        <v>12477</v>
      </c>
      <c r="AP24" s="36">
        <f t="shared" si="56"/>
        <v>13071</v>
      </c>
      <c r="AQ24" s="36">
        <f t="shared" si="56"/>
        <v>14606</v>
      </c>
      <c r="AR24" s="36">
        <f t="shared" si="56"/>
        <v>15339</v>
      </c>
      <c r="AS24" s="36">
        <f t="shared" si="56"/>
        <v>16114</v>
      </c>
      <c r="AT24" s="36">
        <f t="shared" si="56"/>
        <v>16655</v>
      </c>
      <c r="AU24" s="36">
        <f t="shared" si="56"/>
        <v>18307</v>
      </c>
      <c r="AV24" s="36">
        <f t="shared" ref="AV24:AW24" si="59">SUM(AV26:AV38)</f>
        <v>19487</v>
      </c>
      <c r="AW24" s="36">
        <f t="shared" si="59"/>
        <v>18130</v>
      </c>
      <c r="AX24" s="36">
        <f t="shared" ref="AX24:AY24" si="60">SUM(AX26:AX38)</f>
        <v>22337</v>
      </c>
      <c r="AY24" s="36">
        <f t="shared" si="60"/>
        <v>22603</v>
      </c>
      <c r="AZ24" s="49">
        <f t="shared" si="56"/>
        <v>0</v>
      </c>
      <c r="BA24" s="36">
        <f t="shared" si="56"/>
        <v>0</v>
      </c>
      <c r="BB24" s="36">
        <f t="shared" si="56"/>
        <v>10661</v>
      </c>
      <c r="BC24" s="36">
        <f t="shared" si="56"/>
        <v>11309</v>
      </c>
      <c r="BD24" s="36">
        <f t="shared" si="56"/>
        <v>0</v>
      </c>
      <c r="BE24" s="36">
        <f t="shared" si="56"/>
        <v>0</v>
      </c>
      <c r="BF24" s="36">
        <f t="shared" si="56"/>
        <v>11487</v>
      </c>
      <c r="BG24" s="36">
        <f t="shared" si="56"/>
        <v>12978</v>
      </c>
      <c r="BH24" s="36">
        <f t="shared" si="56"/>
        <v>13379</v>
      </c>
      <c r="BI24" s="36">
        <f t="shared" si="56"/>
        <v>13227</v>
      </c>
      <c r="BJ24" s="36">
        <f t="shared" si="56"/>
        <v>13351</v>
      </c>
      <c r="BK24" s="36">
        <f t="shared" si="56"/>
        <v>12215</v>
      </c>
      <c r="BL24" s="36">
        <f t="shared" si="56"/>
        <v>13236</v>
      </c>
      <c r="BM24" s="36">
        <f t="shared" si="56"/>
        <v>13725</v>
      </c>
      <c r="BN24" s="36">
        <f t="shared" si="56"/>
        <v>15358</v>
      </c>
      <c r="BO24" s="36">
        <f t="shared" si="56"/>
        <v>17446</v>
      </c>
      <c r="BP24" s="36">
        <f t="shared" si="56"/>
        <v>17648</v>
      </c>
      <c r="BQ24" s="36">
        <f t="shared" si="56"/>
        <v>17471</v>
      </c>
      <c r="BR24" s="36">
        <f t="shared" si="56"/>
        <v>16563</v>
      </c>
      <c r="BS24" s="36">
        <f t="shared" si="56"/>
        <v>17253</v>
      </c>
      <c r="BT24" s="36">
        <f t="shared" si="56"/>
        <v>18035</v>
      </c>
      <c r="BU24" s="36">
        <f t="shared" ref="BU24:BV24" si="61">SUM(BU26:BU38)</f>
        <v>19083</v>
      </c>
      <c r="BV24" s="36">
        <f t="shared" si="61"/>
        <v>20452</v>
      </c>
      <c r="BW24" s="36">
        <f t="shared" ref="BW24:BX24" si="62">SUM(BW26:BW38)</f>
        <v>21897</v>
      </c>
      <c r="BX24" s="36">
        <f t="shared" si="62"/>
        <v>22015</v>
      </c>
      <c r="BY24" s="49">
        <f t="shared" si="56"/>
        <v>0</v>
      </c>
      <c r="BZ24" s="36">
        <f t="shared" ref="BZ24:EQ24" si="63">SUM(BZ26:BZ38)</f>
        <v>0</v>
      </c>
      <c r="CA24" s="36">
        <f t="shared" si="63"/>
        <v>13816</v>
      </c>
      <c r="CB24" s="36">
        <f t="shared" si="63"/>
        <v>13750</v>
      </c>
      <c r="CC24" s="36">
        <f t="shared" si="63"/>
        <v>0</v>
      </c>
      <c r="CD24" s="36">
        <f t="shared" si="63"/>
        <v>0</v>
      </c>
      <c r="CE24" s="36">
        <f t="shared" si="63"/>
        <v>14455</v>
      </c>
      <c r="CF24" s="36">
        <f t="shared" si="63"/>
        <v>16164</v>
      </c>
      <c r="CG24" s="36">
        <f t="shared" si="63"/>
        <v>16642</v>
      </c>
      <c r="CH24" s="36">
        <f t="shared" si="63"/>
        <v>17073</v>
      </c>
      <c r="CI24" s="36">
        <f t="shared" si="63"/>
        <v>16256</v>
      </c>
      <c r="CJ24" s="36">
        <f t="shared" si="63"/>
        <v>17340</v>
      </c>
      <c r="CK24" s="36">
        <f t="shared" si="63"/>
        <v>19554</v>
      </c>
      <c r="CL24" s="36">
        <f t="shared" si="63"/>
        <v>22633</v>
      </c>
      <c r="CM24" s="36">
        <f t="shared" si="63"/>
        <v>25240</v>
      </c>
      <c r="CN24" s="36">
        <f t="shared" si="63"/>
        <v>29074</v>
      </c>
      <c r="CO24" s="36">
        <f t="shared" si="63"/>
        <v>30868</v>
      </c>
      <c r="CP24" s="36">
        <f t="shared" si="63"/>
        <v>23582</v>
      </c>
      <c r="CQ24" s="36">
        <f t="shared" si="63"/>
        <v>34152</v>
      </c>
      <c r="CR24" s="36">
        <f t="shared" si="63"/>
        <v>35457</v>
      </c>
      <c r="CS24" s="36">
        <f t="shared" si="63"/>
        <v>38528</v>
      </c>
      <c r="CT24" s="36">
        <f t="shared" ref="CT24:CU24" si="64">SUM(CT26:CT38)</f>
        <v>40971</v>
      </c>
      <c r="CU24" s="36">
        <f t="shared" si="64"/>
        <v>29834</v>
      </c>
      <c r="CV24" s="36">
        <f t="shared" ref="CV24:CW24" si="65">SUM(CV26:CV38)</f>
        <v>38529</v>
      </c>
      <c r="CW24" s="36">
        <f t="shared" si="65"/>
        <v>35122</v>
      </c>
      <c r="CX24" s="49">
        <f t="shared" si="63"/>
        <v>0</v>
      </c>
      <c r="CY24" s="36">
        <f t="shared" si="63"/>
        <v>0</v>
      </c>
      <c r="CZ24" s="36">
        <f t="shared" si="63"/>
        <v>11879</v>
      </c>
      <c r="DA24" s="36">
        <f t="shared" si="63"/>
        <v>12188</v>
      </c>
      <c r="DB24" s="36">
        <f t="shared" si="63"/>
        <v>0</v>
      </c>
      <c r="DC24" s="36">
        <f t="shared" si="63"/>
        <v>0</v>
      </c>
      <c r="DD24" s="36">
        <f t="shared" si="63"/>
        <v>15444</v>
      </c>
      <c r="DE24" s="36">
        <f t="shared" si="63"/>
        <v>16272</v>
      </c>
      <c r="DF24" s="36">
        <f t="shared" si="63"/>
        <v>17247</v>
      </c>
      <c r="DG24" s="36">
        <f t="shared" si="63"/>
        <v>17772</v>
      </c>
      <c r="DH24" s="36">
        <f t="shared" si="63"/>
        <v>18782</v>
      </c>
      <c r="DI24" s="36">
        <f t="shared" si="63"/>
        <v>18005</v>
      </c>
      <c r="DJ24" s="36">
        <f t="shared" si="63"/>
        <v>19143</v>
      </c>
      <c r="DK24" s="36">
        <f t="shared" si="63"/>
        <v>21971</v>
      </c>
      <c r="DL24" s="36">
        <f t="shared" si="63"/>
        <v>26698</v>
      </c>
      <c r="DM24" s="36">
        <f t="shared" si="63"/>
        <v>30308</v>
      </c>
      <c r="DN24" s="36">
        <f t="shared" si="63"/>
        <v>32352</v>
      </c>
      <c r="DO24" s="36">
        <f t="shared" si="63"/>
        <v>30859</v>
      </c>
      <c r="DP24" s="36">
        <f t="shared" si="63"/>
        <v>36234</v>
      </c>
      <c r="DQ24" s="36">
        <f t="shared" si="63"/>
        <v>36859</v>
      </c>
      <c r="DR24" s="36">
        <f t="shared" si="63"/>
        <v>36712</v>
      </c>
      <c r="DS24" s="36">
        <f t="shared" ref="DS24:DT24" si="66">SUM(DS26:DS38)</f>
        <v>38239</v>
      </c>
      <c r="DT24" s="36">
        <f t="shared" si="66"/>
        <v>32594</v>
      </c>
      <c r="DU24" s="36">
        <f t="shared" ref="DU24:DV24" si="67">SUM(DU26:DU38)</f>
        <v>34599</v>
      </c>
      <c r="DV24" s="36">
        <f t="shared" si="67"/>
        <v>30925</v>
      </c>
      <c r="DW24" s="49">
        <f t="shared" si="63"/>
        <v>0</v>
      </c>
      <c r="DX24" s="36">
        <f t="shared" si="63"/>
        <v>0</v>
      </c>
      <c r="DY24" s="36">
        <f t="shared" si="63"/>
        <v>3123</v>
      </c>
      <c r="DZ24" s="36">
        <f t="shared" si="63"/>
        <v>3156</v>
      </c>
      <c r="EA24" s="36">
        <f t="shared" si="63"/>
        <v>0</v>
      </c>
      <c r="EB24" s="36">
        <f t="shared" si="63"/>
        <v>0</v>
      </c>
      <c r="EC24" s="36">
        <f t="shared" si="63"/>
        <v>3874</v>
      </c>
      <c r="ED24" s="36">
        <f t="shared" si="63"/>
        <v>4461</v>
      </c>
      <c r="EE24" s="36">
        <f t="shared" si="63"/>
        <v>4918</v>
      </c>
      <c r="EF24" s="36">
        <f t="shared" si="63"/>
        <v>5683</v>
      </c>
      <c r="EG24" s="36">
        <f t="shared" si="63"/>
        <v>5978</v>
      </c>
      <c r="EH24" s="36">
        <f t="shared" si="63"/>
        <v>5644</v>
      </c>
      <c r="EI24" s="36">
        <f t="shared" si="63"/>
        <v>6560</v>
      </c>
      <c r="EJ24" s="36">
        <f t="shared" si="63"/>
        <v>6767</v>
      </c>
      <c r="EK24" s="36">
        <f t="shared" si="63"/>
        <v>7908</v>
      </c>
      <c r="EL24" s="36">
        <f t="shared" si="63"/>
        <v>8034</v>
      </c>
      <c r="EM24" s="36">
        <f t="shared" si="63"/>
        <v>8473</v>
      </c>
      <c r="EN24" s="36">
        <f t="shared" si="63"/>
        <v>8359</v>
      </c>
      <c r="EO24" s="36">
        <f t="shared" si="63"/>
        <v>11303</v>
      </c>
      <c r="EP24" s="36">
        <f t="shared" si="63"/>
        <v>11936</v>
      </c>
      <c r="EQ24" s="36">
        <f t="shared" si="63"/>
        <v>12862</v>
      </c>
      <c r="ER24" s="36">
        <f t="shared" ref="ER24:ES24" si="68">SUM(ER26:ER38)</f>
        <v>13972</v>
      </c>
      <c r="ES24" s="36">
        <f t="shared" si="68"/>
        <v>12333</v>
      </c>
      <c r="ET24" s="36">
        <f t="shared" ref="ET24:EU24" si="69">SUM(ET26:ET38)</f>
        <v>15950</v>
      </c>
      <c r="EU24" s="36">
        <f t="shared" si="69"/>
        <v>16716</v>
      </c>
      <c r="EV24" s="10"/>
      <c r="EW24" s="10"/>
      <c r="EX24" s="10"/>
      <c r="EY24" s="10"/>
      <c r="EZ24" s="10"/>
      <c r="FA24" s="10"/>
      <c r="FB24" s="10"/>
      <c r="FC24" s="10"/>
    </row>
    <row r="25" spans="1:159" x14ac:dyDescent="0.2">
      <c r="A25" s="30" t="s">
        <v>137</v>
      </c>
      <c r="B25" s="46">
        <f t="shared" ref="B25:BY25" si="70">(B24/B5)*100</f>
        <v>0</v>
      </c>
      <c r="C25" s="31">
        <f t="shared" si="70"/>
        <v>0</v>
      </c>
      <c r="D25" s="31">
        <f t="shared" si="70"/>
        <v>19.211906691116891</v>
      </c>
      <c r="E25" s="31">
        <f t="shared" si="70"/>
        <v>19.133589599619917</v>
      </c>
      <c r="F25" s="31">
        <f t="shared" si="70"/>
        <v>0</v>
      </c>
      <c r="G25" s="31">
        <f t="shared" si="70"/>
        <v>0</v>
      </c>
      <c r="H25" s="31">
        <f t="shared" si="70"/>
        <v>18.457861812047515</v>
      </c>
      <c r="I25" s="31">
        <f t="shared" si="70"/>
        <v>20.00068366719081</v>
      </c>
      <c r="J25" s="31">
        <f t="shared" si="70"/>
        <v>19.782608695652172</v>
      </c>
      <c r="K25" s="31">
        <f t="shared" si="70"/>
        <v>19.270696452036791</v>
      </c>
      <c r="L25" s="31">
        <f t="shared" si="70"/>
        <v>19.219918645847002</v>
      </c>
      <c r="M25" s="31">
        <f t="shared" si="70"/>
        <v>18.763607574058192</v>
      </c>
      <c r="N25" s="31">
        <f t="shared" si="70"/>
        <v>20.266084064303648</v>
      </c>
      <c r="O25" s="31">
        <f t="shared" si="70"/>
        <v>20.563543375470424</v>
      </c>
      <c r="P25" s="31">
        <f t="shared" si="70"/>
        <v>20.030278687511586</v>
      </c>
      <c r="Q25" s="31">
        <f t="shared" si="70"/>
        <v>19.993088950960349</v>
      </c>
      <c r="R25" s="31">
        <f t="shared" si="70"/>
        <v>20.481061653303843</v>
      </c>
      <c r="S25" s="31">
        <f t="shared" si="70"/>
        <v>20.786711886132402</v>
      </c>
      <c r="T25" s="31">
        <f t="shared" si="70"/>
        <v>20.793154604217442</v>
      </c>
      <c r="U25" s="31">
        <f t="shared" si="70"/>
        <v>20.677675840978594</v>
      </c>
      <c r="V25" s="31">
        <f t="shared" si="70"/>
        <v>20.052095339080726</v>
      </c>
      <c r="W25" s="31">
        <f t="shared" ref="W25:X25" si="71">(W24/W5)*100</f>
        <v>20.218823029530487</v>
      </c>
      <c r="X25" s="31">
        <f t="shared" si="71"/>
        <v>20.399776983913934</v>
      </c>
      <c r="Y25" s="31">
        <f t="shared" ref="Y25:Z25" si="72">(Y24/Y5)*100</f>
        <v>20.145345943255354</v>
      </c>
      <c r="Z25" s="31">
        <f t="shared" si="72"/>
        <v>20.728031989284379</v>
      </c>
      <c r="AA25" s="46">
        <f t="shared" si="70"/>
        <v>0</v>
      </c>
      <c r="AB25" s="31">
        <f t="shared" si="70"/>
        <v>0</v>
      </c>
      <c r="AC25" s="31">
        <f t="shared" si="70"/>
        <v>20.459746470905866</v>
      </c>
      <c r="AD25" s="31">
        <f t="shared" si="70"/>
        <v>21.186021701230779</v>
      </c>
      <c r="AE25" s="31">
        <f t="shared" si="70"/>
        <v>0</v>
      </c>
      <c r="AF25" s="31">
        <f t="shared" si="70"/>
        <v>0</v>
      </c>
      <c r="AG25" s="31">
        <f t="shared" si="70"/>
        <v>19.271275692203162</v>
      </c>
      <c r="AH25" s="31">
        <f t="shared" si="70"/>
        <v>20.912940615121574</v>
      </c>
      <c r="AI25" s="31">
        <f t="shared" si="70"/>
        <v>20.27994067482388</v>
      </c>
      <c r="AJ25" s="31">
        <f t="shared" si="70"/>
        <v>20.42533502416287</v>
      </c>
      <c r="AK25" s="31">
        <f t="shared" si="70"/>
        <v>19.809652151941378</v>
      </c>
      <c r="AL25" s="31">
        <f t="shared" si="70"/>
        <v>19.097544790975448</v>
      </c>
      <c r="AM25" s="31">
        <f t="shared" si="70"/>
        <v>19.637352073457752</v>
      </c>
      <c r="AN25" s="31">
        <f t="shared" si="70"/>
        <v>19.786262540300804</v>
      </c>
      <c r="AO25" s="31">
        <f t="shared" si="70"/>
        <v>19.597279595394788</v>
      </c>
      <c r="AP25" s="31">
        <f t="shared" si="70"/>
        <v>19.254054531795482</v>
      </c>
      <c r="AQ25" s="31">
        <f t="shared" si="70"/>
        <v>20.027698172194874</v>
      </c>
      <c r="AR25" s="31">
        <f t="shared" si="70"/>
        <v>20.222008358271921</v>
      </c>
      <c r="AS25" s="31">
        <f t="shared" si="70"/>
        <v>20.522682696961205</v>
      </c>
      <c r="AT25" s="31">
        <f t="shared" si="70"/>
        <v>20.141005175833211</v>
      </c>
      <c r="AU25" s="31">
        <f t="shared" si="70"/>
        <v>21.05511340111331</v>
      </c>
      <c r="AV25" s="31">
        <f t="shared" ref="AV25:AW25" si="73">(AV24/AV5)*100</f>
        <v>21.519043254524775</v>
      </c>
      <c r="AW25" s="31">
        <f t="shared" si="73"/>
        <v>19.694105889765147</v>
      </c>
      <c r="AX25" s="31">
        <f t="shared" ref="AX25:AY25" si="74">(AX24/AX5)*100</f>
        <v>22.418153716453563</v>
      </c>
      <c r="AY25" s="31">
        <f t="shared" si="74"/>
        <v>22.106704484326862</v>
      </c>
      <c r="AZ25" s="46">
        <f t="shared" si="70"/>
        <v>0</v>
      </c>
      <c r="BA25" s="31">
        <f t="shared" si="70"/>
        <v>0</v>
      </c>
      <c r="BB25" s="31">
        <f t="shared" si="70"/>
        <v>20.880993418990911</v>
      </c>
      <c r="BC25" s="31">
        <f t="shared" si="70"/>
        <v>21.610930632524365</v>
      </c>
      <c r="BD25" s="31">
        <f t="shared" si="70"/>
        <v>0</v>
      </c>
      <c r="BE25" s="31">
        <f t="shared" si="70"/>
        <v>0</v>
      </c>
      <c r="BF25" s="31">
        <f t="shared" si="70"/>
        <v>20.416614826795584</v>
      </c>
      <c r="BG25" s="31">
        <f t="shared" si="70"/>
        <v>21.572473404255319</v>
      </c>
      <c r="BH25" s="31">
        <f t="shared" si="70"/>
        <v>21.403660331477571</v>
      </c>
      <c r="BI25" s="31">
        <f t="shared" si="70"/>
        <v>20.95731533415724</v>
      </c>
      <c r="BJ25" s="31">
        <f t="shared" si="70"/>
        <v>21.278189497171091</v>
      </c>
      <c r="BK25" s="31">
        <f t="shared" si="70"/>
        <v>19.988218160396656</v>
      </c>
      <c r="BL25" s="31">
        <f t="shared" si="70"/>
        <v>21.19930809148568</v>
      </c>
      <c r="BM25" s="31">
        <f t="shared" si="70"/>
        <v>21.483916412303358</v>
      </c>
      <c r="BN25" s="31">
        <f t="shared" si="70"/>
        <v>20.399814039981404</v>
      </c>
      <c r="BO25" s="31">
        <f t="shared" si="70"/>
        <v>21.081760398288903</v>
      </c>
      <c r="BP25" s="31">
        <f t="shared" si="70"/>
        <v>21.54296875</v>
      </c>
      <c r="BQ25" s="31">
        <f t="shared" si="70"/>
        <v>21.842026303945591</v>
      </c>
      <c r="BR25" s="31">
        <f t="shared" si="70"/>
        <v>21.114694746503833</v>
      </c>
      <c r="BS25" s="31">
        <f t="shared" si="70"/>
        <v>20.818099547511313</v>
      </c>
      <c r="BT25" s="31">
        <f t="shared" si="70"/>
        <v>20.414284905767165</v>
      </c>
      <c r="BU25" s="31">
        <f t="shared" ref="BU25:BV25" si="75">(BU24/BU5)*100</f>
        <v>20.745097186589557</v>
      </c>
      <c r="BV25" s="31">
        <f t="shared" si="75"/>
        <v>20.693911829284335</v>
      </c>
      <c r="BW25" s="31">
        <f t="shared" ref="BW25:BX25" si="76">(BW24/BW5)*100</f>
        <v>20.80969351389879</v>
      </c>
      <c r="BX25" s="31">
        <f t="shared" si="76"/>
        <v>20.324039881831609</v>
      </c>
      <c r="BY25" s="46">
        <f t="shared" si="70"/>
        <v>0</v>
      </c>
      <c r="BZ25" s="31">
        <f t="shared" ref="BZ25:EQ25" si="77">(BZ24/BZ5)*100</f>
        <v>0</v>
      </c>
      <c r="CA25" s="31">
        <f t="shared" si="77"/>
        <v>20.402557703383199</v>
      </c>
      <c r="CB25" s="31">
        <f t="shared" si="77"/>
        <v>19.627155418522324</v>
      </c>
      <c r="CC25" s="31">
        <f t="shared" si="77"/>
        <v>0</v>
      </c>
      <c r="CD25" s="31">
        <f t="shared" si="77"/>
        <v>0</v>
      </c>
      <c r="CE25" s="31">
        <f t="shared" si="77"/>
        <v>17.060677233939593</v>
      </c>
      <c r="CF25" s="31">
        <f t="shared" si="77"/>
        <v>18.001403227423076</v>
      </c>
      <c r="CG25" s="31">
        <f t="shared" si="77"/>
        <v>17.744841925681079</v>
      </c>
      <c r="CH25" s="31">
        <f t="shared" si="77"/>
        <v>18.085996673693579</v>
      </c>
      <c r="CI25" s="31">
        <f t="shared" si="77"/>
        <v>17.189747060316385</v>
      </c>
      <c r="CJ25" s="31">
        <f t="shared" si="77"/>
        <v>17.608887715414379</v>
      </c>
      <c r="CK25" s="31">
        <f t="shared" si="77"/>
        <v>18.996823176240856</v>
      </c>
      <c r="CL25" s="31">
        <f t="shared" si="77"/>
        <v>20.028317331091543</v>
      </c>
      <c r="CM25" s="31">
        <f t="shared" si="77"/>
        <v>19.702280125207832</v>
      </c>
      <c r="CN25" s="31">
        <f t="shared" si="77"/>
        <v>20.77070354917986</v>
      </c>
      <c r="CO25" s="31">
        <f t="shared" si="77"/>
        <v>21.718145359881799</v>
      </c>
      <c r="CP25" s="31">
        <f t="shared" si="77"/>
        <v>17.279988275811533</v>
      </c>
      <c r="CQ25" s="31">
        <f t="shared" si="77"/>
        <v>22.601502266635784</v>
      </c>
      <c r="CR25" s="31">
        <f t="shared" si="77"/>
        <v>22.640750413455336</v>
      </c>
      <c r="CS25" s="31">
        <f t="shared" si="77"/>
        <v>22.741787917244636</v>
      </c>
      <c r="CT25" s="31">
        <f t="shared" ref="CT25:CU25" si="78">(CT24/CT5)*100</f>
        <v>23.205142727684642</v>
      </c>
      <c r="CU25" s="31">
        <f t="shared" si="78"/>
        <v>17.293267948851714</v>
      </c>
      <c r="CV25" s="31">
        <f t="shared" ref="CV25:CW25" si="79">(CV24/CV5)*100</f>
        <v>20.748651006494555</v>
      </c>
      <c r="CW25" s="31">
        <f t="shared" si="79"/>
        <v>19.322220388402929</v>
      </c>
      <c r="CX25" s="46">
        <f t="shared" si="77"/>
        <v>0</v>
      </c>
      <c r="CY25" s="31">
        <f t="shared" si="77"/>
        <v>0</v>
      </c>
      <c r="CZ25" s="31">
        <f t="shared" si="77"/>
        <v>15.738986419344153</v>
      </c>
      <c r="DA25" s="31">
        <f t="shared" si="77"/>
        <v>15.685164212910532</v>
      </c>
      <c r="DB25" s="31">
        <f t="shared" si="77"/>
        <v>0</v>
      </c>
      <c r="DC25" s="31">
        <f t="shared" si="77"/>
        <v>0</v>
      </c>
      <c r="DD25" s="31">
        <f t="shared" si="77"/>
        <v>16.665947252557515</v>
      </c>
      <c r="DE25" s="31">
        <f t="shared" si="77"/>
        <v>16.945057691506644</v>
      </c>
      <c r="DF25" s="31">
        <f t="shared" si="77"/>
        <v>17.432129212233924</v>
      </c>
      <c r="DG25" s="31">
        <f t="shared" si="77"/>
        <v>17.556060456386447</v>
      </c>
      <c r="DH25" s="31">
        <f t="shared" si="77"/>
        <v>17.67667736440383</v>
      </c>
      <c r="DI25" s="31">
        <f t="shared" si="77"/>
        <v>16.355246305194981</v>
      </c>
      <c r="DJ25" s="31">
        <f t="shared" si="77"/>
        <v>16.690934772562798</v>
      </c>
      <c r="DK25" s="31">
        <f t="shared" si="77"/>
        <v>17.684320669671603</v>
      </c>
      <c r="DL25" s="31">
        <f t="shared" si="77"/>
        <v>18.127007190239201</v>
      </c>
      <c r="DM25" s="31">
        <f t="shared" si="77"/>
        <v>18.67475076096467</v>
      </c>
      <c r="DN25" s="31">
        <f t="shared" si="77"/>
        <v>19.453998797354181</v>
      </c>
      <c r="DO25" s="31">
        <f t="shared" si="77"/>
        <v>18.767028315656319</v>
      </c>
      <c r="DP25" s="31">
        <f t="shared" si="77"/>
        <v>20.520807376027907</v>
      </c>
      <c r="DQ25" s="31">
        <f t="shared" si="77"/>
        <v>20.956902433477371</v>
      </c>
      <c r="DR25" s="31">
        <f t="shared" si="77"/>
        <v>20.559575278331579</v>
      </c>
      <c r="DS25" s="31">
        <f t="shared" ref="DS25:DT25" si="80">(DS24/DS5)*100</f>
        <v>21.037487758986828</v>
      </c>
      <c r="DT25" s="31">
        <f t="shared" si="80"/>
        <v>18.731968598062089</v>
      </c>
      <c r="DU25" s="31">
        <f t="shared" ref="DU25:DV25" si="81">(DU24/DU5)*100</f>
        <v>20.116984225735369</v>
      </c>
      <c r="DV25" s="31">
        <f t="shared" si="81"/>
        <v>19.548164021264359</v>
      </c>
      <c r="DW25" s="46">
        <f t="shared" si="77"/>
        <v>0</v>
      </c>
      <c r="DX25" s="31">
        <f t="shared" si="77"/>
        <v>0</v>
      </c>
      <c r="DY25" s="31">
        <f t="shared" si="77"/>
        <v>16.966371489107406</v>
      </c>
      <c r="DZ25" s="31">
        <f t="shared" si="77"/>
        <v>17.055771725032425</v>
      </c>
      <c r="EA25" s="31">
        <f t="shared" si="77"/>
        <v>0</v>
      </c>
      <c r="EB25" s="31">
        <f t="shared" si="77"/>
        <v>0</v>
      </c>
      <c r="EC25" s="31">
        <f t="shared" si="77"/>
        <v>16.796011272490787</v>
      </c>
      <c r="ED25" s="31">
        <f t="shared" si="77"/>
        <v>17.357976653696497</v>
      </c>
      <c r="EE25" s="31">
        <f t="shared" si="77"/>
        <v>17.563031212056281</v>
      </c>
      <c r="EF25" s="31">
        <f t="shared" si="77"/>
        <v>18.206573973217147</v>
      </c>
      <c r="EG25" s="31">
        <f t="shared" si="77"/>
        <v>17.923962580954665</v>
      </c>
      <c r="EH25" s="31">
        <f t="shared" si="77"/>
        <v>15.714007294595875</v>
      </c>
      <c r="EI25" s="31">
        <f t="shared" si="77"/>
        <v>16.709118695873663</v>
      </c>
      <c r="EJ25" s="31">
        <f t="shared" si="77"/>
        <v>15.938854343320145</v>
      </c>
      <c r="EK25" s="31">
        <f t="shared" si="77"/>
        <v>18.523376745057622</v>
      </c>
      <c r="EL25" s="31">
        <f t="shared" si="77"/>
        <v>17.87716955941255</v>
      </c>
      <c r="EM25" s="31">
        <f t="shared" si="77"/>
        <v>18.275743065441524</v>
      </c>
      <c r="EN25" s="31">
        <f t="shared" si="77"/>
        <v>17.113668004258457</v>
      </c>
      <c r="EO25" s="31">
        <f t="shared" si="77"/>
        <v>20.727659496433219</v>
      </c>
      <c r="EP25" s="31">
        <f t="shared" si="77"/>
        <v>20.536820371644872</v>
      </c>
      <c r="EQ25" s="31">
        <f t="shared" si="77"/>
        <v>20.539763653784735</v>
      </c>
      <c r="ER25" s="31">
        <f t="shared" ref="ER25:ES25" si="82">(ER24/ER5)*100</f>
        <v>20.377446547851704</v>
      </c>
      <c r="ES25" s="31">
        <f t="shared" si="82"/>
        <v>17.506529638882583</v>
      </c>
      <c r="ET25" s="31">
        <f t="shared" ref="ET25:EU25" si="83">(ET24/ET5)*100</f>
        <v>19.951965174751695</v>
      </c>
      <c r="EU25" s="31">
        <f t="shared" si="83"/>
        <v>19.58041958041958</v>
      </c>
      <c r="EV25" s="10"/>
      <c r="EW25" s="10"/>
      <c r="EX25" s="10"/>
      <c r="EY25" s="10"/>
      <c r="EZ25" s="10"/>
      <c r="FA25" s="10"/>
      <c r="FB25" s="10"/>
      <c r="FC25" s="10"/>
    </row>
    <row r="26" spans="1:159" x14ac:dyDescent="0.2">
      <c r="A26" s="37" t="s">
        <v>62</v>
      </c>
      <c r="B26" s="47"/>
      <c r="C26" s="32"/>
      <c r="D26" s="32">
        <v>9</v>
      </c>
      <c r="E26" s="32">
        <v>14</v>
      </c>
      <c r="F26" s="32"/>
      <c r="G26" s="32"/>
      <c r="H26" s="32">
        <v>23</v>
      </c>
      <c r="I26" s="32">
        <v>20</v>
      </c>
      <c r="J26" s="32">
        <v>40</v>
      </c>
      <c r="K26" s="32">
        <v>30</v>
      </c>
      <c r="L26" s="32">
        <v>45</v>
      </c>
      <c r="M26" s="32">
        <v>29</v>
      </c>
      <c r="N26" s="32">
        <v>33</v>
      </c>
      <c r="O26" s="32">
        <v>29</v>
      </c>
      <c r="P26" s="32">
        <v>34</v>
      </c>
      <c r="Q26" s="32">
        <v>43</v>
      </c>
      <c r="R26" s="32">
        <v>44</v>
      </c>
      <c r="S26" s="32">
        <v>40</v>
      </c>
      <c r="T26" s="32">
        <v>47</v>
      </c>
      <c r="U26" s="32">
        <v>47</v>
      </c>
      <c r="V26" s="32">
        <v>27</v>
      </c>
      <c r="W26" s="32">
        <v>60</v>
      </c>
      <c r="X26" s="32">
        <v>38</v>
      </c>
      <c r="Y26" s="32">
        <v>38</v>
      </c>
      <c r="Z26" s="32">
        <v>28</v>
      </c>
      <c r="AA26" s="47"/>
      <c r="AB26" s="32"/>
      <c r="AC26" s="32">
        <v>30</v>
      </c>
      <c r="AD26" s="32">
        <v>25</v>
      </c>
      <c r="AE26" s="32"/>
      <c r="AF26" s="32"/>
      <c r="AG26" s="32">
        <v>39</v>
      </c>
      <c r="AH26" s="32">
        <v>39</v>
      </c>
      <c r="AI26" s="32">
        <v>79</v>
      </c>
      <c r="AJ26" s="32">
        <v>73</v>
      </c>
      <c r="AK26" s="32">
        <v>63</v>
      </c>
      <c r="AL26" s="32">
        <v>93</v>
      </c>
      <c r="AM26" s="32">
        <v>99</v>
      </c>
      <c r="AN26" s="32">
        <v>83</v>
      </c>
      <c r="AO26" s="32">
        <v>84</v>
      </c>
      <c r="AP26" s="32">
        <v>91</v>
      </c>
      <c r="AQ26" s="32">
        <v>104</v>
      </c>
      <c r="AR26" s="32">
        <v>95</v>
      </c>
      <c r="AS26" s="32">
        <v>133</v>
      </c>
      <c r="AT26" s="32">
        <v>113</v>
      </c>
      <c r="AU26" s="32">
        <v>105</v>
      </c>
      <c r="AV26" s="32">
        <v>109</v>
      </c>
      <c r="AW26" s="32">
        <v>114</v>
      </c>
      <c r="AX26" s="32">
        <v>114</v>
      </c>
      <c r="AY26" s="32">
        <v>124</v>
      </c>
      <c r="AZ26" s="47"/>
      <c r="BA26" s="32"/>
      <c r="BB26" s="32">
        <v>98</v>
      </c>
      <c r="BC26" s="32">
        <v>104</v>
      </c>
      <c r="BD26" s="32"/>
      <c r="BE26" s="32"/>
      <c r="BF26" s="32">
        <v>102</v>
      </c>
      <c r="BG26" s="32">
        <v>88</v>
      </c>
      <c r="BH26" s="32">
        <v>102</v>
      </c>
      <c r="BI26" s="32">
        <v>126</v>
      </c>
      <c r="BJ26" s="32">
        <v>123</v>
      </c>
      <c r="BK26" s="32">
        <v>119</v>
      </c>
      <c r="BL26" s="32">
        <v>113</v>
      </c>
      <c r="BM26" s="32">
        <v>107</v>
      </c>
      <c r="BN26" s="32">
        <v>100</v>
      </c>
      <c r="BO26" s="32">
        <v>133</v>
      </c>
      <c r="BP26" s="32">
        <v>153</v>
      </c>
      <c r="BQ26" s="32">
        <v>125</v>
      </c>
      <c r="BR26" s="32">
        <v>128</v>
      </c>
      <c r="BS26" s="32">
        <v>150</v>
      </c>
      <c r="BT26" s="32">
        <v>139</v>
      </c>
      <c r="BU26" s="32">
        <v>133</v>
      </c>
      <c r="BV26" s="32">
        <v>119</v>
      </c>
      <c r="BW26" s="32">
        <v>140</v>
      </c>
      <c r="BX26" s="32">
        <v>124</v>
      </c>
      <c r="BY26" s="47"/>
      <c r="BZ26" s="32"/>
      <c r="CA26" s="32">
        <v>57</v>
      </c>
      <c r="CB26" s="32">
        <v>51</v>
      </c>
      <c r="CC26" s="32"/>
      <c r="CD26" s="32"/>
      <c r="CE26" s="32">
        <v>62</v>
      </c>
      <c r="CF26" s="32">
        <v>56</v>
      </c>
      <c r="CG26" s="32">
        <v>62</v>
      </c>
      <c r="CH26" s="32">
        <v>57</v>
      </c>
      <c r="CI26" s="32">
        <v>62</v>
      </c>
      <c r="CJ26" s="32">
        <v>63</v>
      </c>
      <c r="CK26" s="32">
        <v>62</v>
      </c>
      <c r="CL26" s="32">
        <v>64</v>
      </c>
      <c r="CM26" s="32">
        <v>105</v>
      </c>
      <c r="CN26" s="32">
        <v>104</v>
      </c>
      <c r="CO26" s="32">
        <v>100</v>
      </c>
      <c r="CP26" s="32">
        <v>61</v>
      </c>
      <c r="CQ26" s="32"/>
      <c r="CR26" s="32">
        <v>92</v>
      </c>
      <c r="CS26" s="32">
        <v>88</v>
      </c>
      <c r="CT26" s="32">
        <v>108</v>
      </c>
      <c r="CU26" s="32">
        <v>100</v>
      </c>
      <c r="CV26" s="32">
        <v>82</v>
      </c>
      <c r="CW26" s="32">
        <v>115</v>
      </c>
      <c r="CX26" s="47"/>
      <c r="CY26" s="32"/>
      <c r="CZ26" s="32">
        <v>119</v>
      </c>
      <c r="DA26" s="32">
        <v>107</v>
      </c>
      <c r="DB26" s="32"/>
      <c r="DC26" s="32"/>
      <c r="DD26" s="32">
        <v>126</v>
      </c>
      <c r="DE26" s="32">
        <v>137</v>
      </c>
      <c r="DF26" s="32">
        <v>120</v>
      </c>
      <c r="DG26" s="32">
        <v>160</v>
      </c>
      <c r="DH26" s="32">
        <v>162</v>
      </c>
      <c r="DI26" s="32">
        <v>168</v>
      </c>
      <c r="DJ26" s="32">
        <v>149</v>
      </c>
      <c r="DK26" s="32">
        <v>201</v>
      </c>
      <c r="DL26" s="32">
        <v>164</v>
      </c>
      <c r="DM26" s="32">
        <v>172</v>
      </c>
      <c r="DN26" s="32">
        <v>221</v>
      </c>
      <c r="DO26" s="32">
        <v>237</v>
      </c>
      <c r="DP26" s="32">
        <v>275</v>
      </c>
      <c r="DQ26" s="32">
        <v>250</v>
      </c>
      <c r="DR26" s="32">
        <v>214</v>
      </c>
      <c r="DS26" s="32">
        <v>227</v>
      </c>
      <c r="DT26" s="32">
        <v>272</v>
      </c>
      <c r="DU26" s="32">
        <v>296</v>
      </c>
      <c r="DV26" s="32">
        <v>293</v>
      </c>
      <c r="DW26" s="47"/>
      <c r="DX26" s="32"/>
      <c r="DY26" s="32">
        <v>4</v>
      </c>
      <c r="DZ26" s="32">
        <v>11</v>
      </c>
      <c r="EA26" s="32"/>
      <c r="EB26" s="32"/>
      <c r="EC26" s="32">
        <v>13</v>
      </c>
      <c r="ED26" s="32">
        <v>17</v>
      </c>
      <c r="EE26" s="32">
        <v>13</v>
      </c>
      <c r="EF26" s="32">
        <v>10</v>
      </c>
      <c r="EG26" s="32">
        <v>7</v>
      </c>
      <c r="EH26" s="32">
        <v>27</v>
      </c>
      <c r="EI26" s="32">
        <v>9</v>
      </c>
      <c r="EJ26" s="32">
        <v>14</v>
      </c>
      <c r="EK26" s="32">
        <v>11</v>
      </c>
      <c r="EL26" s="32">
        <v>13</v>
      </c>
      <c r="EM26" s="32">
        <v>16</v>
      </c>
      <c r="EN26" s="32">
        <v>16</v>
      </c>
      <c r="EO26" s="32">
        <v>30</v>
      </c>
      <c r="EP26" s="32">
        <v>18</v>
      </c>
      <c r="EQ26" s="32">
        <v>19</v>
      </c>
      <c r="ER26" s="32">
        <v>12</v>
      </c>
      <c r="ES26" s="10">
        <v>30</v>
      </c>
      <c r="ET26" s="10">
        <v>15</v>
      </c>
      <c r="EU26" s="10">
        <v>19</v>
      </c>
      <c r="EV26" s="10"/>
      <c r="EW26" s="10"/>
      <c r="EX26" s="10"/>
      <c r="EY26" s="10"/>
      <c r="EZ26" s="10"/>
      <c r="FA26" s="10"/>
      <c r="FB26" s="10"/>
      <c r="FC26" s="10"/>
    </row>
    <row r="27" spans="1:159" x14ac:dyDescent="0.2">
      <c r="A27" s="37" t="s">
        <v>63</v>
      </c>
      <c r="B27" s="47"/>
      <c r="C27" s="32"/>
      <c r="D27" s="32">
        <v>296</v>
      </c>
      <c r="E27" s="32">
        <v>339</v>
      </c>
      <c r="F27" s="32"/>
      <c r="G27" s="32"/>
      <c r="H27" s="32">
        <v>299</v>
      </c>
      <c r="I27" s="32">
        <v>363</v>
      </c>
      <c r="J27" s="32">
        <v>351</v>
      </c>
      <c r="K27" s="32">
        <v>332</v>
      </c>
      <c r="L27" s="32">
        <v>359</v>
      </c>
      <c r="M27" s="32">
        <v>407</v>
      </c>
      <c r="N27" s="32">
        <v>372</v>
      </c>
      <c r="O27" s="32">
        <v>343</v>
      </c>
      <c r="P27" s="32">
        <v>354</v>
      </c>
      <c r="Q27" s="32">
        <v>401</v>
      </c>
      <c r="R27" s="32">
        <v>380</v>
      </c>
      <c r="S27" s="32">
        <v>369</v>
      </c>
      <c r="T27" s="32">
        <v>444</v>
      </c>
      <c r="U27" s="32">
        <v>457</v>
      </c>
      <c r="V27" s="32">
        <v>463</v>
      </c>
      <c r="W27" s="32">
        <v>472</v>
      </c>
      <c r="X27" s="32">
        <v>585</v>
      </c>
      <c r="Y27" s="32">
        <v>661</v>
      </c>
      <c r="Z27" s="32">
        <v>653</v>
      </c>
      <c r="AA27" s="47"/>
      <c r="AB27" s="32"/>
      <c r="AC27" s="32">
        <v>291</v>
      </c>
      <c r="AD27" s="32">
        <v>317</v>
      </c>
      <c r="AE27" s="32"/>
      <c r="AF27" s="32"/>
      <c r="AG27" s="32">
        <v>418</v>
      </c>
      <c r="AH27" s="32">
        <v>556</v>
      </c>
      <c r="AI27" s="32">
        <v>597</v>
      </c>
      <c r="AJ27" s="32">
        <v>635</v>
      </c>
      <c r="AK27" s="32">
        <v>706</v>
      </c>
      <c r="AL27" s="32">
        <v>724</v>
      </c>
      <c r="AM27" s="32">
        <v>764</v>
      </c>
      <c r="AN27" s="32">
        <v>715</v>
      </c>
      <c r="AO27" s="32">
        <v>802</v>
      </c>
      <c r="AP27" s="32">
        <v>699</v>
      </c>
      <c r="AQ27" s="32">
        <v>860</v>
      </c>
      <c r="AR27" s="32">
        <v>829</v>
      </c>
      <c r="AS27" s="32">
        <v>1149</v>
      </c>
      <c r="AT27" s="32">
        <v>1498</v>
      </c>
      <c r="AU27" s="32">
        <v>2413</v>
      </c>
      <c r="AV27" s="32">
        <v>3175</v>
      </c>
      <c r="AW27" s="32">
        <v>1080</v>
      </c>
      <c r="AX27" s="32">
        <v>4273</v>
      </c>
      <c r="AY27" s="32">
        <v>3969</v>
      </c>
      <c r="AZ27" s="47"/>
      <c r="BA27" s="32"/>
      <c r="BB27" s="32">
        <v>768</v>
      </c>
      <c r="BC27" s="32">
        <v>888</v>
      </c>
      <c r="BD27" s="32"/>
      <c r="BE27" s="32"/>
      <c r="BF27" s="32">
        <v>928</v>
      </c>
      <c r="BG27" s="32">
        <v>1024</v>
      </c>
      <c r="BH27" s="32">
        <v>1099</v>
      </c>
      <c r="BI27" s="32">
        <v>1082</v>
      </c>
      <c r="BJ27" s="32">
        <v>991</v>
      </c>
      <c r="BK27" s="32">
        <v>1025</v>
      </c>
      <c r="BL27" s="32">
        <v>1049</v>
      </c>
      <c r="BM27" s="32">
        <v>952</v>
      </c>
      <c r="BN27" s="32">
        <v>1130</v>
      </c>
      <c r="BO27" s="32">
        <v>1315</v>
      </c>
      <c r="BP27" s="32">
        <v>1177</v>
      </c>
      <c r="BQ27" s="32">
        <v>1047</v>
      </c>
      <c r="BR27" s="32">
        <v>1006</v>
      </c>
      <c r="BS27" s="32">
        <v>1155</v>
      </c>
      <c r="BT27" s="32">
        <v>1444</v>
      </c>
      <c r="BU27" s="32">
        <v>1519</v>
      </c>
      <c r="BV27" s="32">
        <v>1476</v>
      </c>
      <c r="BW27" s="32">
        <v>1899</v>
      </c>
      <c r="BX27" s="32">
        <v>1999</v>
      </c>
      <c r="BY27" s="47"/>
      <c r="BZ27" s="32"/>
      <c r="CA27" s="32">
        <v>2072</v>
      </c>
      <c r="CB27" s="32">
        <v>1942</v>
      </c>
      <c r="CC27" s="32"/>
      <c r="CD27" s="32"/>
      <c r="CE27" s="32">
        <v>1756</v>
      </c>
      <c r="CF27" s="32">
        <v>1901</v>
      </c>
      <c r="CG27" s="32">
        <v>2061</v>
      </c>
      <c r="CH27" s="32">
        <v>2012</v>
      </c>
      <c r="CI27" s="32">
        <v>2067</v>
      </c>
      <c r="CJ27" s="32">
        <v>2614</v>
      </c>
      <c r="CK27" s="32">
        <v>2647</v>
      </c>
      <c r="CL27" s="32">
        <v>4107</v>
      </c>
      <c r="CM27" s="32">
        <v>5089</v>
      </c>
      <c r="CN27" s="32">
        <v>7818</v>
      </c>
      <c r="CO27" s="32">
        <v>9417</v>
      </c>
      <c r="CP27" s="32">
        <v>2866</v>
      </c>
      <c r="CQ27" s="32">
        <v>12092</v>
      </c>
      <c r="CR27" s="32">
        <v>11888</v>
      </c>
      <c r="CS27" s="32">
        <v>12240</v>
      </c>
      <c r="CT27" s="32">
        <v>14080</v>
      </c>
      <c r="CU27" s="32">
        <v>4182</v>
      </c>
      <c r="CV27" s="32">
        <v>13326</v>
      </c>
      <c r="CW27" s="32">
        <v>10531</v>
      </c>
      <c r="CX27" s="47"/>
      <c r="CY27" s="32"/>
      <c r="CZ27" s="32">
        <v>1108</v>
      </c>
      <c r="DA27" s="32">
        <v>1170</v>
      </c>
      <c r="DB27" s="32"/>
      <c r="DC27" s="32"/>
      <c r="DD27" s="32">
        <v>1239</v>
      </c>
      <c r="DE27" s="32">
        <v>1481</v>
      </c>
      <c r="DF27" s="32">
        <v>1847</v>
      </c>
      <c r="DG27" s="32">
        <v>1877</v>
      </c>
      <c r="DH27" s="32">
        <v>2168</v>
      </c>
      <c r="DI27" s="32">
        <v>2336</v>
      </c>
      <c r="DJ27" s="32">
        <v>2345</v>
      </c>
      <c r="DK27" s="32">
        <v>2935</v>
      </c>
      <c r="DL27" s="32">
        <v>4441</v>
      </c>
      <c r="DM27" s="32">
        <v>5888</v>
      </c>
      <c r="DN27" s="32">
        <v>6531</v>
      </c>
      <c r="DO27" s="32">
        <v>4375</v>
      </c>
      <c r="DP27" s="32">
        <v>9859</v>
      </c>
      <c r="DQ27" s="32">
        <v>9823</v>
      </c>
      <c r="DR27" s="32">
        <v>10585</v>
      </c>
      <c r="DS27" s="32">
        <v>11703</v>
      </c>
      <c r="DT27" s="32">
        <v>7186</v>
      </c>
      <c r="DU27" s="32">
        <v>10279</v>
      </c>
      <c r="DV27" s="32">
        <v>7786</v>
      </c>
      <c r="DW27" s="47"/>
      <c r="DX27" s="32"/>
      <c r="DY27" s="32">
        <v>149</v>
      </c>
      <c r="DZ27" s="32">
        <v>133</v>
      </c>
      <c r="EA27" s="32"/>
      <c r="EB27" s="32"/>
      <c r="EC27" s="32">
        <v>208</v>
      </c>
      <c r="ED27" s="32">
        <v>210</v>
      </c>
      <c r="EE27" s="32">
        <v>279</v>
      </c>
      <c r="EF27" s="32">
        <v>316</v>
      </c>
      <c r="EG27" s="32">
        <v>307</v>
      </c>
      <c r="EH27" s="32">
        <v>311</v>
      </c>
      <c r="EI27" s="32">
        <v>389</v>
      </c>
      <c r="EJ27" s="32">
        <v>511</v>
      </c>
      <c r="EK27" s="32">
        <v>627</v>
      </c>
      <c r="EL27" s="32">
        <v>985</v>
      </c>
      <c r="EM27" s="32">
        <v>1327</v>
      </c>
      <c r="EN27" s="32">
        <v>582</v>
      </c>
      <c r="EO27" s="32">
        <v>3035</v>
      </c>
      <c r="EP27" s="32">
        <v>2959</v>
      </c>
      <c r="EQ27" s="32">
        <v>3185</v>
      </c>
      <c r="ER27" s="32">
        <v>3636</v>
      </c>
      <c r="ES27" s="10">
        <v>1329</v>
      </c>
      <c r="ET27" s="10">
        <v>4105</v>
      </c>
      <c r="EU27" s="10">
        <v>4125</v>
      </c>
      <c r="EV27" s="10"/>
      <c r="EW27" s="10"/>
      <c r="EX27" s="10"/>
      <c r="EY27" s="10"/>
      <c r="EZ27" s="10"/>
      <c r="FA27" s="10"/>
      <c r="FB27" s="10"/>
      <c r="FC27" s="10"/>
    </row>
    <row r="28" spans="1:159" x14ac:dyDescent="0.2">
      <c r="A28" s="37" t="s">
        <v>64</v>
      </c>
      <c r="B28" s="47"/>
      <c r="C28" s="32"/>
      <c r="D28" s="32">
        <v>2804</v>
      </c>
      <c r="E28" s="32">
        <v>2621</v>
      </c>
      <c r="F28" s="32"/>
      <c r="G28" s="32"/>
      <c r="H28" s="32">
        <v>3192</v>
      </c>
      <c r="I28" s="32">
        <v>3608</v>
      </c>
      <c r="J28" s="32">
        <v>3645</v>
      </c>
      <c r="K28" s="32">
        <v>3599</v>
      </c>
      <c r="L28" s="32">
        <v>3491</v>
      </c>
      <c r="M28" s="32">
        <v>3279</v>
      </c>
      <c r="N28" s="32">
        <v>3784</v>
      </c>
      <c r="O28" s="32">
        <v>3959</v>
      </c>
      <c r="P28" s="32">
        <v>4042</v>
      </c>
      <c r="Q28" s="32">
        <v>4401</v>
      </c>
      <c r="R28" s="32">
        <v>4732</v>
      </c>
      <c r="S28" s="32">
        <v>5012</v>
      </c>
      <c r="T28" s="32">
        <v>5074</v>
      </c>
      <c r="U28" s="32">
        <v>5500</v>
      </c>
      <c r="V28" s="32">
        <v>5588</v>
      </c>
      <c r="W28" s="32">
        <v>6311</v>
      </c>
      <c r="X28" s="32">
        <v>6555</v>
      </c>
      <c r="Y28" s="32">
        <v>6553</v>
      </c>
      <c r="Z28" s="32">
        <v>6999</v>
      </c>
      <c r="AA28" s="47"/>
      <c r="AB28" s="32"/>
      <c r="AC28" s="32">
        <v>5108</v>
      </c>
      <c r="AD28" s="32">
        <v>5224</v>
      </c>
      <c r="AE28" s="32"/>
      <c r="AF28" s="32"/>
      <c r="AG28" s="32">
        <v>5323</v>
      </c>
      <c r="AH28" s="32">
        <v>6115</v>
      </c>
      <c r="AI28" s="32">
        <v>6424</v>
      </c>
      <c r="AJ28" s="32">
        <v>6744</v>
      </c>
      <c r="AK28" s="32">
        <v>6835</v>
      </c>
      <c r="AL28" s="32">
        <v>6306</v>
      </c>
      <c r="AM28" s="32">
        <v>6775</v>
      </c>
      <c r="AN28" s="32">
        <v>7023</v>
      </c>
      <c r="AO28" s="32">
        <v>6900</v>
      </c>
      <c r="AP28" s="32">
        <v>7328</v>
      </c>
      <c r="AQ28" s="32">
        <v>8220</v>
      </c>
      <c r="AR28" s="32">
        <v>8594</v>
      </c>
      <c r="AS28" s="32">
        <v>8977</v>
      </c>
      <c r="AT28" s="32">
        <v>9018</v>
      </c>
      <c r="AU28" s="32">
        <v>9624</v>
      </c>
      <c r="AV28" s="32">
        <v>9723</v>
      </c>
      <c r="AW28" s="32">
        <v>10466</v>
      </c>
      <c r="AX28" s="32">
        <v>10831</v>
      </c>
      <c r="AY28" s="32">
        <v>11337</v>
      </c>
      <c r="AZ28" s="47"/>
      <c r="BA28" s="32"/>
      <c r="BB28" s="32">
        <v>5825</v>
      </c>
      <c r="BC28" s="32">
        <v>6057</v>
      </c>
      <c r="BD28" s="32"/>
      <c r="BE28" s="32"/>
      <c r="BF28" s="32">
        <v>5670</v>
      </c>
      <c r="BG28" s="32">
        <v>6812</v>
      </c>
      <c r="BH28" s="32">
        <v>6828</v>
      </c>
      <c r="BI28" s="32">
        <v>6458</v>
      </c>
      <c r="BJ28" s="32">
        <v>6561</v>
      </c>
      <c r="BK28" s="32">
        <v>5467</v>
      </c>
      <c r="BL28" s="32">
        <v>6371</v>
      </c>
      <c r="BM28" s="32">
        <v>7018</v>
      </c>
      <c r="BN28" s="32">
        <v>7834</v>
      </c>
      <c r="BO28" s="32">
        <v>9272</v>
      </c>
      <c r="BP28" s="32">
        <v>9565</v>
      </c>
      <c r="BQ28" s="32">
        <v>9635</v>
      </c>
      <c r="BR28" s="32">
        <v>9082</v>
      </c>
      <c r="BS28" s="32">
        <v>9683</v>
      </c>
      <c r="BT28" s="32">
        <v>10160</v>
      </c>
      <c r="BU28" s="32">
        <v>10799</v>
      </c>
      <c r="BV28" s="32">
        <v>11697</v>
      </c>
      <c r="BW28" s="32">
        <v>12140</v>
      </c>
      <c r="BX28" s="32">
        <v>12096</v>
      </c>
      <c r="BY28" s="47"/>
      <c r="BZ28" s="32"/>
      <c r="CA28" s="32">
        <v>8397</v>
      </c>
      <c r="CB28" s="32">
        <v>8150</v>
      </c>
      <c r="CC28" s="32"/>
      <c r="CD28" s="32"/>
      <c r="CE28" s="32">
        <v>8152</v>
      </c>
      <c r="CF28" s="32">
        <v>9355</v>
      </c>
      <c r="CG28" s="32">
        <v>9079</v>
      </c>
      <c r="CH28" s="32">
        <v>9398</v>
      </c>
      <c r="CI28" s="32">
        <v>8390</v>
      </c>
      <c r="CJ28" s="32">
        <v>8718</v>
      </c>
      <c r="CK28" s="32">
        <v>10427</v>
      </c>
      <c r="CL28" s="32">
        <v>10926</v>
      </c>
      <c r="CM28" s="32">
        <v>11588</v>
      </c>
      <c r="CN28" s="32">
        <v>12215</v>
      </c>
      <c r="CO28" s="32">
        <v>11749</v>
      </c>
      <c r="CP28" s="32">
        <v>11563</v>
      </c>
      <c r="CQ28" s="32">
        <v>11821</v>
      </c>
      <c r="CR28" s="32">
        <v>12688</v>
      </c>
      <c r="CS28" s="32">
        <v>14235</v>
      </c>
      <c r="CT28" s="32">
        <v>14594</v>
      </c>
      <c r="CU28" s="32">
        <v>14258</v>
      </c>
      <c r="CV28" s="32">
        <v>13754</v>
      </c>
      <c r="CW28" s="32">
        <v>13838</v>
      </c>
      <c r="CX28" s="47"/>
      <c r="CY28" s="32"/>
      <c r="CZ28" s="32">
        <v>5399</v>
      </c>
      <c r="DA28" s="32">
        <v>5578</v>
      </c>
      <c r="DB28" s="32"/>
      <c r="DC28" s="32"/>
      <c r="DD28" s="32">
        <v>6752</v>
      </c>
      <c r="DE28" s="32">
        <v>7050</v>
      </c>
      <c r="DF28" s="32">
        <v>7176</v>
      </c>
      <c r="DG28" s="32">
        <v>7135</v>
      </c>
      <c r="DH28" s="32">
        <v>7373</v>
      </c>
      <c r="DI28" s="32">
        <v>7179</v>
      </c>
      <c r="DJ28" s="32">
        <v>7747</v>
      </c>
      <c r="DK28" s="32">
        <v>9382</v>
      </c>
      <c r="DL28" s="32">
        <v>11947</v>
      </c>
      <c r="DM28" s="32">
        <v>13563</v>
      </c>
      <c r="DN28" s="32">
        <v>13469</v>
      </c>
      <c r="DO28" s="32">
        <v>14212</v>
      </c>
      <c r="DP28" s="32">
        <v>14512</v>
      </c>
      <c r="DQ28" s="32">
        <v>14840</v>
      </c>
      <c r="DR28" s="32">
        <v>14298</v>
      </c>
      <c r="DS28" s="32">
        <v>14147</v>
      </c>
      <c r="DT28" s="32">
        <v>12931</v>
      </c>
      <c r="DU28" s="32">
        <v>12534</v>
      </c>
      <c r="DV28" s="32">
        <v>12101</v>
      </c>
      <c r="DW28" s="47"/>
      <c r="DX28" s="32"/>
      <c r="DY28" s="32">
        <v>1859</v>
      </c>
      <c r="DZ28" s="32">
        <v>1867</v>
      </c>
      <c r="EA28" s="32"/>
      <c r="EB28" s="32"/>
      <c r="EC28" s="32">
        <v>2139</v>
      </c>
      <c r="ED28" s="32">
        <v>2494</v>
      </c>
      <c r="EE28" s="32">
        <v>2847</v>
      </c>
      <c r="EF28" s="32">
        <v>3351</v>
      </c>
      <c r="EG28" s="32">
        <v>3496</v>
      </c>
      <c r="EH28" s="32">
        <v>2979</v>
      </c>
      <c r="EI28" s="32">
        <v>3706</v>
      </c>
      <c r="EJ28" s="32">
        <v>3831</v>
      </c>
      <c r="EK28" s="32">
        <v>4661</v>
      </c>
      <c r="EL28" s="32">
        <v>4322</v>
      </c>
      <c r="EM28" s="32">
        <v>4285</v>
      </c>
      <c r="EN28" s="32">
        <v>4648</v>
      </c>
      <c r="EO28" s="32">
        <v>4902</v>
      </c>
      <c r="EP28" s="32">
        <v>5483</v>
      </c>
      <c r="EQ28" s="32">
        <v>5929</v>
      </c>
      <c r="ER28" s="32">
        <v>6211</v>
      </c>
      <c r="ES28" s="10">
        <v>6541</v>
      </c>
      <c r="ET28" s="10">
        <v>6927</v>
      </c>
      <c r="EU28" s="10">
        <v>7351</v>
      </c>
      <c r="EV28" s="10"/>
      <c r="EW28" s="10"/>
      <c r="EX28" s="10"/>
      <c r="EY28" s="10"/>
      <c r="EZ28" s="10"/>
      <c r="FA28" s="10"/>
      <c r="FB28" s="10"/>
      <c r="FC28" s="10"/>
    </row>
    <row r="29" spans="1:159" ht="13.5" customHeight="1" x14ac:dyDescent="0.2">
      <c r="A29" s="37" t="s">
        <v>65</v>
      </c>
      <c r="B29" s="47"/>
      <c r="C29" s="32"/>
      <c r="D29" s="32">
        <v>264</v>
      </c>
      <c r="E29" s="32">
        <v>269</v>
      </c>
      <c r="F29" s="32"/>
      <c r="G29" s="32"/>
      <c r="H29" s="32">
        <v>384</v>
      </c>
      <c r="I29" s="32">
        <v>414</v>
      </c>
      <c r="J29" s="32">
        <v>481</v>
      </c>
      <c r="K29" s="32">
        <v>506</v>
      </c>
      <c r="L29" s="32">
        <v>502</v>
      </c>
      <c r="M29" s="32">
        <v>532</v>
      </c>
      <c r="N29" s="32">
        <v>543</v>
      </c>
      <c r="O29" s="32">
        <v>610</v>
      </c>
      <c r="P29" s="32">
        <v>529</v>
      </c>
      <c r="Q29" s="32">
        <v>582</v>
      </c>
      <c r="R29" s="32">
        <v>602</v>
      </c>
      <c r="S29" s="32">
        <v>597</v>
      </c>
      <c r="T29" s="32">
        <v>499</v>
      </c>
      <c r="U29" s="32">
        <v>586</v>
      </c>
      <c r="V29" s="32">
        <v>635</v>
      </c>
      <c r="W29" s="32">
        <v>643</v>
      </c>
      <c r="X29" s="32">
        <v>631</v>
      </c>
      <c r="Y29" s="32">
        <v>723</v>
      </c>
      <c r="Z29" s="32">
        <v>729</v>
      </c>
      <c r="AA29" s="47"/>
      <c r="AB29" s="32"/>
      <c r="AC29" s="32">
        <v>530</v>
      </c>
      <c r="AD29" s="32">
        <v>545</v>
      </c>
      <c r="AE29" s="32"/>
      <c r="AF29" s="32"/>
      <c r="AG29" s="32">
        <v>832</v>
      </c>
      <c r="AH29" s="32">
        <v>1013</v>
      </c>
      <c r="AI29" s="32">
        <v>918</v>
      </c>
      <c r="AJ29" s="32">
        <v>1123</v>
      </c>
      <c r="AK29" s="32">
        <v>1002</v>
      </c>
      <c r="AL29" s="32">
        <v>1086</v>
      </c>
      <c r="AM29" s="32">
        <v>1172</v>
      </c>
      <c r="AN29" s="32">
        <v>993</v>
      </c>
      <c r="AO29" s="32">
        <v>1115</v>
      </c>
      <c r="AP29" s="32">
        <v>1302</v>
      </c>
      <c r="AQ29" s="32">
        <v>1297</v>
      </c>
      <c r="AR29" s="32">
        <v>1478</v>
      </c>
      <c r="AS29" s="32">
        <v>1389</v>
      </c>
      <c r="AT29" s="32">
        <v>1585</v>
      </c>
      <c r="AU29" s="32">
        <v>1665</v>
      </c>
      <c r="AV29" s="32">
        <v>1875</v>
      </c>
      <c r="AW29" s="32">
        <v>1729</v>
      </c>
      <c r="AX29" s="32">
        <v>2124</v>
      </c>
      <c r="AY29" s="32">
        <v>2192</v>
      </c>
      <c r="AZ29" s="47"/>
      <c r="BA29" s="32"/>
      <c r="BB29" s="32">
        <v>884</v>
      </c>
      <c r="BC29" s="32">
        <v>1080</v>
      </c>
      <c r="BD29" s="32"/>
      <c r="BE29" s="32"/>
      <c r="BF29" s="32">
        <v>1302</v>
      </c>
      <c r="BG29" s="32">
        <v>1406</v>
      </c>
      <c r="BH29" s="32">
        <v>1685</v>
      </c>
      <c r="BI29" s="32">
        <v>1717</v>
      </c>
      <c r="BJ29" s="32">
        <v>1693</v>
      </c>
      <c r="BK29" s="32">
        <v>1792</v>
      </c>
      <c r="BL29" s="32">
        <v>1789</v>
      </c>
      <c r="BM29" s="32">
        <v>1846</v>
      </c>
      <c r="BN29" s="32">
        <v>1989</v>
      </c>
      <c r="BO29" s="32">
        <v>2089</v>
      </c>
      <c r="BP29" s="32">
        <v>2020</v>
      </c>
      <c r="BQ29" s="32">
        <v>1967</v>
      </c>
      <c r="BR29" s="32">
        <v>1832</v>
      </c>
      <c r="BS29" s="32">
        <v>1828</v>
      </c>
      <c r="BT29" s="32">
        <v>1854</v>
      </c>
      <c r="BU29" s="32">
        <v>2011</v>
      </c>
      <c r="BV29" s="32">
        <v>2270</v>
      </c>
      <c r="BW29" s="32">
        <v>2546</v>
      </c>
      <c r="BX29" s="32">
        <v>2496</v>
      </c>
      <c r="BY29" s="47"/>
      <c r="BZ29" s="32"/>
      <c r="CA29" s="32">
        <v>952</v>
      </c>
      <c r="CB29" s="32">
        <v>968</v>
      </c>
      <c r="CC29" s="32"/>
      <c r="CD29" s="32"/>
      <c r="CE29" s="32">
        <v>1329</v>
      </c>
      <c r="CF29" s="32">
        <v>1509</v>
      </c>
      <c r="CG29" s="32">
        <v>1657</v>
      </c>
      <c r="CH29" s="32">
        <v>1661</v>
      </c>
      <c r="CI29" s="32">
        <v>1573</v>
      </c>
      <c r="CJ29" s="32">
        <v>1808</v>
      </c>
      <c r="CK29" s="32">
        <v>2041</v>
      </c>
      <c r="CL29" s="32">
        <v>2536</v>
      </c>
      <c r="CM29" s="32">
        <v>2847</v>
      </c>
      <c r="CN29" s="32">
        <v>3080</v>
      </c>
      <c r="CO29" s="32">
        <v>3568</v>
      </c>
      <c r="CP29" s="32">
        <v>3140</v>
      </c>
      <c r="CQ29" s="32">
        <v>4112</v>
      </c>
      <c r="CR29" s="32">
        <v>4035</v>
      </c>
      <c r="CS29" s="32">
        <v>4697</v>
      </c>
      <c r="CT29" s="32">
        <v>4596</v>
      </c>
      <c r="CU29" s="32">
        <v>3656</v>
      </c>
      <c r="CV29" s="32">
        <v>3701</v>
      </c>
      <c r="CW29" s="32">
        <v>3514</v>
      </c>
      <c r="CX29" s="47"/>
      <c r="CY29" s="32"/>
      <c r="CZ29" s="32">
        <v>1062</v>
      </c>
      <c r="DA29" s="32">
        <v>1092</v>
      </c>
      <c r="DB29" s="32"/>
      <c r="DC29" s="32"/>
      <c r="DD29" s="32">
        <v>1200</v>
      </c>
      <c r="DE29" s="32">
        <v>1188</v>
      </c>
      <c r="DF29" s="32">
        <v>1340</v>
      </c>
      <c r="DG29" s="32">
        <v>1291</v>
      </c>
      <c r="DH29" s="32">
        <v>1334</v>
      </c>
      <c r="DI29" s="32">
        <v>1452</v>
      </c>
      <c r="DJ29" s="32">
        <v>1649</v>
      </c>
      <c r="DK29" s="32">
        <v>1573</v>
      </c>
      <c r="DL29" s="32">
        <v>1778</v>
      </c>
      <c r="DM29" s="32">
        <v>1880</v>
      </c>
      <c r="DN29" s="32">
        <v>2404</v>
      </c>
      <c r="DO29" s="32">
        <v>2323</v>
      </c>
      <c r="DP29" s="32">
        <v>2468</v>
      </c>
      <c r="DQ29" s="32">
        <v>2392</v>
      </c>
      <c r="DR29" s="32">
        <v>2444</v>
      </c>
      <c r="DS29" s="32">
        <v>2458</v>
      </c>
      <c r="DT29" s="32">
        <v>2383</v>
      </c>
      <c r="DU29" s="32">
        <v>2216</v>
      </c>
      <c r="DV29" s="32">
        <v>1961</v>
      </c>
      <c r="DW29" s="47"/>
      <c r="DX29" s="32"/>
      <c r="DY29" s="32">
        <v>249</v>
      </c>
      <c r="DZ29" s="32">
        <v>296</v>
      </c>
      <c r="EA29" s="32"/>
      <c r="EB29" s="32"/>
      <c r="EC29" s="32">
        <v>323</v>
      </c>
      <c r="ED29" s="32">
        <v>458</v>
      </c>
      <c r="EE29" s="32">
        <v>451</v>
      </c>
      <c r="EF29" s="32">
        <v>430</v>
      </c>
      <c r="EG29" s="32">
        <v>404</v>
      </c>
      <c r="EH29" s="32">
        <v>520</v>
      </c>
      <c r="EI29" s="32">
        <v>525</v>
      </c>
      <c r="EJ29" s="32">
        <v>466</v>
      </c>
      <c r="EK29" s="32">
        <v>471</v>
      </c>
      <c r="EL29" s="32">
        <v>550</v>
      </c>
      <c r="EM29" s="32">
        <v>555</v>
      </c>
      <c r="EN29" s="32">
        <v>647</v>
      </c>
      <c r="EO29" s="32">
        <v>816</v>
      </c>
      <c r="EP29" s="32">
        <v>816</v>
      </c>
      <c r="EQ29" s="32">
        <v>925</v>
      </c>
      <c r="ER29" s="32">
        <v>833</v>
      </c>
      <c r="ES29" s="10">
        <v>841</v>
      </c>
      <c r="ET29" s="10">
        <v>976</v>
      </c>
      <c r="EU29" s="10">
        <v>1176</v>
      </c>
      <c r="EV29" s="10"/>
      <c r="EW29" s="10"/>
      <c r="EX29" s="10"/>
      <c r="EY29" s="10"/>
      <c r="EZ29" s="10"/>
      <c r="FA29" s="10"/>
      <c r="FB29" s="10"/>
      <c r="FC29" s="10"/>
    </row>
    <row r="30" spans="1:159" ht="13.5" customHeight="1" x14ac:dyDescent="0.2">
      <c r="A30" s="37" t="s">
        <v>68</v>
      </c>
      <c r="B30" s="47"/>
      <c r="C30" s="32"/>
      <c r="D30" s="32">
        <v>61</v>
      </c>
      <c r="E30" s="32">
        <v>73</v>
      </c>
      <c r="F30" s="32"/>
      <c r="G30" s="32"/>
      <c r="H30" s="32">
        <v>77</v>
      </c>
      <c r="I30" s="32">
        <v>139</v>
      </c>
      <c r="J30" s="32">
        <v>140</v>
      </c>
      <c r="K30" s="32">
        <v>110</v>
      </c>
      <c r="L30" s="32">
        <v>106</v>
      </c>
      <c r="M30" s="32">
        <v>95</v>
      </c>
      <c r="N30" s="32">
        <v>122</v>
      </c>
      <c r="O30" s="32">
        <v>110</v>
      </c>
      <c r="P30" s="32">
        <v>95</v>
      </c>
      <c r="Q30" s="32">
        <v>79</v>
      </c>
      <c r="R30" s="32">
        <v>109</v>
      </c>
      <c r="S30" s="32">
        <v>114</v>
      </c>
      <c r="T30" s="32">
        <v>114</v>
      </c>
      <c r="U30" s="32">
        <v>105</v>
      </c>
      <c r="V30" s="32">
        <v>110</v>
      </c>
      <c r="W30" s="32">
        <v>132</v>
      </c>
      <c r="X30" s="32">
        <v>99</v>
      </c>
      <c r="Y30" s="32">
        <v>133</v>
      </c>
      <c r="Z30" s="32">
        <v>108</v>
      </c>
      <c r="AA30" s="47"/>
      <c r="AB30" s="32"/>
      <c r="AC30" s="32">
        <v>149</v>
      </c>
      <c r="AD30" s="32">
        <v>194</v>
      </c>
      <c r="AE30" s="32"/>
      <c r="AF30" s="32"/>
      <c r="AG30" s="32">
        <v>207</v>
      </c>
      <c r="AH30" s="32">
        <v>282</v>
      </c>
      <c r="AI30" s="32">
        <v>253</v>
      </c>
      <c r="AJ30" s="32">
        <v>276</v>
      </c>
      <c r="AK30" s="32">
        <v>256</v>
      </c>
      <c r="AL30" s="32">
        <v>322</v>
      </c>
      <c r="AM30" s="32">
        <v>259</v>
      </c>
      <c r="AN30" s="32">
        <v>330</v>
      </c>
      <c r="AO30" s="32">
        <v>385</v>
      </c>
      <c r="AP30" s="32">
        <v>360</v>
      </c>
      <c r="AQ30" s="32">
        <v>374</v>
      </c>
      <c r="AR30" s="32">
        <v>356</v>
      </c>
      <c r="AS30" s="32">
        <v>388</v>
      </c>
      <c r="AT30" s="32">
        <v>401</v>
      </c>
      <c r="AU30" s="32">
        <v>380</v>
      </c>
      <c r="AV30" s="32">
        <v>388</v>
      </c>
      <c r="AW30" s="32">
        <v>387</v>
      </c>
      <c r="AX30" s="32">
        <v>444</v>
      </c>
      <c r="AY30" s="32">
        <v>413</v>
      </c>
      <c r="AZ30" s="47"/>
      <c r="BA30" s="32"/>
      <c r="BB30" s="32">
        <v>165</v>
      </c>
      <c r="BC30" s="32">
        <v>149</v>
      </c>
      <c r="BD30" s="32"/>
      <c r="BE30" s="32"/>
      <c r="BF30" s="32">
        <v>216</v>
      </c>
      <c r="BG30" s="32">
        <v>160</v>
      </c>
      <c r="BH30" s="32">
        <v>156</v>
      </c>
      <c r="BI30" s="32">
        <v>181</v>
      </c>
      <c r="BJ30" s="32">
        <v>166</v>
      </c>
      <c r="BK30" s="32">
        <v>256</v>
      </c>
      <c r="BL30" s="32">
        <v>264</v>
      </c>
      <c r="BM30" s="32">
        <v>248</v>
      </c>
      <c r="BN30" s="32">
        <v>232</v>
      </c>
      <c r="BO30" s="32">
        <v>215</v>
      </c>
      <c r="BP30" s="32">
        <v>223</v>
      </c>
      <c r="BQ30" s="32">
        <v>214</v>
      </c>
      <c r="BR30" s="32">
        <v>217</v>
      </c>
      <c r="BS30" s="32">
        <v>222</v>
      </c>
      <c r="BT30" s="32">
        <v>212</v>
      </c>
      <c r="BU30" s="32">
        <v>252</v>
      </c>
      <c r="BV30" s="32">
        <v>215</v>
      </c>
      <c r="BW30" s="32">
        <v>243</v>
      </c>
      <c r="BX30" s="32">
        <v>248</v>
      </c>
      <c r="BY30" s="47"/>
      <c r="BZ30" s="32"/>
      <c r="CA30" s="32">
        <v>202</v>
      </c>
      <c r="CB30" s="32">
        <v>197</v>
      </c>
      <c r="CC30" s="32"/>
      <c r="CD30" s="32"/>
      <c r="CE30" s="32">
        <v>282</v>
      </c>
      <c r="CF30" s="32">
        <v>398</v>
      </c>
      <c r="CG30" s="32">
        <v>416</v>
      </c>
      <c r="CH30" s="32">
        <v>492</v>
      </c>
      <c r="CI30" s="32">
        <v>592</v>
      </c>
      <c r="CJ30" s="32">
        <v>570</v>
      </c>
      <c r="CK30" s="32">
        <v>502</v>
      </c>
      <c r="CL30" s="32">
        <v>493</v>
      </c>
      <c r="CM30" s="32">
        <v>501</v>
      </c>
      <c r="CN30" s="32">
        <v>549</v>
      </c>
      <c r="CO30" s="32">
        <v>539</v>
      </c>
      <c r="CP30" s="32">
        <v>503</v>
      </c>
      <c r="CQ30" s="32">
        <v>436</v>
      </c>
      <c r="CR30" s="32">
        <v>466</v>
      </c>
      <c r="CS30" s="32">
        <v>435</v>
      </c>
      <c r="CT30" s="32">
        <v>470</v>
      </c>
      <c r="CU30" s="32">
        <v>535</v>
      </c>
      <c r="CV30" s="32">
        <v>497</v>
      </c>
      <c r="CW30" s="32">
        <v>390</v>
      </c>
      <c r="CX30" s="47"/>
      <c r="CY30" s="32"/>
      <c r="CZ30" s="32">
        <v>148</v>
      </c>
      <c r="DA30" s="32">
        <v>163</v>
      </c>
      <c r="DB30" s="32"/>
      <c r="DC30" s="32"/>
      <c r="DD30" s="32">
        <v>173</v>
      </c>
      <c r="DE30" s="32">
        <v>153</v>
      </c>
      <c r="DF30" s="32">
        <v>161</v>
      </c>
      <c r="DG30" s="32">
        <v>185</v>
      </c>
      <c r="DH30" s="32">
        <v>187</v>
      </c>
      <c r="DI30" s="32">
        <v>224</v>
      </c>
      <c r="DJ30" s="32">
        <v>172</v>
      </c>
      <c r="DK30" s="32">
        <v>306</v>
      </c>
      <c r="DL30" s="32">
        <v>347</v>
      </c>
      <c r="DM30" s="32">
        <v>441</v>
      </c>
      <c r="DN30" s="32">
        <v>531</v>
      </c>
      <c r="DO30" s="32">
        <v>565</v>
      </c>
      <c r="DP30" s="32">
        <v>484</v>
      </c>
      <c r="DQ30" s="32">
        <v>532</v>
      </c>
      <c r="DR30" s="32">
        <v>563</v>
      </c>
      <c r="DS30" s="32">
        <v>502</v>
      </c>
      <c r="DT30" s="32">
        <v>560</v>
      </c>
      <c r="DU30" s="32">
        <v>507</v>
      </c>
      <c r="DV30" s="32">
        <v>485</v>
      </c>
      <c r="DW30" s="47"/>
      <c r="DX30" s="32"/>
      <c r="DY30" s="32">
        <v>132</v>
      </c>
      <c r="DZ30" s="32">
        <v>124</v>
      </c>
      <c r="EA30" s="32"/>
      <c r="EB30" s="32"/>
      <c r="EC30" s="32">
        <v>134</v>
      </c>
      <c r="ED30" s="32">
        <v>145</v>
      </c>
      <c r="EE30" s="32">
        <v>138</v>
      </c>
      <c r="EF30" s="32">
        <v>198</v>
      </c>
      <c r="EG30" s="32">
        <v>210</v>
      </c>
      <c r="EH30" s="32">
        <v>168</v>
      </c>
      <c r="EI30" s="32">
        <v>157</v>
      </c>
      <c r="EJ30" s="32">
        <v>196</v>
      </c>
      <c r="EK30" s="32">
        <v>103</v>
      </c>
      <c r="EL30" s="32">
        <v>113</v>
      </c>
      <c r="EM30" s="32">
        <v>119</v>
      </c>
      <c r="EN30" s="32">
        <v>121</v>
      </c>
      <c r="EO30" s="32">
        <v>136</v>
      </c>
      <c r="EP30" s="32">
        <v>102</v>
      </c>
      <c r="EQ30" s="32">
        <v>134</v>
      </c>
      <c r="ER30" s="32">
        <v>141</v>
      </c>
      <c r="ES30" s="10">
        <v>133</v>
      </c>
      <c r="ET30" s="10">
        <v>159</v>
      </c>
      <c r="EU30" s="10">
        <v>178</v>
      </c>
      <c r="EV30" s="10"/>
      <c r="EW30" s="10"/>
      <c r="EX30" s="10"/>
      <c r="EY30" s="10"/>
      <c r="EZ30" s="10"/>
      <c r="FA30" s="10"/>
      <c r="FB30" s="10"/>
      <c r="FC30" s="10"/>
    </row>
    <row r="31" spans="1:159" ht="13.5" customHeight="1" x14ac:dyDescent="0.2">
      <c r="A31" s="37" t="s">
        <v>70</v>
      </c>
      <c r="B31" s="47"/>
      <c r="C31" s="32"/>
      <c r="D31" s="32">
        <v>30</v>
      </c>
      <c r="E31" s="32">
        <v>28</v>
      </c>
      <c r="F31" s="32"/>
      <c r="G31" s="32"/>
      <c r="H31" s="32">
        <v>42</v>
      </c>
      <c r="I31" s="32">
        <v>49</v>
      </c>
      <c r="J31" s="32">
        <v>44</v>
      </c>
      <c r="K31" s="32">
        <v>49</v>
      </c>
      <c r="L31" s="32">
        <v>52</v>
      </c>
      <c r="M31" s="32">
        <v>54</v>
      </c>
      <c r="N31" s="32">
        <v>45</v>
      </c>
      <c r="O31" s="32">
        <v>54</v>
      </c>
      <c r="P31" s="32">
        <v>69</v>
      </c>
      <c r="Q31" s="32">
        <v>40</v>
      </c>
      <c r="R31" s="32">
        <v>108</v>
      </c>
      <c r="S31" s="32">
        <v>107</v>
      </c>
      <c r="T31" s="32">
        <v>110</v>
      </c>
      <c r="U31" s="32">
        <v>129</v>
      </c>
      <c r="V31" s="32">
        <v>110</v>
      </c>
      <c r="W31" s="32">
        <v>110</v>
      </c>
      <c r="X31" s="32">
        <v>119</v>
      </c>
      <c r="Y31" s="32">
        <v>127</v>
      </c>
      <c r="Z31" s="32">
        <v>138</v>
      </c>
      <c r="AA31" s="47"/>
      <c r="AB31" s="32"/>
      <c r="AC31" s="32">
        <v>48</v>
      </c>
      <c r="AD31" s="32">
        <v>35</v>
      </c>
      <c r="AE31" s="32"/>
      <c r="AF31" s="32"/>
      <c r="AG31" s="32">
        <v>59</v>
      </c>
      <c r="AH31" s="32">
        <v>136</v>
      </c>
      <c r="AI31" s="32">
        <v>69</v>
      </c>
      <c r="AJ31" s="32">
        <v>156</v>
      </c>
      <c r="AK31" s="32">
        <v>120</v>
      </c>
      <c r="AL31" s="32">
        <v>87</v>
      </c>
      <c r="AM31" s="32">
        <v>83</v>
      </c>
      <c r="AN31" s="32">
        <v>98</v>
      </c>
      <c r="AO31" s="32">
        <v>153</v>
      </c>
      <c r="AP31" s="32">
        <v>117</v>
      </c>
      <c r="AQ31" s="32">
        <v>166</v>
      </c>
      <c r="AR31" s="32">
        <v>169</v>
      </c>
      <c r="AS31" s="32">
        <v>209</v>
      </c>
      <c r="AT31" s="32">
        <v>169</v>
      </c>
      <c r="AU31" s="32">
        <v>207</v>
      </c>
      <c r="AV31" s="32">
        <v>224</v>
      </c>
      <c r="AW31" s="32">
        <v>228</v>
      </c>
      <c r="AX31" s="32">
        <v>262</v>
      </c>
      <c r="AY31" s="32">
        <v>280</v>
      </c>
      <c r="AZ31" s="47"/>
      <c r="BA31" s="32"/>
      <c r="BB31" s="32">
        <v>204</v>
      </c>
      <c r="BC31" s="32">
        <v>156</v>
      </c>
      <c r="BD31" s="32"/>
      <c r="BE31" s="32"/>
      <c r="BF31" s="32">
        <v>210</v>
      </c>
      <c r="BG31" s="32">
        <v>209</v>
      </c>
      <c r="BH31" s="32">
        <v>193</v>
      </c>
      <c r="BI31" s="32">
        <v>225</v>
      </c>
      <c r="BJ31" s="32">
        <v>258</v>
      </c>
      <c r="BK31" s="32">
        <v>192</v>
      </c>
      <c r="BL31" s="32">
        <v>229</v>
      </c>
      <c r="BM31" s="32">
        <v>252</v>
      </c>
      <c r="BN31" s="32">
        <v>327</v>
      </c>
      <c r="BO31" s="32">
        <v>273</v>
      </c>
      <c r="BP31" s="32">
        <v>351</v>
      </c>
      <c r="BQ31" s="32">
        <v>401</v>
      </c>
      <c r="BR31" s="32">
        <v>362</v>
      </c>
      <c r="BS31" s="32">
        <v>352</v>
      </c>
      <c r="BT31" s="32">
        <v>348</v>
      </c>
      <c r="BU31" s="32">
        <v>345</v>
      </c>
      <c r="BV31" s="32">
        <v>407</v>
      </c>
      <c r="BW31" s="32">
        <v>473</v>
      </c>
      <c r="BX31" s="32">
        <v>475</v>
      </c>
      <c r="BY31" s="47"/>
      <c r="BZ31" s="32"/>
      <c r="CA31" s="32">
        <v>91</v>
      </c>
      <c r="CB31" s="32">
        <v>89</v>
      </c>
      <c r="CC31" s="32"/>
      <c r="CD31" s="32"/>
      <c r="CE31" s="32">
        <v>75</v>
      </c>
      <c r="CF31" s="32">
        <v>66</v>
      </c>
      <c r="CG31" s="32">
        <v>98</v>
      </c>
      <c r="CH31" s="32">
        <v>96</v>
      </c>
      <c r="CI31" s="32">
        <v>135</v>
      </c>
      <c r="CJ31" s="32">
        <v>96</v>
      </c>
      <c r="CK31" s="32">
        <v>140</v>
      </c>
      <c r="CL31" s="32">
        <v>129</v>
      </c>
      <c r="CM31" s="32">
        <v>220</v>
      </c>
      <c r="CN31" s="32">
        <v>156</v>
      </c>
      <c r="CO31" s="32">
        <v>197</v>
      </c>
      <c r="CP31" s="32">
        <v>178</v>
      </c>
      <c r="CQ31" s="32">
        <v>215</v>
      </c>
      <c r="CR31" s="32">
        <v>221</v>
      </c>
      <c r="CS31" s="32">
        <v>264</v>
      </c>
      <c r="CT31" s="32">
        <v>241</v>
      </c>
      <c r="CU31" s="32">
        <v>243</v>
      </c>
      <c r="CV31" s="32">
        <v>290</v>
      </c>
      <c r="CW31" s="32">
        <v>249</v>
      </c>
      <c r="CX31" s="47"/>
      <c r="CY31" s="32"/>
      <c r="CZ31" s="32">
        <v>321</v>
      </c>
      <c r="DA31" s="32">
        <v>360</v>
      </c>
      <c r="DB31" s="32"/>
      <c r="DC31" s="32"/>
      <c r="DD31" s="32">
        <v>434</v>
      </c>
      <c r="DE31" s="32">
        <v>444</v>
      </c>
      <c r="DF31" s="32">
        <v>494</v>
      </c>
      <c r="DG31" s="32">
        <v>421</v>
      </c>
      <c r="DH31" s="32">
        <v>422</v>
      </c>
      <c r="DI31" s="32">
        <v>508</v>
      </c>
      <c r="DJ31" s="32">
        <v>422</v>
      </c>
      <c r="DK31" s="32">
        <v>477</v>
      </c>
      <c r="DL31" s="32">
        <v>578</v>
      </c>
      <c r="DM31" s="32">
        <v>421</v>
      </c>
      <c r="DN31" s="32">
        <v>635</v>
      </c>
      <c r="DO31" s="32">
        <v>639</v>
      </c>
      <c r="DP31" s="32">
        <v>556</v>
      </c>
      <c r="DQ31" s="32">
        <v>540</v>
      </c>
      <c r="DR31" s="32">
        <v>454</v>
      </c>
      <c r="DS31" s="32">
        <v>500</v>
      </c>
      <c r="DT31" s="32">
        <v>511</v>
      </c>
      <c r="DU31" s="32">
        <v>607</v>
      </c>
      <c r="DV31" s="32">
        <v>603</v>
      </c>
      <c r="DW31" s="47"/>
      <c r="DX31" s="32"/>
      <c r="DY31" s="32">
        <v>18</v>
      </c>
      <c r="DZ31" s="32">
        <v>28</v>
      </c>
      <c r="EA31" s="32"/>
      <c r="EB31" s="32"/>
      <c r="EC31" s="32">
        <v>44</v>
      </c>
      <c r="ED31" s="32">
        <v>54</v>
      </c>
      <c r="EE31" s="32">
        <v>63</v>
      </c>
      <c r="EF31" s="32">
        <v>68</v>
      </c>
      <c r="EG31" s="32">
        <v>70</v>
      </c>
      <c r="EH31" s="32">
        <v>69</v>
      </c>
      <c r="EI31" s="32">
        <v>69</v>
      </c>
      <c r="EJ31" s="32">
        <v>78</v>
      </c>
      <c r="EK31" s="32">
        <v>86</v>
      </c>
      <c r="EL31" s="32">
        <v>81</v>
      </c>
      <c r="EM31" s="32">
        <v>115</v>
      </c>
      <c r="EN31" s="32">
        <v>131</v>
      </c>
      <c r="EO31" s="32">
        <v>129</v>
      </c>
      <c r="EP31" s="32">
        <v>129</v>
      </c>
      <c r="EQ31" s="32">
        <v>173</v>
      </c>
      <c r="ER31" s="32">
        <v>188</v>
      </c>
      <c r="ES31" s="10">
        <v>206</v>
      </c>
      <c r="ET31" s="10">
        <v>237</v>
      </c>
      <c r="EU31" s="10">
        <v>244</v>
      </c>
      <c r="EV31" s="10"/>
      <c r="EW31" s="10"/>
      <c r="EX31" s="10"/>
      <c r="EY31" s="10"/>
      <c r="EZ31" s="10"/>
      <c r="FA31" s="10"/>
      <c r="FB31" s="10"/>
      <c r="FC31" s="10"/>
    </row>
    <row r="32" spans="1:159" ht="13.5" customHeight="1" x14ac:dyDescent="0.2">
      <c r="A32" s="37" t="s">
        <v>79</v>
      </c>
      <c r="B32" s="47"/>
      <c r="C32" s="32"/>
      <c r="D32" s="32">
        <v>50</v>
      </c>
      <c r="E32" s="32">
        <v>44</v>
      </c>
      <c r="F32" s="32"/>
      <c r="G32" s="32"/>
      <c r="H32" s="32">
        <v>52</v>
      </c>
      <c r="I32" s="32">
        <v>58</v>
      </c>
      <c r="J32" s="32">
        <v>76</v>
      </c>
      <c r="K32" s="32">
        <v>83</v>
      </c>
      <c r="L32" s="32">
        <v>73</v>
      </c>
      <c r="M32" s="32">
        <v>55</v>
      </c>
      <c r="N32" s="32">
        <v>90</v>
      </c>
      <c r="O32" s="32">
        <v>80</v>
      </c>
      <c r="P32" s="32">
        <v>97</v>
      </c>
      <c r="Q32" s="32">
        <v>94</v>
      </c>
      <c r="R32" s="32">
        <v>90</v>
      </c>
      <c r="S32" s="32">
        <v>104</v>
      </c>
      <c r="T32" s="32">
        <v>109</v>
      </c>
      <c r="U32" s="32">
        <v>101</v>
      </c>
      <c r="V32" s="32">
        <v>123</v>
      </c>
      <c r="W32" s="32">
        <v>90</v>
      </c>
      <c r="X32" s="32">
        <v>95</v>
      </c>
      <c r="Y32" s="32">
        <v>104</v>
      </c>
      <c r="Z32" s="32">
        <v>106</v>
      </c>
      <c r="AA32" s="47"/>
      <c r="AB32" s="32"/>
      <c r="AC32" s="32">
        <v>67</v>
      </c>
      <c r="AD32" s="32">
        <v>49</v>
      </c>
      <c r="AE32" s="32"/>
      <c r="AF32" s="32"/>
      <c r="AG32" s="32">
        <v>66</v>
      </c>
      <c r="AH32" s="32">
        <v>73</v>
      </c>
      <c r="AI32" s="32">
        <v>82</v>
      </c>
      <c r="AJ32" s="32">
        <v>120</v>
      </c>
      <c r="AK32" s="32">
        <v>88</v>
      </c>
      <c r="AL32" s="32">
        <v>128</v>
      </c>
      <c r="AM32" s="32">
        <v>114</v>
      </c>
      <c r="AN32" s="32">
        <v>130</v>
      </c>
      <c r="AO32" s="32">
        <v>120</v>
      </c>
      <c r="AP32" s="32">
        <v>161</v>
      </c>
      <c r="AQ32" s="32">
        <v>190</v>
      </c>
      <c r="AR32" s="32">
        <v>178</v>
      </c>
      <c r="AS32" s="32">
        <v>182</v>
      </c>
      <c r="AT32" s="32">
        <v>178</v>
      </c>
      <c r="AU32" s="32">
        <v>191</v>
      </c>
      <c r="AV32" s="32">
        <v>191</v>
      </c>
      <c r="AW32" s="32">
        <v>199</v>
      </c>
      <c r="AX32" s="32">
        <v>211</v>
      </c>
      <c r="AY32" s="32">
        <v>165</v>
      </c>
      <c r="AZ32" s="47"/>
      <c r="BA32" s="32"/>
      <c r="BB32" s="32">
        <v>211</v>
      </c>
      <c r="BC32" s="32">
        <v>204</v>
      </c>
      <c r="BD32" s="32"/>
      <c r="BE32" s="32"/>
      <c r="BF32" s="32">
        <v>201</v>
      </c>
      <c r="BG32" s="32">
        <v>201</v>
      </c>
      <c r="BH32" s="32">
        <v>222</v>
      </c>
      <c r="BI32" s="32">
        <v>224</v>
      </c>
      <c r="BJ32" s="32">
        <v>241</v>
      </c>
      <c r="BK32" s="32">
        <v>236</v>
      </c>
      <c r="BL32" s="32">
        <v>265</v>
      </c>
      <c r="BM32" s="32">
        <v>283</v>
      </c>
      <c r="BN32" s="32">
        <v>301</v>
      </c>
      <c r="BO32" s="32">
        <v>310</v>
      </c>
      <c r="BP32" s="32">
        <v>325</v>
      </c>
      <c r="BQ32" s="32">
        <v>300</v>
      </c>
      <c r="BR32" s="32">
        <v>341</v>
      </c>
      <c r="BS32" s="32">
        <v>292</v>
      </c>
      <c r="BT32" s="32">
        <v>287</v>
      </c>
      <c r="BU32" s="32">
        <v>273</v>
      </c>
      <c r="BV32" s="32">
        <v>263</v>
      </c>
      <c r="BW32" s="32">
        <v>309</v>
      </c>
      <c r="BX32" s="32">
        <v>262</v>
      </c>
      <c r="BY32" s="47"/>
      <c r="BZ32" s="32"/>
      <c r="CA32" s="32">
        <v>64</v>
      </c>
      <c r="CB32" s="32">
        <v>64</v>
      </c>
      <c r="CC32" s="32"/>
      <c r="CD32" s="32"/>
      <c r="CE32" s="32">
        <v>71</v>
      </c>
      <c r="CF32" s="32">
        <v>76</v>
      </c>
      <c r="CG32" s="32">
        <v>98</v>
      </c>
      <c r="CH32" s="32">
        <v>108</v>
      </c>
      <c r="CI32" s="32">
        <v>103</v>
      </c>
      <c r="CJ32" s="32">
        <v>115</v>
      </c>
      <c r="CK32" s="32">
        <v>94</v>
      </c>
      <c r="CL32" s="32">
        <v>126</v>
      </c>
      <c r="CM32" s="32">
        <v>96</v>
      </c>
      <c r="CN32" s="32">
        <v>108</v>
      </c>
      <c r="CO32" s="32">
        <v>117</v>
      </c>
      <c r="CP32" s="32">
        <v>119</v>
      </c>
      <c r="CQ32" s="32">
        <v>102</v>
      </c>
      <c r="CR32" s="32">
        <v>121</v>
      </c>
      <c r="CS32" s="32">
        <v>129</v>
      </c>
      <c r="CT32" s="32">
        <v>108</v>
      </c>
      <c r="CU32" s="32">
        <v>102</v>
      </c>
      <c r="CV32" s="32">
        <v>116</v>
      </c>
      <c r="CW32" s="32">
        <v>116</v>
      </c>
      <c r="CX32" s="47"/>
      <c r="CY32" s="32"/>
      <c r="CZ32" s="32">
        <v>325</v>
      </c>
      <c r="DA32" s="32">
        <v>307</v>
      </c>
      <c r="DB32" s="32"/>
      <c r="DC32" s="32"/>
      <c r="DD32" s="32">
        <v>302</v>
      </c>
      <c r="DE32" s="32">
        <v>283</v>
      </c>
      <c r="DF32" s="32">
        <v>243</v>
      </c>
      <c r="DG32" s="32">
        <v>220</v>
      </c>
      <c r="DH32" s="32">
        <v>230</v>
      </c>
      <c r="DI32" s="32">
        <v>235</v>
      </c>
      <c r="DJ32" s="32">
        <v>208</v>
      </c>
      <c r="DK32" s="32">
        <v>235</v>
      </c>
      <c r="DL32" s="32">
        <v>276</v>
      </c>
      <c r="DM32" s="32">
        <v>305</v>
      </c>
      <c r="DN32" s="32">
        <v>299</v>
      </c>
      <c r="DO32" s="32">
        <v>277</v>
      </c>
      <c r="DP32" s="32">
        <v>317</v>
      </c>
      <c r="DQ32" s="32">
        <v>311</v>
      </c>
      <c r="DR32" s="32">
        <v>302</v>
      </c>
      <c r="DS32" s="32">
        <v>341</v>
      </c>
      <c r="DT32" s="32">
        <v>374</v>
      </c>
      <c r="DU32" s="32">
        <v>368</v>
      </c>
      <c r="DV32" s="32">
        <v>398</v>
      </c>
      <c r="DW32" s="47"/>
      <c r="DX32" s="32"/>
      <c r="DY32" s="32">
        <v>32</v>
      </c>
      <c r="DZ32" s="32">
        <v>33</v>
      </c>
      <c r="EA32" s="32"/>
      <c r="EB32" s="32"/>
      <c r="EC32" s="32">
        <v>32</v>
      </c>
      <c r="ED32" s="32">
        <v>37</v>
      </c>
      <c r="EE32" s="32">
        <v>42</v>
      </c>
      <c r="EF32" s="32">
        <v>60</v>
      </c>
      <c r="EG32" s="32">
        <v>74</v>
      </c>
      <c r="EH32" s="32">
        <v>49</v>
      </c>
      <c r="EI32" s="32">
        <v>21</v>
      </c>
      <c r="EJ32" s="32">
        <v>82</v>
      </c>
      <c r="EK32" s="32">
        <v>65</v>
      </c>
      <c r="EL32" s="32">
        <v>70</v>
      </c>
      <c r="EM32" s="32">
        <v>54</v>
      </c>
      <c r="EN32" s="32">
        <v>67</v>
      </c>
      <c r="EO32" s="32">
        <v>75</v>
      </c>
      <c r="EP32" s="32">
        <v>67</v>
      </c>
      <c r="EQ32" s="32">
        <v>85</v>
      </c>
      <c r="ER32" s="32">
        <v>94</v>
      </c>
      <c r="ES32" s="10">
        <v>110</v>
      </c>
      <c r="ET32" s="10">
        <v>127</v>
      </c>
      <c r="EU32" s="10">
        <v>187</v>
      </c>
      <c r="EV32" s="10"/>
      <c r="EW32" s="10"/>
      <c r="EX32" s="10"/>
      <c r="EY32" s="10"/>
      <c r="EZ32" s="10"/>
      <c r="FA32" s="10"/>
      <c r="FB32" s="10"/>
      <c r="FC32" s="10"/>
    </row>
    <row r="33" spans="1:159" ht="13.5" customHeight="1" x14ac:dyDescent="0.2">
      <c r="A33" s="37" t="s">
        <v>85</v>
      </c>
      <c r="B33" s="47"/>
      <c r="C33" s="32"/>
      <c r="D33" s="32">
        <v>30</v>
      </c>
      <c r="E33" s="32">
        <v>32</v>
      </c>
      <c r="F33" s="32"/>
      <c r="G33" s="32"/>
      <c r="H33" s="32">
        <v>39</v>
      </c>
      <c r="I33" s="32">
        <v>59</v>
      </c>
      <c r="J33" s="32">
        <v>51</v>
      </c>
      <c r="K33" s="32">
        <v>48</v>
      </c>
      <c r="L33" s="32">
        <v>68</v>
      </c>
      <c r="M33" s="32">
        <v>76</v>
      </c>
      <c r="N33" s="32">
        <v>84</v>
      </c>
      <c r="O33" s="32">
        <v>102</v>
      </c>
      <c r="P33" s="32">
        <v>91</v>
      </c>
      <c r="Q33" s="32">
        <v>91</v>
      </c>
      <c r="R33" s="32">
        <v>105</v>
      </c>
      <c r="S33" s="32">
        <v>101</v>
      </c>
      <c r="T33" s="32">
        <v>115</v>
      </c>
      <c r="U33" s="32">
        <v>114</v>
      </c>
      <c r="V33" s="32">
        <v>100</v>
      </c>
      <c r="W33" s="32">
        <v>129</v>
      </c>
      <c r="X33" s="32">
        <v>96</v>
      </c>
      <c r="Y33" s="32">
        <v>112</v>
      </c>
      <c r="Z33" s="32">
        <v>104</v>
      </c>
      <c r="AA33" s="47"/>
      <c r="AB33" s="32"/>
      <c r="AC33" s="32">
        <v>35</v>
      </c>
      <c r="AD33" s="32">
        <v>46</v>
      </c>
      <c r="AE33" s="32"/>
      <c r="AF33" s="32"/>
      <c r="AG33" s="32">
        <v>128</v>
      </c>
      <c r="AH33" s="32">
        <v>126</v>
      </c>
      <c r="AI33" s="32">
        <v>120</v>
      </c>
      <c r="AJ33" s="32">
        <v>144</v>
      </c>
      <c r="AK33" s="32">
        <v>165</v>
      </c>
      <c r="AL33" s="32">
        <v>158</v>
      </c>
      <c r="AM33" s="32">
        <v>132</v>
      </c>
      <c r="AN33" s="32">
        <v>154</v>
      </c>
      <c r="AO33" s="32">
        <v>192</v>
      </c>
      <c r="AP33" s="32">
        <v>200</v>
      </c>
      <c r="AQ33" s="32">
        <v>289</v>
      </c>
      <c r="AR33" s="32">
        <v>299</v>
      </c>
      <c r="AS33" s="32">
        <v>196</v>
      </c>
      <c r="AT33" s="32">
        <v>296</v>
      </c>
      <c r="AU33" s="32">
        <v>297</v>
      </c>
      <c r="AV33" s="32">
        <v>343</v>
      </c>
      <c r="AW33" s="32">
        <v>295</v>
      </c>
      <c r="AX33" s="32">
        <v>272</v>
      </c>
      <c r="AY33" s="32">
        <v>275</v>
      </c>
      <c r="AZ33" s="47"/>
      <c r="BA33" s="32"/>
      <c r="BB33" s="32">
        <v>86</v>
      </c>
      <c r="BC33" s="32">
        <v>92</v>
      </c>
      <c r="BD33" s="32"/>
      <c r="BE33" s="32"/>
      <c r="BF33" s="32">
        <v>125</v>
      </c>
      <c r="BG33" s="32">
        <v>152</v>
      </c>
      <c r="BH33" s="32">
        <v>153</v>
      </c>
      <c r="BI33" s="32">
        <v>183</v>
      </c>
      <c r="BJ33" s="32">
        <v>178</v>
      </c>
      <c r="BK33" s="32">
        <v>154</v>
      </c>
      <c r="BL33" s="32">
        <v>214</v>
      </c>
      <c r="BM33" s="32">
        <v>177</v>
      </c>
      <c r="BN33" s="32">
        <v>231</v>
      </c>
      <c r="BO33" s="32">
        <v>259</v>
      </c>
      <c r="BP33" s="32">
        <v>242</v>
      </c>
      <c r="BQ33" s="32">
        <v>301</v>
      </c>
      <c r="BR33" s="32">
        <v>249</v>
      </c>
      <c r="BS33" s="32">
        <v>287</v>
      </c>
      <c r="BT33" s="32">
        <v>253</v>
      </c>
      <c r="BU33" s="32">
        <v>246</v>
      </c>
      <c r="BV33" s="32">
        <v>282</v>
      </c>
      <c r="BW33" s="32">
        <v>270</v>
      </c>
      <c r="BX33" s="32">
        <v>295</v>
      </c>
      <c r="BY33" s="47"/>
      <c r="BZ33" s="32"/>
      <c r="CA33" s="32">
        <v>75</v>
      </c>
      <c r="CB33" s="32">
        <v>84</v>
      </c>
      <c r="CC33" s="32"/>
      <c r="CD33" s="32"/>
      <c r="CE33" s="32">
        <v>136</v>
      </c>
      <c r="CF33" s="32">
        <v>163</v>
      </c>
      <c r="CG33" s="32">
        <v>183</v>
      </c>
      <c r="CH33" s="32">
        <v>131</v>
      </c>
      <c r="CI33" s="32">
        <v>155</v>
      </c>
      <c r="CJ33" s="32">
        <v>185</v>
      </c>
      <c r="CK33" s="32">
        <v>199</v>
      </c>
      <c r="CL33" s="32">
        <v>264</v>
      </c>
      <c r="CM33" s="32">
        <v>288</v>
      </c>
      <c r="CN33" s="32">
        <v>321</v>
      </c>
      <c r="CO33" s="32">
        <v>365</v>
      </c>
      <c r="CP33" s="32">
        <v>423</v>
      </c>
      <c r="CQ33" s="32">
        <v>526</v>
      </c>
      <c r="CR33" s="32">
        <v>546</v>
      </c>
      <c r="CS33" s="32">
        <v>570</v>
      </c>
      <c r="CT33" s="32">
        <v>602</v>
      </c>
      <c r="CU33" s="32">
        <v>571</v>
      </c>
      <c r="CV33" s="32">
        <v>599</v>
      </c>
      <c r="CW33" s="32">
        <v>492</v>
      </c>
      <c r="CX33" s="47"/>
      <c r="CY33" s="32"/>
      <c r="CZ33" s="32">
        <v>178</v>
      </c>
      <c r="DA33" s="32">
        <v>157</v>
      </c>
      <c r="DB33" s="32"/>
      <c r="DC33" s="32"/>
      <c r="DD33" s="32">
        <v>257</v>
      </c>
      <c r="DE33" s="32">
        <v>290</v>
      </c>
      <c r="DF33" s="32">
        <v>351</v>
      </c>
      <c r="DG33" s="32">
        <v>337</v>
      </c>
      <c r="DH33" s="32">
        <v>334</v>
      </c>
      <c r="DI33" s="32">
        <v>353</v>
      </c>
      <c r="DJ33" s="32">
        <v>573</v>
      </c>
      <c r="DK33" s="32">
        <v>652</v>
      </c>
      <c r="DL33" s="32">
        <v>644</v>
      </c>
      <c r="DM33" s="32">
        <v>835</v>
      </c>
      <c r="DN33" s="32">
        <v>921</v>
      </c>
      <c r="DO33" s="32">
        <v>908</v>
      </c>
      <c r="DP33" s="32">
        <v>859</v>
      </c>
      <c r="DQ33" s="32">
        <v>1174</v>
      </c>
      <c r="DR33" s="32">
        <v>1105</v>
      </c>
      <c r="DS33" s="32">
        <v>1049</v>
      </c>
      <c r="DT33" s="32">
        <v>1106</v>
      </c>
      <c r="DU33" s="32">
        <v>913</v>
      </c>
      <c r="DV33" s="32">
        <v>727</v>
      </c>
      <c r="DW33" s="47"/>
      <c r="DX33" s="32"/>
      <c r="DY33" s="32">
        <v>9</v>
      </c>
      <c r="DZ33" s="32">
        <v>8</v>
      </c>
      <c r="EA33" s="32"/>
      <c r="EB33" s="32"/>
      <c r="EC33" s="32">
        <v>10</v>
      </c>
      <c r="ED33" s="32">
        <v>30</v>
      </c>
      <c r="EE33" s="32">
        <v>29</v>
      </c>
      <c r="EF33" s="32">
        <v>27</v>
      </c>
      <c r="EG33" s="32">
        <v>39</v>
      </c>
      <c r="EH33" s="32">
        <v>40</v>
      </c>
      <c r="EI33" s="32">
        <v>43</v>
      </c>
      <c r="EJ33" s="32">
        <v>39</v>
      </c>
      <c r="EK33" s="32">
        <v>45</v>
      </c>
      <c r="EL33" s="32">
        <v>56</v>
      </c>
      <c r="EM33" s="32">
        <v>79</v>
      </c>
      <c r="EN33" s="32">
        <v>82</v>
      </c>
      <c r="EO33" s="32">
        <v>87</v>
      </c>
      <c r="EP33" s="32">
        <v>98</v>
      </c>
      <c r="EQ33" s="32">
        <v>117</v>
      </c>
      <c r="ER33" s="32">
        <v>135</v>
      </c>
      <c r="ES33" s="10">
        <v>284</v>
      </c>
      <c r="ET33" s="10">
        <v>360</v>
      </c>
      <c r="EU33" s="10">
        <v>286</v>
      </c>
      <c r="EV33" s="10"/>
      <c r="EW33" s="10"/>
      <c r="EX33" s="10"/>
      <c r="EY33" s="10"/>
      <c r="EZ33" s="10"/>
      <c r="FA33" s="10"/>
      <c r="FB33" s="10"/>
      <c r="FC33" s="10"/>
    </row>
    <row r="34" spans="1:159" x14ac:dyDescent="0.2">
      <c r="A34" s="37" t="s">
        <v>84</v>
      </c>
      <c r="B34" s="47"/>
      <c r="C34" s="32"/>
      <c r="D34" s="32">
        <v>164</v>
      </c>
      <c r="E34" s="32">
        <v>186</v>
      </c>
      <c r="F34" s="32"/>
      <c r="G34" s="32"/>
      <c r="H34" s="32">
        <v>214</v>
      </c>
      <c r="I34" s="32">
        <v>212</v>
      </c>
      <c r="J34" s="32">
        <v>215</v>
      </c>
      <c r="K34" s="32">
        <v>219</v>
      </c>
      <c r="L34" s="32">
        <v>281</v>
      </c>
      <c r="M34" s="32">
        <v>219</v>
      </c>
      <c r="N34" s="32">
        <v>235</v>
      </c>
      <c r="O34" s="32">
        <v>206</v>
      </c>
      <c r="P34" s="32">
        <v>214</v>
      </c>
      <c r="Q34" s="32">
        <v>210</v>
      </c>
      <c r="R34" s="32">
        <v>255</v>
      </c>
      <c r="S34" s="32">
        <v>227</v>
      </c>
      <c r="T34" s="32">
        <v>231</v>
      </c>
      <c r="U34" s="32">
        <v>236</v>
      </c>
      <c r="V34" s="32">
        <v>236</v>
      </c>
      <c r="W34" s="32">
        <v>192</v>
      </c>
      <c r="X34" s="32">
        <v>232</v>
      </c>
      <c r="Y34" s="32">
        <v>244</v>
      </c>
      <c r="Z34" s="32">
        <v>246</v>
      </c>
      <c r="AA34" s="47"/>
      <c r="AB34" s="32"/>
      <c r="AC34" s="32">
        <v>200</v>
      </c>
      <c r="AD34" s="32">
        <v>222</v>
      </c>
      <c r="AE34" s="32"/>
      <c r="AF34" s="32"/>
      <c r="AG34" s="32">
        <v>249</v>
      </c>
      <c r="AH34" s="32">
        <v>275</v>
      </c>
      <c r="AI34" s="32">
        <v>310</v>
      </c>
      <c r="AJ34" s="32">
        <v>320</v>
      </c>
      <c r="AK34" s="32">
        <v>330</v>
      </c>
      <c r="AL34" s="32">
        <v>339</v>
      </c>
      <c r="AM34" s="32">
        <v>282</v>
      </c>
      <c r="AN34" s="32">
        <v>298</v>
      </c>
      <c r="AO34" s="32">
        <v>283</v>
      </c>
      <c r="AP34" s="32">
        <v>279</v>
      </c>
      <c r="AQ34" s="32">
        <v>346</v>
      </c>
      <c r="AR34" s="32">
        <v>382</v>
      </c>
      <c r="AS34" s="32">
        <v>450</v>
      </c>
      <c r="AT34" s="32">
        <v>406</v>
      </c>
      <c r="AU34" s="32">
        <v>396</v>
      </c>
      <c r="AV34" s="32">
        <v>373</v>
      </c>
      <c r="AW34" s="32">
        <v>364</v>
      </c>
      <c r="AX34" s="32">
        <v>409</v>
      </c>
      <c r="AY34" s="32">
        <v>438</v>
      </c>
      <c r="AZ34" s="47"/>
      <c r="BA34" s="32"/>
      <c r="BB34" s="32">
        <v>372</v>
      </c>
      <c r="BC34" s="32">
        <v>386</v>
      </c>
      <c r="BD34" s="32"/>
      <c r="BE34" s="32"/>
      <c r="BF34" s="32">
        <v>466</v>
      </c>
      <c r="BG34" s="32">
        <v>470</v>
      </c>
      <c r="BH34" s="32">
        <v>499</v>
      </c>
      <c r="BI34" s="32">
        <v>553</v>
      </c>
      <c r="BJ34" s="32">
        <v>556</v>
      </c>
      <c r="BK34" s="32">
        <v>518</v>
      </c>
      <c r="BL34" s="32">
        <v>504</v>
      </c>
      <c r="BM34" s="32">
        <v>420</v>
      </c>
      <c r="BN34" s="32">
        <v>458</v>
      </c>
      <c r="BO34" s="32">
        <v>551</v>
      </c>
      <c r="BP34" s="32">
        <v>547</v>
      </c>
      <c r="BQ34" s="32">
        <v>609</v>
      </c>
      <c r="BR34" s="32">
        <v>493</v>
      </c>
      <c r="BS34" s="32">
        <v>554</v>
      </c>
      <c r="BT34" s="32">
        <v>601</v>
      </c>
      <c r="BU34" s="32">
        <v>501</v>
      </c>
      <c r="BV34" s="32">
        <v>573</v>
      </c>
      <c r="BW34" s="32">
        <v>568</v>
      </c>
      <c r="BX34" s="32">
        <v>548</v>
      </c>
      <c r="BY34" s="47"/>
      <c r="BZ34" s="32"/>
      <c r="CA34" s="32">
        <v>218</v>
      </c>
      <c r="CB34" s="32">
        <v>212</v>
      </c>
      <c r="CC34" s="32"/>
      <c r="CD34" s="32"/>
      <c r="CE34" s="32">
        <v>266</v>
      </c>
      <c r="CF34" s="32">
        <v>243</v>
      </c>
      <c r="CG34" s="32">
        <v>324</v>
      </c>
      <c r="CH34" s="32">
        <v>302</v>
      </c>
      <c r="CI34" s="32">
        <v>335</v>
      </c>
      <c r="CJ34" s="32">
        <v>402</v>
      </c>
      <c r="CK34" s="32">
        <v>366</v>
      </c>
      <c r="CL34" s="32">
        <v>629</v>
      </c>
      <c r="CM34" s="32">
        <v>531</v>
      </c>
      <c r="CN34" s="32">
        <v>601</v>
      </c>
      <c r="CO34" s="32">
        <v>622</v>
      </c>
      <c r="CP34" s="32">
        <v>517</v>
      </c>
      <c r="CQ34" s="32">
        <v>496</v>
      </c>
      <c r="CR34" s="32">
        <v>672</v>
      </c>
      <c r="CS34" s="32">
        <v>603</v>
      </c>
      <c r="CT34" s="32">
        <v>602</v>
      </c>
      <c r="CU34" s="32">
        <v>677</v>
      </c>
      <c r="CV34" s="32">
        <v>680</v>
      </c>
      <c r="CW34" s="32">
        <v>583</v>
      </c>
      <c r="CX34" s="47"/>
      <c r="CY34" s="32"/>
      <c r="CZ34" s="32">
        <v>736</v>
      </c>
      <c r="DA34" s="32">
        <v>747</v>
      </c>
      <c r="DB34" s="32"/>
      <c r="DC34" s="32"/>
      <c r="DD34" s="32">
        <v>725</v>
      </c>
      <c r="DE34" s="32">
        <v>758</v>
      </c>
      <c r="DF34" s="32">
        <v>814</v>
      </c>
      <c r="DG34" s="32">
        <v>838</v>
      </c>
      <c r="DH34" s="32">
        <v>794</v>
      </c>
      <c r="DI34" s="32">
        <v>881</v>
      </c>
      <c r="DJ34" s="32">
        <v>856</v>
      </c>
      <c r="DK34" s="32">
        <v>787</v>
      </c>
      <c r="DL34" s="32">
        <v>804</v>
      </c>
      <c r="DM34" s="32">
        <v>941</v>
      </c>
      <c r="DN34" s="32">
        <v>1061</v>
      </c>
      <c r="DO34" s="32">
        <v>1192</v>
      </c>
      <c r="DP34" s="32">
        <v>1039</v>
      </c>
      <c r="DQ34" s="32">
        <v>1031</v>
      </c>
      <c r="DR34" s="32">
        <v>950</v>
      </c>
      <c r="DS34" s="32">
        <v>916</v>
      </c>
      <c r="DT34" s="32">
        <v>951</v>
      </c>
      <c r="DU34" s="32">
        <v>865</v>
      </c>
      <c r="DV34" s="32">
        <v>899</v>
      </c>
      <c r="DW34" s="47"/>
      <c r="DX34" s="32"/>
      <c r="DY34" s="32">
        <v>37</v>
      </c>
      <c r="DZ34" s="32">
        <v>37</v>
      </c>
      <c r="EA34" s="32"/>
      <c r="EB34" s="32"/>
      <c r="EC34" s="32">
        <v>151</v>
      </c>
      <c r="ED34" s="32">
        <v>122</v>
      </c>
      <c r="EE34" s="32">
        <v>148</v>
      </c>
      <c r="EF34" s="32">
        <v>183</v>
      </c>
      <c r="EG34" s="32">
        <v>255</v>
      </c>
      <c r="EH34" s="32">
        <v>251</v>
      </c>
      <c r="EI34" s="32">
        <v>305</v>
      </c>
      <c r="EJ34" s="32">
        <v>312</v>
      </c>
      <c r="EK34" s="32">
        <v>313</v>
      </c>
      <c r="EL34" s="32">
        <v>342</v>
      </c>
      <c r="EM34" s="32">
        <v>362</v>
      </c>
      <c r="EN34" s="32">
        <v>396</v>
      </c>
      <c r="EO34" s="32">
        <v>375</v>
      </c>
      <c r="EP34" s="32">
        <v>369</v>
      </c>
      <c r="EQ34" s="32">
        <v>372</v>
      </c>
      <c r="ER34" s="32">
        <v>412</v>
      </c>
      <c r="ES34" s="10">
        <v>430</v>
      </c>
      <c r="ET34" s="10">
        <v>438</v>
      </c>
      <c r="EU34" s="10">
        <v>453</v>
      </c>
      <c r="EV34" s="10"/>
      <c r="EW34" s="10"/>
      <c r="EX34" s="10"/>
      <c r="EY34" s="10"/>
      <c r="EZ34" s="10"/>
      <c r="FA34" s="10"/>
      <c r="FB34" s="10"/>
      <c r="FC34" s="10"/>
    </row>
    <row r="35" spans="1:159" x14ac:dyDescent="0.2">
      <c r="A35" s="37" t="s">
        <v>88</v>
      </c>
      <c r="B35" s="47"/>
      <c r="C35" s="32"/>
      <c r="D35" s="32">
        <v>261</v>
      </c>
      <c r="E35" s="32">
        <v>268</v>
      </c>
      <c r="F35" s="32"/>
      <c r="G35" s="32"/>
      <c r="H35" s="32">
        <v>326</v>
      </c>
      <c r="I35" s="32">
        <v>279</v>
      </c>
      <c r="J35" s="32">
        <v>238</v>
      </c>
      <c r="K35" s="32">
        <v>246</v>
      </c>
      <c r="L35" s="32">
        <v>295</v>
      </c>
      <c r="M35" s="32">
        <v>336</v>
      </c>
      <c r="N35" s="32">
        <v>318</v>
      </c>
      <c r="O35" s="32">
        <v>334</v>
      </c>
      <c r="P35" s="32">
        <v>371</v>
      </c>
      <c r="Q35" s="32">
        <v>387</v>
      </c>
      <c r="R35" s="32">
        <v>377</v>
      </c>
      <c r="S35" s="32">
        <v>421</v>
      </c>
      <c r="T35" s="32">
        <v>473</v>
      </c>
      <c r="U35" s="32">
        <v>505</v>
      </c>
      <c r="V35" s="32">
        <v>545</v>
      </c>
      <c r="W35" s="32">
        <v>594</v>
      </c>
      <c r="X35" s="32">
        <v>611</v>
      </c>
      <c r="Y35" s="32">
        <v>604</v>
      </c>
      <c r="Z35" s="32">
        <v>620</v>
      </c>
      <c r="AA35" s="47"/>
      <c r="AB35" s="32"/>
      <c r="AC35" s="32">
        <v>410</v>
      </c>
      <c r="AD35" s="32">
        <v>421</v>
      </c>
      <c r="AE35" s="32"/>
      <c r="AF35" s="32"/>
      <c r="AG35" s="32">
        <v>500</v>
      </c>
      <c r="AH35" s="32">
        <v>478</v>
      </c>
      <c r="AI35" s="32">
        <v>543</v>
      </c>
      <c r="AJ35" s="32">
        <v>608</v>
      </c>
      <c r="AK35" s="32">
        <v>561</v>
      </c>
      <c r="AL35" s="32">
        <v>589</v>
      </c>
      <c r="AM35" s="32">
        <v>631</v>
      </c>
      <c r="AN35" s="32">
        <v>690</v>
      </c>
      <c r="AO35" s="32">
        <v>513</v>
      </c>
      <c r="AP35" s="32">
        <v>617</v>
      </c>
      <c r="AQ35" s="32">
        <v>585</v>
      </c>
      <c r="AR35" s="32">
        <v>698</v>
      </c>
      <c r="AS35" s="32">
        <v>694</v>
      </c>
      <c r="AT35" s="32">
        <v>704</v>
      </c>
      <c r="AU35" s="32">
        <v>691</v>
      </c>
      <c r="AV35" s="32">
        <v>695</v>
      </c>
      <c r="AW35" s="32">
        <v>706</v>
      </c>
      <c r="AX35" s="32">
        <v>743</v>
      </c>
      <c r="AY35" s="32">
        <v>836</v>
      </c>
      <c r="AZ35" s="47"/>
      <c r="BA35" s="32"/>
      <c r="BB35" s="32">
        <v>529</v>
      </c>
      <c r="BC35" s="32">
        <v>555</v>
      </c>
      <c r="BD35" s="32"/>
      <c r="BE35" s="32"/>
      <c r="BF35" s="32">
        <v>653</v>
      </c>
      <c r="BG35" s="32">
        <v>692</v>
      </c>
      <c r="BH35" s="32">
        <v>693</v>
      </c>
      <c r="BI35" s="32">
        <v>739</v>
      </c>
      <c r="BJ35" s="32">
        <v>751</v>
      </c>
      <c r="BK35" s="32">
        <v>706</v>
      </c>
      <c r="BL35" s="32">
        <v>722</v>
      </c>
      <c r="BM35" s="32">
        <v>731</v>
      </c>
      <c r="BN35" s="32">
        <v>838</v>
      </c>
      <c r="BO35" s="32">
        <v>1024</v>
      </c>
      <c r="BP35" s="32">
        <v>1027</v>
      </c>
      <c r="BQ35" s="32">
        <v>831</v>
      </c>
      <c r="BR35" s="32">
        <v>848</v>
      </c>
      <c r="BS35" s="32">
        <v>771</v>
      </c>
      <c r="BT35" s="32">
        <v>774</v>
      </c>
      <c r="BU35" s="32">
        <v>882</v>
      </c>
      <c r="BV35" s="32">
        <v>916</v>
      </c>
      <c r="BW35" s="32">
        <v>1075</v>
      </c>
      <c r="BX35" s="32">
        <v>1010</v>
      </c>
      <c r="BY35" s="47"/>
      <c r="BZ35" s="32"/>
      <c r="CA35" s="32">
        <v>338</v>
      </c>
      <c r="CB35" s="32">
        <v>449</v>
      </c>
      <c r="CC35" s="32"/>
      <c r="CD35" s="32"/>
      <c r="CE35" s="32">
        <v>573</v>
      </c>
      <c r="CF35" s="32">
        <v>539</v>
      </c>
      <c r="CG35" s="32">
        <v>584</v>
      </c>
      <c r="CH35" s="32">
        <v>572</v>
      </c>
      <c r="CI35" s="32">
        <v>578</v>
      </c>
      <c r="CJ35" s="32">
        <v>541</v>
      </c>
      <c r="CK35" s="32">
        <v>606</v>
      </c>
      <c r="CL35" s="32">
        <v>671</v>
      </c>
      <c r="CM35" s="32">
        <v>849</v>
      </c>
      <c r="CN35" s="32">
        <v>846</v>
      </c>
      <c r="CO35" s="32">
        <v>895</v>
      </c>
      <c r="CP35" s="32">
        <v>819</v>
      </c>
      <c r="CQ35" s="32">
        <v>858</v>
      </c>
      <c r="CR35" s="32">
        <v>860</v>
      </c>
      <c r="CS35" s="32">
        <v>1146</v>
      </c>
      <c r="CT35" s="32">
        <v>1198</v>
      </c>
      <c r="CU35" s="32">
        <v>1431</v>
      </c>
      <c r="CV35" s="32">
        <v>1329</v>
      </c>
      <c r="CW35" s="32">
        <v>1287</v>
      </c>
      <c r="CX35" s="47"/>
      <c r="CY35" s="32"/>
      <c r="CZ35" s="32">
        <v>1015</v>
      </c>
      <c r="DA35" s="32">
        <v>951</v>
      </c>
      <c r="DB35" s="32"/>
      <c r="DC35" s="32"/>
      <c r="DD35" s="32">
        <v>1522</v>
      </c>
      <c r="DE35" s="32">
        <v>1363</v>
      </c>
      <c r="DF35" s="32">
        <v>1252</v>
      </c>
      <c r="DG35" s="32">
        <v>1422</v>
      </c>
      <c r="DH35" s="32">
        <v>1431</v>
      </c>
      <c r="DI35" s="32">
        <v>1532</v>
      </c>
      <c r="DJ35" s="32">
        <v>1550</v>
      </c>
      <c r="DK35" s="32">
        <v>1934</v>
      </c>
      <c r="DL35" s="32">
        <v>2387</v>
      </c>
      <c r="DM35" s="32">
        <v>2379</v>
      </c>
      <c r="DN35" s="32">
        <v>2629</v>
      </c>
      <c r="DO35" s="32">
        <v>2486</v>
      </c>
      <c r="DP35" s="32">
        <v>2533</v>
      </c>
      <c r="DQ35" s="32">
        <v>2406</v>
      </c>
      <c r="DR35" s="32">
        <v>2455</v>
      </c>
      <c r="DS35" s="32">
        <v>2523</v>
      </c>
      <c r="DT35" s="32">
        <v>2745</v>
      </c>
      <c r="DU35" s="32">
        <v>2759</v>
      </c>
      <c r="DV35" s="32">
        <v>2765</v>
      </c>
      <c r="DW35" s="47"/>
      <c r="DX35" s="32"/>
      <c r="DY35" s="32">
        <v>107</v>
      </c>
      <c r="DZ35" s="32">
        <v>138</v>
      </c>
      <c r="EA35" s="32"/>
      <c r="EB35" s="32"/>
      <c r="EC35" s="32">
        <v>232</v>
      </c>
      <c r="ED35" s="32">
        <v>198</v>
      </c>
      <c r="EE35" s="32">
        <v>196</v>
      </c>
      <c r="EF35" s="32">
        <v>242</v>
      </c>
      <c r="EG35" s="32">
        <v>277</v>
      </c>
      <c r="EH35" s="32">
        <v>296</v>
      </c>
      <c r="EI35" s="32">
        <v>269</v>
      </c>
      <c r="EJ35" s="32">
        <v>320</v>
      </c>
      <c r="EK35" s="32">
        <v>443</v>
      </c>
      <c r="EL35" s="32">
        <v>402</v>
      </c>
      <c r="EM35" s="32">
        <v>442</v>
      </c>
      <c r="EN35" s="32">
        <v>453</v>
      </c>
      <c r="EO35" s="32">
        <v>481</v>
      </c>
      <c r="EP35" s="32">
        <v>534</v>
      </c>
      <c r="EQ35" s="32">
        <v>578</v>
      </c>
      <c r="ER35" s="32">
        <v>679</v>
      </c>
      <c r="ES35" s="10">
        <v>694</v>
      </c>
      <c r="ET35" s="10">
        <v>800</v>
      </c>
      <c r="EU35" s="10">
        <v>760</v>
      </c>
      <c r="EV35" s="10"/>
      <c r="EW35" s="10"/>
      <c r="EX35" s="10"/>
      <c r="EY35" s="10"/>
      <c r="EZ35" s="10"/>
      <c r="FA35" s="10"/>
      <c r="FB35" s="10"/>
      <c r="FC35" s="10"/>
    </row>
    <row r="36" spans="1:159" x14ac:dyDescent="0.2">
      <c r="A36" s="37" t="s">
        <v>92</v>
      </c>
      <c r="B36" s="47"/>
      <c r="C36" s="32"/>
      <c r="D36" s="32">
        <v>139</v>
      </c>
      <c r="E36" s="32">
        <v>159</v>
      </c>
      <c r="F36" s="32"/>
      <c r="G36" s="32"/>
      <c r="H36" s="32">
        <v>181</v>
      </c>
      <c r="I36" s="32">
        <v>227</v>
      </c>
      <c r="J36" s="32">
        <v>194</v>
      </c>
      <c r="K36" s="32">
        <v>210</v>
      </c>
      <c r="L36" s="32">
        <v>172</v>
      </c>
      <c r="M36" s="32">
        <v>174</v>
      </c>
      <c r="N36" s="32">
        <v>204</v>
      </c>
      <c r="O36" s="32">
        <v>211</v>
      </c>
      <c r="P36" s="32">
        <v>213</v>
      </c>
      <c r="Q36" s="32">
        <v>246</v>
      </c>
      <c r="R36" s="32">
        <v>211</v>
      </c>
      <c r="S36" s="32">
        <v>256</v>
      </c>
      <c r="T36" s="32">
        <v>202</v>
      </c>
      <c r="U36" s="32">
        <v>230</v>
      </c>
      <c r="V36" s="32">
        <v>264</v>
      </c>
      <c r="W36" s="32">
        <v>264</v>
      </c>
      <c r="X36" s="32">
        <v>262</v>
      </c>
      <c r="Y36" s="32">
        <v>269</v>
      </c>
      <c r="Z36" s="32">
        <v>276</v>
      </c>
      <c r="AA36" s="47"/>
      <c r="AB36" s="32"/>
      <c r="AC36" s="32">
        <v>357</v>
      </c>
      <c r="AD36" s="32">
        <v>340</v>
      </c>
      <c r="AE36" s="32"/>
      <c r="AF36" s="32"/>
      <c r="AG36" s="32">
        <v>361</v>
      </c>
      <c r="AH36" s="32">
        <v>407</v>
      </c>
      <c r="AI36" s="32">
        <v>409</v>
      </c>
      <c r="AJ36" s="32">
        <v>496</v>
      </c>
      <c r="AK36" s="32">
        <v>440</v>
      </c>
      <c r="AL36" s="32">
        <v>478</v>
      </c>
      <c r="AM36" s="32">
        <v>452</v>
      </c>
      <c r="AN36" s="32">
        <v>461</v>
      </c>
      <c r="AO36" s="32">
        <v>557</v>
      </c>
      <c r="AP36" s="32">
        <v>609</v>
      </c>
      <c r="AQ36" s="32">
        <v>629</v>
      </c>
      <c r="AR36" s="32">
        <v>654</v>
      </c>
      <c r="AS36" s="32">
        <v>643</v>
      </c>
      <c r="AT36" s="32">
        <v>639</v>
      </c>
      <c r="AU36" s="32">
        <v>746</v>
      </c>
      <c r="AV36" s="32">
        <v>719</v>
      </c>
      <c r="AW36" s="32">
        <v>827</v>
      </c>
      <c r="AX36" s="32">
        <v>943</v>
      </c>
      <c r="AY36" s="32">
        <v>840</v>
      </c>
      <c r="AZ36" s="47"/>
      <c r="BA36" s="32"/>
      <c r="BB36" s="32">
        <v>555</v>
      </c>
      <c r="BC36" s="32">
        <v>655</v>
      </c>
      <c r="BD36" s="32"/>
      <c r="BE36" s="32"/>
      <c r="BF36" s="32">
        <v>556</v>
      </c>
      <c r="BG36" s="32">
        <v>582</v>
      </c>
      <c r="BH36" s="32">
        <v>565</v>
      </c>
      <c r="BI36" s="32">
        <v>592</v>
      </c>
      <c r="BJ36" s="32">
        <v>598</v>
      </c>
      <c r="BK36" s="32">
        <v>573</v>
      </c>
      <c r="BL36" s="32">
        <v>603</v>
      </c>
      <c r="BM36" s="32">
        <v>582</v>
      </c>
      <c r="BN36" s="32">
        <v>611</v>
      </c>
      <c r="BO36" s="32">
        <v>798</v>
      </c>
      <c r="BP36" s="32">
        <v>769</v>
      </c>
      <c r="BQ36" s="32">
        <v>815</v>
      </c>
      <c r="BR36" s="32">
        <v>780</v>
      </c>
      <c r="BS36" s="32">
        <v>765</v>
      </c>
      <c r="BT36" s="32">
        <v>729</v>
      </c>
      <c r="BU36" s="32">
        <v>769</v>
      </c>
      <c r="BV36" s="32">
        <v>871</v>
      </c>
      <c r="BW36" s="32">
        <v>795</v>
      </c>
      <c r="BX36" s="32">
        <v>876</v>
      </c>
      <c r="BY36" s="47"/>
      <c r="BZ36" s="32"/>
      <c r="CA36" s="32">
        <v>541</v>
      </c>
      <c r="CB36" s="32">
        <v>559</v>
      </c>
      <c r="CC36" s="32"/>
      <c r="CD36" s="32"/>
      <c r="CE36" s="32">
        <v>670</v>
      </c>
      <c r="CF36" s="32">
        <v>754</v>
      </c>
      <c r="CG36" s="32">
        <v>808</v>
      </c>
      <c r="CH36" s="32">
        <v>977</v>
      </c>
      <c r="CI36" s="32">
        <v>913</v>
      </c>
      <c r="CJ36" s="32">
        <v>931</v>
      </c>
      <c r="CK36" s="32">
        <v>1049</v>
      </c>
      <c r="CL36" s="32">
        <v>1174</v>
      </c>
      <c r="CM36" s="32">
        <v>1335</v>
      </c>
      <c r="CN36" s="32">
        <v>1225</v>
      </c>
      <c r="CO36" s="32">
        <v>1353</v>
      </c>
      <c r="CP36" s="32">
        <v>1378</v>
      </c>
      <c r="CQ36" s="32">
        <v>1423</v>
      </c>
      <c r="CR36" s="32">
        <v>1674</v>
      </c>
      <c r="CS36" s="32">
        <v>1639</v>
      </c>
      <c r="CT36" s="32">
        <v>1911</v>
      </c>
      <c r="CU36" s="32">
        <v>1690</v>
      </c>
      <c r="CV36" s="32">
        <v>1895</v>
      </c>
      <c r="CW36" s="32">
        <v>1843</v>
      </c>
      <c r="CX36" s="47"/>
      <c r="CY36" s="32"/>
      <c r="CZ36" s="32">
        <v>490</v>
      </c>
      <c r="DA36" s="32">
        <v>555</v>
      </c>
      <c r="DB36" s="32"/>
      <c r="DC36" s="32"/>
      <c r="DD36" s="32">
        <v>499</v>
      </c>
      <c r="DE36" s="32">
        <v>552</v>
      </c>
      <c r="DF36" s="32">
        <v>529</v>
      </c>
      <c r="DG36" s="32">
        <v>494</v>
      </c>
      <c r="DH36" s="32">
        <v>655</v>
      </c>
      <c r="DI36" s="32">
        <v>667</v>
      </c>
      <c r="DJ36" s="32">
        <v>758</v>
      </c>
      <c r="DK36" s="32">
        <v>684</v>
      </c>
      <c r="DL36" s="32">
        <v>662</v>
      </c>
      <c r="DM36" s="32">
        <v>761</v>
      </c>
      <c r="DN36" s="32">
        <v>799</v>
      </c>
      <c r="DO36" s="32">
        <v>904</v>
      </c>
      <c r="DP36" s="32">
        <v>915</v>
      </c>
      <c r="DQ36" s="32">
        <v>1123</v>
      </c>
      <c r="DR36" s="32">
        <v>1063</v>
      </c>
      <c r="DS36" s="32">
        <v>1384</v>
      </c>
      <c r="DT36" s="32">
        <v>1016</v>
      </c>
      <c r="DU36" s="32">
        <v>873</v>
      </c>
      <c r="DV36" s="32">
        <v>765</v>
      </c>
      <c r="DW36" s="47"/>
      <c r="DX36" s="32"/>
      <c r="DY36" s="32">
        <v>139</v>
      </c>
      <c r="DZ36" s="32">
        <v>146</v>
      </c>
      <c r="EA36" s="32"/>
      <c r="EB36" s="32"/>
      <c r="EC36" s="32">
        <v>131</v>
      </c>
      <c r="ED36" s="32">
        <v>181</v>
      </c>
      <c r="EE36" s="32">
        <v>180</v>
      </c>
      <c r="EF36" s="32">
        <v>180</v>
      </c>
      <c r="EG36" s="32">
        <v>219</v>
      </c>
      <c r="EH36" s="32">
        <v>258</v>
      </c>
      <c r="EI36" s="32">
        <v>282</v>
      </c>
      <c r="EJ36" s="32">
        <v>244</v>
      </c>
      <c r="EK36" s="32">
        <v>352</v>
      </c>
      <c r="EL36" s="32">
        <v>375</v>
      </c>
      <c r="EM36" s="32">
        <v>345</v>
      </c>
      <c r="EN36" s="32">
        <v>365</v>
      </c>
      <c r="EO36" s="32">
        <v>395</v>
      </c>
      <c r="EP36" s="32">
        <v>486</v>
      </c>
      <c r="EQ36" s="32">
        <v>459</v>
      </c>
      <c r="ER36" s="32">
        <v>604</v>
      </c>
      <c r="ES36" s="10">
        <v>664</v>
      </c>
      <c r="ET36" s="10">
        <v>698</v>
      </c>
      <c r="EU36" s="10">
        <v>702</v>
      </c>
      <c r="EV36" s="10"/>
      <c r="EW36" s="10"/>
      <c r="EX36" s="10"/>
      <c r="EY36" s="10"/>
      <c r="EZ36" s="10"/>
      <c r="FA36" s="10"/>
      <c r="FB36" s="10"/>
      <c r="FC36" s="10"/>
    </row>
    <row r="37" spans="1:159" x14ac:dyDescent="0.2">
      <c r="A37" s="37" t="s">
        <v>94</v>
      </c>
      <c r="B37" s="47"/>
      <c r="C37" s="32"/>
      <c r="D37" s="32">
        <v>372</v>
      </c>
      <c r="E37" s="32">
        <v>374</v>
      </c>
      <c r="F37" s="32"/>
      <c r="G37" s="32"/>
      <c r="H37" s="32">
        <v>405</v>
      </c>
      <c r="I37" s="32">
        <v>395</v>
      </c>
      <c r="J37" s="32">
        <v>413</v>
      </c>
      <c r="K37" s="32">
        <v>416</v>
      </c>
      <c r="L37" s="32">
        <v>391</v>
      </c>
      <c r="M37" s="32">
        <v>404</v>
      </c>
      <c r="N37" s="32">
        <v>363</v>
      </c>
      <c r="O37" s="32">
        <v>336</v>
      </c>
      <c r="P37" s="32">
        <v>352</v>
      </c>
      <c r="Q37" s="32">
        <v>359</v>
      </c>
      <c r="R37" s="32">
        <v>378</v>
      </c>
      <c r="S37" s="32">
        <v>410</v>
      </c>
      <c r="T37" s="32">
        <v>400</v>
      </c>
      <c r="U37" s="32">
        <v>417</v>
      </c>
      <c r="V37" s="32">
        <v>463</v>
      </c>
      <c r="W37" s="32">
        <v>498</v>
      </c>
      <c r="X37" s="32">
        <v>521</v>
      </c>
      <c r="Y37" s="32">
        <v>515</v>
      </c>
      <c r="Z37" s="32">
        <v>480</v>
      </c>
      <c r="AA37" s="47"/>
      <c r="AB37" s="32"/>
      <c r="AC37" s="32">
        <v>698</v>
      </c>
      <c r="AD37" s="32">
        <v>674</v>
      </c>
      <c r="AE37" s="32"/>
      <c r="AF37" s="32"/>
      <c r="AG37" s="32">
        <v>813</v>
      </c>
      <c r="AH37" s="32">
        <v>946</v>
      </c>
      <c r="AI37" s="32">
        <v>1019</v>
      </c>
      <c r="AJ37" s="32">
        <v>1123</v>
      </c>
      <c r="AK37" s="32">
        <v>1121</v>
      </c>
      <c r="AL37" s="32">
        <v>1111</v>
      </c>
      <c r="AM37" s="32">
        <v>1004</v>
      </c>
      <c r="AN37" s="32">
        <v>1052</v>
      </c>
      <c r="AO37" s="32">
        <v>1297</v>
      </c>
      <c r="AP37" s="32">
        <v>1218</v>
      </c>
      <c r="AQ37" s="32">
        <v>1460</v>
      </c>
      <c r="AR37" s="32">
        <v>1496</v>
      </c>
      <c r="AS37" s="32">
        <v>1606</v>
      </c>
      <c r="AT37" s="32">
        <v>1572</v>
      </c>
      <c r="AU37" s="32">
        <v>1514</v>
      </c>
      <c r="AV37" s="32">
        <v>1599</v>
      </c>
      <c r="AW37" s="32">
        <v>1641</v>
      </c>
      <c r="AX37" s="32">
        <v>1636</v>
      </c>
      <c r="AY37" s="32">
        <v>1659</v>
      </c>
      <c r="AZ37" s="47"/>
      <c r="BA37" s="32"/>
      <c r="BB37" s="32">
        <v>844</v>
      </c>
      <c r="BC37" s="32">
        <v>856</v>
      </c>
      <c r="BD37" s="32"/>
      <c r="BE37" s="32"/>
      <c r="BF37" s="32">
        <v>942</v>
      </c>
      <c r="BG37" s="32">
        <v>1072</v>
      </c>
      <c r="BH37" s="32">
        <v>1009</v>
      </c>
      <c r="BI37" s="32">
        <v>998</v>
      </c>
      <c r="BJ37" s="32">
        <v>1072</v>
      </c>
      <c r="BK37" s="32">
        <v>1051</v>
      </c>
      <c r="BL37" s="32">
        <v>972</v>
      </c>
      <c r="BM37" s="32">
        <v>973</v>
      </c>
      <c r="BN37" s="32">
        <v>1204</v>
      </c>
      <c r="BO37" s="32">
        <v>1102</v>
      </c>
      <c r="BP37" s="32">
        <v>1136</v>
      </c>
      <c r="BQ37" s="32">
        <v>1129</v>
      </c>
      <c r="BR37" s="32">
        <v>1126</v>
      </c>
      <c r="BS37" s="32">
        <v>1109</v>
      </c>
      <c r="BT37" s="32">
        <v>1136</v>
      </c>
      <c r="BU37" s="32">
        <v>1255</v>
      </c>
      <c r="BV37" s="32">
        <v>1218</v>
      </c>
      <c r="BW37" s="32">
        <v>1300</v>
      </c>
      <c r="BX37" s="32">
        <v>1461</v>
      </c>
      <c r="BY37" s="47"/>
      <c r="BZ37" s="32"/>
      <c r="CA37" s="32">
        <v>749</v>
      </c>
      <c r="CB37" s="32">
        <v>939</v>
      </c>
      <c r="CC37" s="32"/>
      <c r="CD37" s="32"/>
      <c r="CE37" s="32">
        <v>1045</v>
      </c>
      <c r="CF37" s="32">
        <v>1081</v>
      </c>
      <c r="CG37" s="32">
        <v>1244</v>
      </c>
      <c r="CH37" s="32">
        <v>1245</v>
      </c>
      <c r="CI37" s="32">
        <v>1317</v>
      </c>
      <c r="CJ37" s="32">
        <v>1257</v>
      </c>
      <c r="CK37" s="32">
        <v>1394</v>
      </c>
      <c r="CL37" s="32">
        <v>1473</v>
      </c>
      <c r="CM37" s="32">
        <v>1695</v>
      </c>
      <c r="CN37" s="32">
        <v>1963</v>
      </c>
      <c r="CO37" s="32">
        <v>1878</v>
      </c>
      <c r="CP37" s="32">
        <v>1972</v>
      </c>
      <c r="CQ37" s="32">
        <v>2001</v>
      </c>
      <c r="CR37" s="32">
        <v>2137</v>
      </c>
      <c r="CS37" s="32">
        <v>2424</v>
      </c>
      <c r="CT37" s="32">
        <v>2414</v>
      </c>
      <c r="CU37" s="32">
        <v>2348</v>
      </c>
      <c r="CV37" s="32">
        <v>2217</v>
      </c>
      <c r="CW37" s="32">
        <v>2104</v>
      </c>
      <c r="CX37" s="47"/>
      <c r="CY37" s="32"/>
      <c r="CZ37" s="32">
        <v>896</v>
      </c>
      <c r="DA37" s="32">
        <v>929</v>
      </c>
      <c r="DB37" s="32"/>
      <c r="DC37" s="32"/>
      <c r="DD37" s="32">
        <v>2143</v>
      </c>
      <c r="DE37" s="32">
        <v>2498</v>
      </c>
      <c r="DF37" s="32">
        <v>2843</v>
      </c>
      <c r="DG37" s="32">
        <v>3320</v>
      </c>
      <c r="DH37" s="32">
        <v>3634</v>
      </c>
      <c r="DI37" s="32">
        <v>2404</v>
      </c>
      <c r="DJ37" s="32">
        <v>2639</v>
      </c>
      <c r="DK37" s="32">
        <v>2730</v>
      </c>
      <c r="DL37" s="32">
        <v>2619</v>
      </c>
      <c r="DM37" s="32">
        <v>2677</v>
      </c>
      <c r="DN37" s="32">
        <v>2770</v>
      </c>
      <c r="DO37" s="32">
        <v>2666</v>
      </c>
      <c r="DP37" s="32">
        <v>2354</v>
      </c>
      <c r="DQ37" s="32">
        <v>2322</v>
      </c>
      <c r="DR37" s="32">
        <v>2201</v>
      </c>
      <c r="DS37" s="32">
        <v>2410</v>
      </c>
      <c r="DT37" s="32">
        <v>2469</v>
      </c>
      <c r="DU37" s="32">
        <v>2290</v>
      </c>
      <c r="DV37" s="32">
        <v>2044</v>
      </c>
      <c r="DW37" s="47"/>
      <c r="DX37" s="32"/>
      <c r="DY37" s="32">
        <v>370</v>
      </c>
      <c r="DZ37" s="32">
        <v>324</v>
      </c>
      <c r="EA37" s="32"/>
      <c r="EB37" s="32"/>
      <c r="EC37" s="32">
        <v>437</v>
      </c>
      <c r="ED37" s="32">
        <v>485</v>
      </c>
      <c r="EE37" s="32">
        <v>502</v>
      </c>
      <c r="EF37" s="32">
        <v>589</v>
      </c>
      <c r="EG37" s="32">
        <v>568</v>
      </c>
      <c r="EH37" s="32">
        <v>640</v>
      </c>
      <c r="EI37" s="32">
        <v>755</v>
      </c>
      <c r="EJ37" s="32">
        <v>638</v>
      </c>
      <c r="EK37" s="32">
        <v>685</v>
      </c>
      <c r="EL37" s="32">
        <v>680</v>
      </c>
      <c r="EM37" s="32">
        <v>726</v>
      </c>
      <c r="EN37" s="32">
        <v>804</v>
      </c>
      <c r="EO37" s="32">
        <v>805</v>
      </c>
      <c r="EP37" s="32">
        <v>837</v>
      </c>
      <c r="EQ37" s="32">
        <v>840</v>
      </c>
      <c r="ER37" s="32">
        <v>985</v>
      </c>
      <c r="ES37" s="10">
        <v>1033</v>
      </c>
      <c r="ET37" s="10">
        <v>1058</v>
      </c>
      <c r="EU37" s="10">
        <v>1200</v>
      </c>
      <c r="EV37" s="10"/>
      <c r="EW37" s="10"/>
      <c r="EX37" s="10"/>
      <c r="EY37" s="10"/>
      <c r="EZ37" s="10"/>
      <c r="FA37" s="10"/>
      <c r="FB37" s="10"/>
      <c r="FC37" s="10"/>
    </row>
    <row r="38" spans="1:159" x14ac:dyDescent="0.2">
      <c r="A38" s="38" t="s">
        <v>96</v>
      </c>
      <c r="B38" s="48"/>
      <c r="C38" s="34"/>
      <c r="D38" s="34">
        <v>25</v>
      </c>
      <c r="E38" s="34">
        <v>23</v>
      </c>
      <c r="F38" s="34"/>
      <c r="G38" s="34"/>
      <c r="H38" s="34">
        <v>18</v>
      </c>
      <c r="I38" s="34">
        <v>28</v>
      </c>
      <c r="J38" s="34">
        <v>27</v>
      </c>
      <c r="K38" s="34">
        <v>18</v>
      </c>
      <c r="L38" s="34">
        <v>24</v>
      </c>
      <c r="M38" s="34">
        <v>28</v>
      </c>
      <c r="N38" s="34">
        <v>22</v>
      </c>
      <c r="O38" s="34">
        <v>19</v>
      </c>
      <c r="P38" s="34">
        <v>22</v>
      </c>
      <c r="Q38" s="34">
        <v>10</v>
      </c>
      <c r="R38" s="34">
        <v>17</v>
      </c>
      <c r="S38" s="34">
        <v>26</v>
      </c>
      <c r="T38" s="34">
        <v>31</v>
      </c>
      <c r="U38" s="34">
        <v>25</v>
      </c>
      <c r="V38" s="34">
        <v>35</v>
      </c>
      <c r="W38" s="34">
        <v>22</v>
      </c>
      <c r="X38" s="34">
        <v>35</v>
      </c>
      <c r="Y38" s="34">
        <v>35</v>
      </c>
      <c r="Z38" s="34">
        <v>36</v>
      </c>
      <c r="AA38" s="48"/>
      <c r="AB38" s="34"/>
      <c r="AC38" s="34">
        <v>34</v>
      </c>
      <c r="AD38" s="34">
        <v>50</v>
      </c>
      <c r="AE38" s="34"/>
      <c r="AF38" s="34"/>
      <c r="AG38" s="34">
        <v>81</v>
      </c>
      <c r="AH38" s="34">
        <v>73</v>
      </c>
      <c r="AI38" s="34">
        <v>116</v>
      </c>
      <c r="AJ38" s="34">
        <v>101</v>
      </c>
      <c r="AK38" s="34">
        <v>73</v>
      </c>
      <c r="AL38" s="34">
        <v>91</v>
      </c>
      <c r="AM38" s="34">
        <v>81</v>
      </c>
      <c r="AN38" s="34">
        <v>63</v>
      </c>
      <c r="AO38" s="34">
        <v>76</v>
      </c>
      <c r="AP38" s="34">
        <v>90</v>
      </c>
      <c r="AQ38" s="34">
        <v>86</v>
      </c>
      <c r="AR38" s="34">
        <v>111</v>
      </c>
      <c r="AS38" s="34">
        <v>98</v>
      </c>
      <c r="AT38" s="34">
        <v>76</v>
      </c>
      <c r="AU38" s="34">
        <v>78</v>
      </c>
      <c r="AV38" s="34">
        <v>73</v>
      </c>
      <c r="AW38" s="34">
        <v>94</v>
      </c>
      <c r="AX38" s="34">
        <v>75</v>
      </c>
      <c r="AY38" s="34">
        <v>75</v>
      </c>
      <c r="AZ38" s="48"/>
      <c r="BA38" s="34"/>
      <c r="BB38" s="34">
        <v>120</v>
      </c>
      <c r="BC38" s="34">
        <v>127</v>
      </c>
      <c r="BD38" s="34"/>
      <c r="BE38" s="34"/>
      <c r="BF38" s="34">
        <v>116</v>
      </c>
      <c r="BG38" s="34">
        <v>110</v>
      </c>
      <c r="BH38" s="34">
        <v>175</v>
      </c>
      <c r="BI38" s="34">
        <v>149</v>
      </c>
      <c r="BJ38" s="34">
        <v>163</v>
      </c>
      <c r="BK38" s="34">
        <v>126</v>
      </c>
      <c r="BL38" s="34">
        <v>141</v>
      </c>
      <c r="BM38" s="34">
        <v>136</v>
      </c>
      <c r="BN38" s="34">
        <v>103</v>
      </c>
      <c r="BO38" s="34">
        <v>105</v>
      </c>
      <c r="BP38" s="34">
        <v>113</v>
      </c>
      <c r="BQ38" s="34">
        <v>97</v>
      </c>
      <c r="BR38" s="34">
        <v>99</v>
      </c>
      <c r="BS38" s="34">
        <v>85</v>
      </c>
      <c r="BT38" s="34">
        <v>98</v>
      </c>
      <c r="BU38" s="34">
        <v>98</v>
      </c>
      <c r="BV38" s="34">
        <v>145</v>
      </c>
      <c r="BW38" s="34">
        <v>139</v>
      </c>
      <c r="BX38" s="34">
        <v>125</v>
      </c>
      <c r="BY38" s="48"/>
      <c r="BZ38" s="34"/>
      <c r="CA38" s="34">
        <v>60</v>
      </c>
      <c r="CB38" s="34">
        <v>46</v>
      </c>
      <c r="CC38" s="34"/>
      <c r="CD38" s="34"/>
      <c r="CE38" s="34">
        <v>38</v>
      </c>
      <c r="CF38" s="34">
        <v>23</v>
      </c>
      <c r="CG38" s="34">
        <v>28</v>
      </c>
      <c r="CH38" s="34">
        <v>22</v>
      </c>
      <c r="CI38" s="34">
        <v>36</v>
      </c>
      <c r="CJ38" s="34">
        <v>40</v>
      </c>
      <c r="CK38" s="34">
        <v>27</v>
      </c>
      <c r="CL38" s="34">
        <v>41</v>
      </c>
      <c r="CM38" s="34">
        <v>96</v>
      </c>
      <c r="CN38" s="34">
        <v>88</v>
      </c>
      <c r="CO38" s="34">
        <v>68</v>
      </c>
      <c r="CP38" s="34">
        <v>43</v>
      </c>
      <c r="CQ38" s="34">
        <v>70</v>
      </c>
      <c r="CR38" s="34">
        <v>57</v>
      </c>
      <c r="CS38" s="34">
        <v>58</v>
      </c>
      <c r="CT38" s="34">
        <v>47</v>
      </c>
      <c r="CU38" s="34">
        <v>41</v>
      </c>
      <c r="CV38" s="34">
        <v>43</v>
      </c>
      <c r="CW38" s="34">
        <v>60</v>
      </c>
      <c r="CX38" s="48"/>
      <c r="CY38" s="34"/>
      <c r="CZ38" s="34">
        <v>82</v>
      </c>
      <c r="DA38" s="34">
        <v>72</v>
      </c>
      <c r="DB38" s="34"/>
      <c r="DC38" s="34"/>
      <c r="DD38" s="34">
        <v>72</v>
      </c>
      <c r="DE38" s="34">
        <v>75</v>
      </c>
      <c r="DF38" s="34">
        <v>77</v>
      </c>
      <c r="DG38" s="34">
        <v>72</v>
      </c>
      <c r="DH38" s="34">
        <v>58</v>
      </c>
      <c r="DI38" s="34">
        <v>66</v>
      </c>
      <c r="DJ38" s="34">
        <v>75</v>
      </c>
      <c r="DK38" s="34">
        <v>75</v>
      </c>
      <c r="DL38" s="34">
        <v>51</v>
      </c>
      <c r="DM38" s="34">
        <v>45</v>
      </c>
      <c r="DN38" s="34">
        <v>82</v>
      </c>
      <c r="DO38" s="34">
        <v>75</v>
      </c>
      <c r="DP38" s="34">
        <v>63</v>
      </c>
      <c r="DQ38" s="34">
        <v>115</v>
      </c>
      <c r="DR38" s="34">
        <v>78</v>
      </c>
      <c r="DS38" s="34">
        <v>79</v>
      </c>
      <c r="DT38" s="34">
        <v>90</v>
      </c>
      <c r="DU38" s="34">
        <v>92</v>
      </c>
      <c r="DV38" s="34">
        <v>98</v>
      </c>
      <c r="DW38" s="48"/>
      <c r="DX38" s="34"/>
      <c r="DY38" s="34">
        <v>18</v>
      </c>
      <c r="DZ38" s="34">
        <v>11</v>
      </c>
      <c r="EA38" s="34"/>
      <c r="EB38" s="34"/>
      <c r="EC38" s="34">
        <v>20</v>
      </c>
      <c r="ED38" s="34">
        <v>30</v>
      </c>
      <c r="EE38" s="34">
        <v>30</v>
      </c>
      <c r="EF38" s="34">
        <v>29</v>
      </c>
      <c r="EG38" s="34">
        <v>52</v>
      </c>
      <c r="EH38" s="34">
        <v>36</v>
      </c>
      <c r="EI38" s="34">
        <v>30</v>
      </c>
      <c r="EJ38" s="34">
        <v>36</v>
      </c>
      <c r="EK38" s="34">
        <v>46</v>
      </c>
      <c r="EL38" s="34">
        <v>45</v>
      </c>
      <c r="EM38" s="34">
        <v>48</v>
      </c>
      <c r="EN38" s="34">
        <v>47</v>
      </c>
      <c r="EO38" s="34">
        <v>37</v>
      </c>
      <c r="EP38" s="34">
        <v>38</v>
      </c>
      <c r="EQ38" s="34">
        <v>46</v>
      </c>
      <c r="ER38" s="34">
        <v>42</v>
      </c>
      <c r="ES38" s="10">
        <v>38</v>
      </c>
      <c r="ET38" s="10">
        <v>50</v>
      </c>
      <c r="EU38" s="10">
        <v>35</v>
      </c>
      <c r="EV38" s="10"/>
      <c r="EW38" s="10"/>
      <c r="EX38" s="10"/>
      <c r="EY38" s="10"/>
      <c r="EZ38" s="10"/>
      <c r="FA38" s="10"/>
      <c r="FB38" s="10"/>
      <c r="FC38" s="10"/>
    </row>
    <row r="39" spans="1:159" x14ac:dyDescent="0.2">
      <c r="A39" s="35" t="s">
        <v>139</v>
      </c>
      <c r="B39" s="45">
        <f t="shared" ref="B39:BY39" si="84">SUM(B41:B52)</f>
        <v>0</v>
      </c>
      <c r="C39" s="29">
        <f t="shared" si="84"/>
        <v>0</v>
      </c>
      <c r="D39" s="29">
        <f t="shared" si="84"/>
        <v>6533</v>
      </c>
      <c r="E39" s="29">
        <f t="shared" si="84"/>
        <v>6377</v>
      </c>
      <c r="F39" s="29">
        <f t="shared" si="84"/>
        <v>0</v>
      </c>
      <c r="G39" s="29">
        <f t="shared" si="84"/>
        <v>0</v>
      </c>
      <c r="H39" s="29">
        <f t="shared" si="84"/>
        <v>7621</v>
      </c>
      <c r="I39" s="29">
        <f t="shared" si="84"/>
        <v>7442</v>
      </c>
      <c r="J39" s="29">
        <f t="shared" si="84"/>
        <v>7613</v>
      </c>
      <c r="K39" s="29">
        <f t="shared" si="84"/>
        <v>7607</v>
      </c>
      <c r="L39" s="29">
        <f t="shared" si="84"/>
        <v>7721</v>
      </c>
      <c r="M39" s="29">
        <f t="shared" si="84"/>
        <v>7496</v>
      </c>
      <c r="N39" s="29">
        <f t="shared" si="84"/>
        <v>7441</v>
      </c>
      <c r="O39" s="29">
        <f t="shared" si="84"/>
        <v>7383</v>
      </c>
      <c r="P39" s="29">
        <f t="shared" si="84"/>
        <v>7488</v>
      </c>
      <c r="Q39" s="29">
        <f t="shared" si="84"/>
        <v>7975</v>
      </c>
      <c r="R39" s="29">
        <f t="shared" si="84"/>
        <v>8209</v>
      </c>
      <c r="S39" s="29">
        <f t="shared" si="84"/>
        <v>8535</v>
      </c>
      <c r="T39" s="29">
        <f t="shared" si="84"/>
        <v>8437</v>
      </c>
      <c r="U39" s="29">
        <f t="shared" si="84"/>
        <v>9140</v>
      </c>
      <c r="V39" s="29">
        <f t="shared" si="84"/>
        <v>9706</v>
      </c>
      <c r="W39" s="29">
        <f t="shared" ref="W39:X39" si="85">SUM(W41:W52)</f>
        <v>10206</v>
      </c>
      <c r="X39" s="29">
        <f t="shared" si="85"/>
        <v>10074</v>
      </c>
      <c r="Y39" s="29">
        <f t="shared" ref="Y39:Z39" si="86">SUM(Y41:Y52)</f>
        <v>10566</v>
      </c>
      <c r="Z39" s="29">
        <f t="shared" si="86"/>
        <v>10340</v>
      </c>
      <c r="AA39" s="45">
        <f t="shared" si="84"/>
        <v>0</v>
      </c>
      <c r="AB39" s="29">
        <f t="shared" si="84"/>
        <v>0</v>
      </c>
      <c r="AC39" s="29">
        <f t="shared" si="84"/>
        <v>8914</v>
      </c>
      <c r="AD39" s="29">
        <f t="shared" si="84"/>
        <v>9085</v>
      </c>
      <c r="AE39" s="29">
        <f t="shared" si="84"/>
        <v>0</v>
      </c>
      <c r="AF39" s="29">
        <f t="shared" si="84"/>
        <v>0</v>
      </c>
      <c r="AG39" s="29">
        <f t="shared" si="84"/>
        <v>11012</v>
      </c>
      <c r="AH39" s="29">
        <f t="shared" si="84"/>
        <v>11223</v>
      </c>
      <c r="AI39" s="29">
        <f t="shared" si="84"/>
        <v>11978</v>
      </c>
      <c r="AJ39" s="29">
        <f t="shared" si="84"/>
        <v>13124</v>
      </c>
      <c r="AK39" s="29">
        <f t="shared" si="84"/>
        <v>13776</v>
      </c>
      <c r="AL39" s="29">
        <f t="shared" si="84"/>
        <v>13522</v>
      </c>
      <c r="AM39" s="29">
        <f t="shared" si="84"/>
        <v>13686</v>
      </c>
      <c r="AN39" s="29">
        <f t="shared" si="84"/>
        <v>13540</v>
      </c>
      <c r="AO39" s="29">
        <f t="shared" si="84"/>
        <v>14554</v>
      </c>
      <c r="AP39" s="29">
        <f t="shared" si="84"/>
        <v>15643</v>
      </c>
      <c r="AQ39" s="29">
        <f t="shared" si="84"/>
        <v>16436</v>
      </c>
      <c r="AR39" s="29">
        <f t="shared" si="84"/>
        <v>16745</v>
      </c>
      <c r="AS39" s="29">
        <f t="shared" si="84"/>
        <v>18036</v>
      </c>
      <c r="AT39" s="29">
        <f t="shared" si="84"/>
        <v>19018</v>
      </c>
      <c r="AU39" s="29">
        <f t="shared" si="84"/>
        <v>20195</v>
      </c>
      <c r="AV39" s="29">
        <f t="shared" ref="AV39:AW39" si="87">SUM(AV41:AV52)</f>
        <v>21405</v>
      </c>
      <c r="AW39" s="29">
        <f t="shared" si="87"/>
        <v>21963</v>
      </c>
      <c r="AX39" s="29">
        <f t="shared" ref="AX39:AY39" si="88">SUM(AX41:AX52)</f>
        <v>21378</v>
      </c>
      <c r="AY39" s="29">
        <f t="shared" si="88"/>
        <v>21643</v>
      </c>
      <c r="AZ39" s="45">
        <f t="shared" si="84"/>
        <v>0</v>
      </c>
      <c r="BA39" s="29">
        <f t="shared" si="84"/>
        <v>0</v>
      </c>
      <c r="BB39" s="29">
        <f t="shared" si="84"/>
        <v>11924</v>
      </c>
      <c r="BC39" s="29">
        <f t="shared" si="84"/>
        <v>12188</v>
      </c>
      <c r="BD39" s="29">
        <f t="shared" si="84"/>
        <v>0</v>
      </c>
      <c r="BE39" s="29">
        <f t="shared" si="84"/>
        <v>0</v>
      </c>
      <c r="BF39" s="29">
        <f t="shared" si="84"/>
        <v>13224</v>
      </c>
      <c r="BG39" s="29">
        <f t="shared" si="84"/>
        <v>13831</v>
      </c>
      <c r="BH39" s="29">
        <f t="shared" si="84"/>
        <v>14384</v>
      </c>
      <c r="BI39" s="29">
        <f t="shared" si="84"/>
        <v>14480</v>
      </c>
      <c r="BJ39" s="29">
        <f t="shared" si="84"/>
        <v>14659</v>
      </c>
      <c r="BK39" s="29">
        <f t="shared" si="84"/>
        <v>14436</v>
      </c>
      <c r="BL39" s="29">
        <f t="shared" si="84"/>
        <v>14920</v>
      </c>
      <c r="BM39" s="29">
        <f t="shared" si="84"/>
        <v>14880</v>
      </c>
      <c r="BN39" s="29">
        <f t="shared" si="84"/>
        <v>17268</v>
      </c>
      <c r="BO39" s="29">
        <f t="shared" si="84"/>
        <v>19042</v>
      </c>
      <c r="BP39" s="29">
        <f t="shared" si="84"/>
        <v>18738</v>
      </c>
      <c r="BQ39" s="29">
        <f t="shared" si="84"/>
        <v>18045</v>
      </c>
      <c r="BR39" s="29">
        <f t="shared" si="84"/>
        <v>18024</v>
      </c>
      <c r="BS39" s="29">
        <f t="shared" si="84"/>
        <v>19148</v>
      </c>
      <c r="BT39" s="29">
        <f t="shared" si="84"/>
        <v>19811</v>
      </c>
      <c r="BU39" s="29">
        <f t="shared" ref="BU39:BV39" si="89">SUM(BU41:BU52)</f>
        <v>19701</v>
      </c>
      <c r="BV39" s="29">
        <f t="shared" si="89"/>
        <v>21721</v>
      </c>
      <c r="BW39" s="29">
        <f t="shared" ref="BW39:BX39" si="90">SUM(BW41:BW52)</f>
        <v>23183</v>
      </c>
      <c r="BX39" s="29">
        <f t="shared" si="90"/>
        <v>23172</v>
      </c>
      <c r="BY39" s="45">
        <f t="shared" si="84"/>
        <v>0</v>
      </c>
      <c r="BZ39" s="29">
        <f t="shared" ref="BZ39:EQ39" si="91">SUM(BZ41:BZ52)</f>
        <v>0</v>
      </c>
      <c r="CA39" s="29">
        <f t="shared" si="91"/>
        <v>17513</v>
      </c>
      <c r="CB39" s="29">
        <f t="shared" si="91"/>
        <v>18572</v>
      </c>
      <c r="CC39" s="29">
        <f t="shared" si="91"/>
        <v>0</v>
      </c>
      <c r="CD39" s="29">
        <f t="shared" si="91"/>
        <v>0</v>
      </c>
      <c r="CE39" s="29">
        <f t="shared" si="91"/>
        <v>22993</v>
      </c>
      <c r="CF39" s="29">
        <f t="shared" si="91"/>
        <v>24327</v>
      </c>
      <c r="CG39" s="29">
        <f t="shared" si="91"/>
        <v>25796</v>
      </c>
      <c r="CH39" s="29">
        <f t="shared" si="91"/>
        <v>25568</v>
      </c>
      <c r="CI39" s="29">
        <f t="shared" si="91"/>
        <v>25627</v>
      </c>
      <c r="CJ39" s="29">
        <f t="shared" si="91"/>
        <v>26687</v>
      </c>
      <c r="CK39" s="29">
        <f t="shared" si="91"/>
        <v>27471</v>
      </c>
      <c r="CL39" s="29">
        <f t="shared" si="91"/>
        <v>30053</v>
      </c>
      <c r="CM39" s="29">
        <f t="shared" si="91"/>
        <v>35935</v>
      </c>
      <c r="CN39" s="29">
        <f t="shared" si="91"/>
        <v>37930</v>
      </c>
      <c r="CO39" s="29">
        <f t="shared" si="91"/>
        <v>38372</v>
      </c>
      <c r="CP39" s="29">
        <f t="shared" si="91"/>
        <v>38906</v>
      </c>
      <c r="CQ39" s="29">
        <f t="shared" si="91"/>
        <v>40978</v>
      </c>
      <c r="CR39" s="29">
        <f t="shared" si="91"/>
        <v>42068</v>
      </c>
      <c r="CS39" s="29">
        <f t="shared" si="91"/>
        <v>45360</v>
      </c>
      <c r="CT39" s="29">
        <f t="shared" ref="CT39:CU39" si="92">SUM(CT41:CT52)</f>
        <v>47606</v>
      </c>
      <c r="CU39" s="29">
        <f t="shared" si="92"/>
        <v>48319</v>
      </c>
      <c r="CV39" s="29">
        <f t="shared" ref="CV39:CW39" si="93">SUM(CV41:CV52)</f>
        <v>48418</v>
      </c>
      <c r="CW39" s="29">
        <f t="shared" si="93"/>
        <v>47410</v>
      </c>
      <c r="CX39" s="45">
        <f t="shared" si="91"/>
        <v>0</v>
      </c>
      <c r="CY39" s="29">
        <f t="shared" si="91"/>
        <v>0</v>
      </c>
      <c r="CZ39" s="29">
        <f t="shared" si="91"/>
        <v>20564</v>
      </c>
      <c r="DA39" s="29">
        <f t="shared" si="91"/>
        <v>21306</v>
      </c>
      <c r="DB39" s="29">
        <f t="shared" si="91"/>
        <v>0</v>
      </c>
      <c r="DC39" s="29">
        <f t="shared" si="91"/>
        <v>0</v>
      </c>
      <c r="DD39" s="29">
        <f t="shared" si="91"/>
        <v>22564</v>
      </c>
      <c r="DE39" s="29">
        <f t="shared" si="91"/>
        <v>23249</v>
      </c>
      <c r="DF39" s="29">
        <f t="shared" si="91"/>
        <v>23973</v>
      </c>
      <c r="DG39" s="29">
        <f t="shared" si="91"/>
        <v>23776</v>
      </c>
      <c r="DH39" s="29">
        <f t="shared" si="91"/>
        <v>25839</v>
      </c>
      <c r="DI39" s="29">
        <f t="shared" si="91"/>
        <v>26878</v>
      </c>
      <c r="DJ39" s="29">
        <f t="shared" si="91"/>
        <v>28355</v>
      </c>
      <c r="DK39" s="29">
        <f t="shared" si="91"/>
        <v>32262</v>
      </c>
      <c r="DL39" s="29">
        <f t="shared" si="91"/>
        <v>38915</v>
      </c>
      <c r="DM39" s="29">
        <f t="shared" si="91"/>
        <v>42212</v>
      </c>
      <c r="DN39" s="29">
        <f t="shared" si="91"/>
        <v>44285</v>
      </c>
      <c r="DO39" s="29">
        <f t="shared" si="91"/>
        <v>41006</v>
      </c>
      <c r="DP39" s="29">
        <f t="shared" si="91"/>
        <v>46319</v>
      </c>
      <c r="DQ39" s="29">
        <f t="shared" si="91"/>
        <v>47188</v>
      </c>
      <c r="DR39" s="29">
        <f t="shared" si="91"/>
        <v>47282</v>
      </c>
      <c r="DS39" s="29">
        <f t="shared" ref="DS39:DT39" si="94">SUM(DS41:DS52)</f>
        <v>47238</v>
      </c>
      <c r="DT39" s="29">
        <f t="shared" si="94"/>
        <v>42790</v>
      </c>
      <c r="DU39" s="29">
        <f t="shared" ref="DU39:DV39" si="95">SUM(DU41:DU52)</f>
        <v>39832</v>
      </c>
      <c r="DV39" s="29">
        <f t="shared" si="95"/>
        <v>36588</v>
      </c>
      <c r="DW39" s="45">
        <f t="shared" si="91"/>
        <v>0</v>
      </c>
      <c r="DX39" s="29">
        <f t="shared" si="91"/>
        <v>0</v>
      </c>
      <c r="DY39" s="29">
        <f t="shared" si="91"/>
        <v>4652</v>
      </c>
      <c r="DZ39" s="29">
        <f t="shared" si="91"/>
        <v>4780</v>
      </c>
      <c r="EA39" s="29">
        <f t="shared" si="91"/>
        <v>0</v>
      </c>
      <c r="EB39" s="29">
        <f t="shared" si="91"/>
        <v>0</v>
      </c>
      <c r="EC39" s="29">
        <f t="shared" si="91"/>
        <v>5723</v>
      </c>
      <c r="ED39" s="29">
        <f t="shared" si="91"/>
        <v>6529</v>
      </c>
      <c r="EE39" s="29">
        <f t="shared" si="91"/>
        <v>6938</v>
      </c>
      <c r="EF39" s="29">
        <f t="shared" si="91"/>
        <v>7244</v>
      </c>
      <c r="EG39" s="29">
        <f t="shared" si="91"/>
        <v>8193</v>
      </c>
      <c r="EH39" s="29">
        <f t="shared" si="91"/>
        <v>8605</v>
      </c>
      <c r="EI39" s="29">
        <f t="shared" si="91"/>
        <v>9655</v>
      </c>
      <c r="EJ39" s="29">
        <f t="shared" si="91"/>
        <v>10643</v>
      </c>
      <c r="EK39" s="29">
        <f t="shared" si="91"/>
        <v>10145</v>
      </c>
      <c r="EL39" s="29">
        <f t="shared" si="91"/>
        <v>10443</v>
      </c>
      <c r="EM39" s="29">
        <f t="shared" si="91"/>
        <v>10518</v>
      </c>
      <c r="EN39" s="29">
        <f t="shared" si="91"/>
        <v>11162</v>
      </c>
      <c r="EO39" s="29">
        <f t="shared" si="91"/>
        <v>12111</v>
      </c>
      <c r="EP39" s="29">
        <f t="shared" si="91"/>
        <v>13477</v>
      </c>
      <c r="EQ39" s="29">
        <f t="shared" si="91"/>
        <v>14260</v>
      </c>
      <c r="ER39" s="29">
        <f t="shared" ref="ER39:ES39" si="96">SUM(ER41:ER52)</f>
        <v>16375</v>
      </c>
      <c r="ES39" s="29">
        <f t="shared" si="96"/>
        <v>16633</v>
      </c>
      <c r="ET39" s="29">
        <f t="shared" ref="ET39:EU39" si="97">SUM(ET41:ET52)</f>
        <v>18958</v>
      </c>
      <c r="EU39" s="29">
        <f t="shared" si="97"/>
        <v>20402</v>
      </c>
      <c r="EV39" s="10"/>
      <c r="EW39" s="10"/>
      <c r="EX39" s="10"/>
      <c r="EY39" s="10"/>
      <c r="EZ39" s="10"/>
      <c r="FA39" s="10"/>
      <c r="FB39" s="10"/>
      <c r="FC39" s="10"/>
    </row>
    <row r="40" spans="1:159" x14ac:dyDescent="0.2">
      <c r="A40" s="30" t="s">
        <v>137</v>
      </c>
      <c r="B40" s="46">
        <f t="shared" ref="B40:BY40" si="98">(B39/B5)*100</f>
        <v>0</v>
      </c>
      <c r="C40" s="31">
        <f t="shared" si="98"/>
        <v>0</v>
      </c>
      <c r="D40" s="31">
        <f t="shared" si="98"/>
        <v>27.860463132756198</v>
      </c>
      <c r="E40" s="31">
        <f t="shared" si="98"/>
        <v>27.542867015073639</v>
      </c>
      <c r="F40" s="31">
        <f t="shared" si="98"/>
        <v>0</v>
      </c>
      <c r="G40" s="31">
        <f t="shared" si="98"/>
        <v>0</v>
      </c>
      <c r="H40" s="31">
        <f t="shared" si="98"/>
        <v>26.783580515920434</v>
      </c>
      <c r="I40" s="31">
        <f t="shared" si="98"/>
        <v>25.439256170096396</v>
      </c>
      <c r="J40" s="31">
        <f t="shared" si="98"/>
        <v>25.461538461538463</v>
      </c>
      <c r="K40" s="31">
        <f t="shared" si="98"/>
        <v>24.990144546649145</v>
      </c>
      <c r="L40" s="31">
        <f t="shared" si="98"/>
        <v>25.328040939509251</v>
      </c>
      <c r="M40" s="31">
        <f t="shared" si="98"/>
        <v>24.727848518836183</v>
      </c>
      <c r="N40" s="31">
        <f t="shared" si="98"/>
        <v>24.263866697101118</v>
      </c>
      <c r="O40" s="31">
        <f t="shared" si="98"/>
        <v>23.747949435491652</v>
      </c>
      <c r="P40" s="31">
        <f t="shared" si="98"/>
        <v>23.135388988444664</v>
      </c>
      <c r="Q40" s="31">
        <f t="shared" si="98"/>
        <v>22.96484003801077</v>
      </c>
      <c r="R40" s="31">
        <f t="shared" si="98"/>
        <v>22.695604091788777</v>
      </c>
      <c r="S40" s="31">
        <f t="shared" si="98"/>
        <v>22.792212994365368</v>
      </c>
      <c r="T40" s="31">
        <f t="shared" si="98"/>
        <v>22.350853025325847</v>
      </c>
      <c r="U40" s="31">
        <f t="shared" si="98"/>
        <v>22.36085626911315</v>
      </c>
      <c r="V40" s="31">
        <f t="shared" si="98"/>
        <v>22.373334562721865</v>
      </c>
      <c r="W40" s="31">
        <f t="shared" ref="W40:X40" si="99">(W39/W5)*100</f>
        <v>21.682600382409177</v>
      </c>
      <c r="X40" s="31">
        <f t="shared" si="99"/>
        <v>20.802444917091705</v>
      </c>
      <c r="Y40" s="31">
        <f t="shared" ref="Y40:Z40" si="100">(Y39/Y5)*100</f>
        <v>21.037332005973123</v>
      </c>
      <c r="Z40" s="31">
        <f t="shared" si="100"/>
        <v>20.367561604979613</v>
      </c>
      <c r="AA40" s="46">
        <f t="shared" si="98"/>
        <v>0</v>
      </c>
      <c r="AB40" s="31">
        <f t="shared" si="98"/>
        <v>0</v>
      </c>
      <c r="AC40" s="31">
        <f t="shared" si="98"/>
        <v>22.920470031626856</v>
      </c>
      <c r="AD40" s="31">
        <f t="shared" si="98"/>
        <v>23.639769977362025</v>
      </c>
      <c r="AE40" s="31">
        <f t="shared" si="98"/>
        <v>0</v>
      </c>
      <c r="AF40" s="31">
        <f t="shared" si="98"/>
        <v>0</v>
      </c>
      <c r="AG40" s="31">
        <f t="shared" si="98"/>
        <v>23.382028197723798</v>
      </c>
      <c r="AH40" s="31">
        <f t="shared" si="98"/>
        <v>22.312570826457783</v>
      </c>
      <c r="AI40" s="31">
        <f t="shared" si="98"/>
        <v>22.206154987022618</v>
      </c>
      <c r="AJ40" s="31">
        <f t="shared" si="98"/>
        <v>22.490317716009187</v>
      </c>
      <c r="AK40" s="31">
        <f t="shared" si="98"/>
        <v>23.205592520845617</v>
      </c>
      <c r="AL40" s="31">
        <f t="shared" si="98"/>
        <v>22.431984074319843</v>
      </c>
      <c r="AM40" s="31">
        <f t="shared" si="98"/>
        <v>22.683727251632579</v>
      </c>
      <c r="AN40" s="31">
        <f t="shared" si="98"/>
        <v>22.159304780452679</v>
      </c>
      <c r="AO40" s="31">
        <f t="shared" si="98"/>
        <v>22.859566180281778</v>
      </c>
      <c r="AP40" s="31">
        <f t="shared" si="98"/>
        <v>23.042703315804204</v>
      </c>
      <c r="AQ40" s="31">
        <f t="shared" si="98"/>
        <v>22.536988029453305</v>
      </c>
      <c r="AR40" s="31">
        <f t="shared" si="98"/>
        <v>22.075593582323705</v>
      </c>
      <c r="AS40" s="31">
        <f t="shared" si="98"/>
        <v>22.970529050663544</v>
      </c>
      <c r="AT40" s="31">
        <f t="shared" si="98"/>
        <v>22.998597204082618</v>
      </c>
      <c r="AU40" s="31">
        <f t="shared" si="98"/>
        <v>23.226526199567559</v>
      </c>
      <c r="AV40" s="31">
        <f t="shared" ref="AV40:AW40" si="101">(AV39/AV5)*100</f>
        <v>23.637046280243382</v>
      </c>
      <c r="AW40" s="31">
        <f t="shared" si="101"/>
        <v>23.857785309261555</v>
      </c>
      <c r="AX40" s="31">
        <f t="shared" ref="AX40:AY40" si="102">(AX39/AX5)*100</f>
        <v>21.455669523675706</v>
      </c>
      <c r="AY40" s="31">
        <f t="shared" si="102"/>
        <v>21.167783265685365</v>
      </c>
      <c r="AZ40" s="46">
        <f t="shared" si="98"/>
        <v>0</v>
      </c>
      <c r="BA40" s="31">
        <f t="shared" si="98"/>
        <v>0</v>
      </c>
      <c r="BB40" s="31">
        <f t="shared" si="98"/>
        <v>23.354747727984957</v>
      </c>
      <c r="BC40" s="31">
        <f t="shared" si="98"/>
        <v>23.290655455761513</v>
      </c>
      <c r="BD40" s="31">
        <f t="shared" si="98"/>
        <v>0</v>
      </c>
      <c r="BE40" s="31">
        <f t="shared" si="98"/>
        <v>0</v>
      </c>
      <c r="BF40" s="31">
        <f t="shared" si="98"/>
        <v>23.503901320583687</v>
      </c>
      <c r="BG40" s="31">
        <f t="shared" si="98"/>
        <v>22.990359042553191</v>
      </c>
      <c r="BH40" s="31">
        <f t="shared" si="98"/>
        <v>23.011454533819673</v>
      </c>
      <c r="BI40" s="31">
        <f t="shared" si="98"/>
        <v>22.942611781855053</v>
      </c>
      <c r="BJ40" s="31">
        <f t="shared" si="98"/>
        <v>23.362817754402741</v>
      </c>
      <c r="BK40" s="31">
        <f t="shared" si="98"/>
        <v>23.622588404706192</v>
      </c>
      <c r="BL40" s="31">
        <f t="shared" si="98"/>
        <v>23.896469985264911</v>
      </c>
      <c r="BM40" s="31">
        <f t="shared" si="98"/>
        <v>23.29185254754637</v>
      </c>
      <c r="BN40" s="31">
        <f t="shared" si="98"/>
        <v>22.936840007969714</v>
      </c>
      <c r="BO40" s="31">
        <f t="shared" si="98"/>
        <v>23.010368078884404</v>
      </c>
      <c r="BP40" s="31">
        <f t="shared" si="98"/>
        <v>22.87353515625</v>
      </c>
      <c r="BQ40" s="31">
        <f t="shared" si="98"/>
        <v>22.559633945091765</v>
      </c>
      <c r="BR40" s="31">
        <f t="shared" si="98"/>
        <v>22.977193631044198</v>
      </c>
      <c r="BS40" s="31">
        <f t="shared" si="98"/>
        <v>23.104675716440422</v>
      </c>
      <c r="BT40" s="31">
        <f t="shared" si="98"/>
        <v>22.424585432112739</v>
      </c>
      <c r="BU40" s="31">
        <f t="shared" ref="BU40:BV40" si="103">(BU39/BU5)*100</f>
        <v>21.416923946601731</v>
      </c>
      <c r="BV40" s="31">
        <f t="shared" si="103"/>
        <v>21.977921907093929</v>
      </c>
      <c r="BW40" s="31">
        <f t="shared" ref="BW40:BX40" si="104">(BW39/BW5)*100</f>
        <v>22.031836540746021</v>
      </c>
      <c r="BX40" s="31">
        <f t="shared" si="104"/>
        <v>21.392171344165437</v>
      </c>
      <c r="BY40" s="46">
        <f t="shared" si="98"/>
        <v>0</v>
      </c>
      <c r="BZ40" s="31">
        <f t="shared" ref="BZ40:EQ40" si="105">(BZ39/BZ5)*100</f>
        <v>0</v>
      </c>
      <c r="CA40" s="31">
        <f t="shared" si="105"/>
        <v>25.862043504585259</v>
      </c>
      <c r="CB40" s="31">
        <f t="shared" si="105"/>
        <v>26.510220395112484</v>
      </c>
      <c r="CC40" s="31">
        <f t="shared" si="105"/>
        <v>0</v>
      </c>
      <c r="CD40" s="31">
        <f t="shared" si="105"/>
        <v>0</v>
      </c>
      <c r="CE40" s="31">
        <f t="shared" si="105"/>
        <v>27.137748297473063</v>
      </c>
      <c r="CF40" s="31">
        <f t="shared" si="105"/>
        <v>27.092312318332162</v>
      </c>
      <c r="CG40" s="31">
        <f t="shared" si="105"/>
        <v>27.505464626539428</v>
      </c>
      <c r="CH40" s="31">
        <f t="shared" si="105"/>
        <v>27.085032680430938</v>
      </c>
      <c r="CI40" s="31">
        <f t="shared" si="105"/>
        <v>27.099018695541833</v>
      </c>
      <c r="CJ40" s="31">
        <f t="shared" si="105"/>
        <v>27.100829669046338</v>
      </c>
      <c r="CK40" s="31">
        <f t="shared" si="105"/>
        <v>26.688234094022324</v>
      </c>
      <c r="CL40" s="31">
        <f t="shared" si="105"/>
        <v>26.594398477943454</v>
      </c>
      <c r="CM40" s="31">
        <f t="shared" si="105"/>
        <v>28.050770059403469</v>
      </c>
      <c r="CN40" s="31">
        <f t="shared" si="105"/>
        <v>27.097502428987823</v>
      </c>
      <c r="CO40" s="31">
        <f t="shared" si="105"/>
        <v>26.997818898191795</v>
      </c>
      <c r="CP40" s="31">
        <f t="shared" si="105"/>
        <v>28.508829779438706</v>
      </c>
      <c r="CQ40" s="31">
        <f t="shared" si="105"/>
        <v>27.118890837497105</v>
      </c>
      <c r="CR40" s="31">
        <f t="shared" si="105"/>
        <v>26.862145370258034</v>
      </c>
      <c r="CS40" s="31">
        <f t="shared" si="105"/>
        <v>26.774488681639756</v>
      </c>
      <c r="CT40" s="31">
        <f t="shared" ref="CT40:CU40" si="106">(CT39/CT5)*100</f>
        <v>26.963072043497959</v>
      </c>
      <c r="CU40" s="31">
        <f t="shared" si="106"/>
        <v>28.008091909250048</v>
      </c>
      <c r="CV40" s="31">
        <f t="shared" ref="CV40:CW40" si="107">(CV39/CV5)*100</f>
        <v>26.07407886092173</v>
      </c>
      <c r="CW40" s="31">
        <f t="shared" si="107"/>
        <v>26.082411839137372</v>
      </c>
      <c r="CX40" s="46">
        <f t="shared" si="105"/>
        <v>0</v>
      </c>
      <c r="CY40" s="31">
        <f t="shared" si="105"/>
        <v>0</v>
      </c>
      <c r="CZ40" s="31">
        <f t="shared" si="105"/>
        <v>27.246107982775751</v>
      </c>
      <c r="DA40" s="31">
        <f t="shared" si="105"/>
        <v>27.419437866776487</v>
      </c>
      <c r="DB40" s="31">
        <f t="shared" si="105"/>
        <v>0</v>
      </c>
      <c r="DC40" s="31">
        <f t="shared" si="105"/>
        <v>0</v>
      </c>
      <c r="DD40" s="31">
        <f t="shared" si="105"/>
        <v>24.349289938274268</v>
      </c>
      <c r="DE40" s="31">
        <f t="shared" si="105"/>
        <v>24.210646894655724</v>
      </c>
      <c r="DF40" s="31">
        <f t="shared" si="105"/>
        <v>24.230326062786794</v>
      </c>
      <c r="DG40" s="31">
        <f t="shared" si="105"/>
        <v>23.487108564654747</v>
      </c>
      <c r="DH40" s="31">
        <f t="shared" si="105"/>
        <v>24.318372187138245</v>
      </c>
      <c r="DI40" s="31">
        <f t="shared" si="105"/>
        <v>24.41523522305086</v>
      </c>
      <c r="DJ40" s="31">
        <f t="shared" si="105"/>
        <v>24.722951234185768</v>
      </c>
      <c r="DK40" s="31">
        <f t="shared" si="105"/>
        <v>25.967482292337412</v>
      </c>
      <c r="DL40" s="31">
        <f t="shared" si="105"/>
        <v>26.421922421460724</v>
      </c>
      <c r="DM40" s="31">
        <f t="shared" si="105"/>
        <v>26.009587538664398</v>
      </c>
      <c r="DN40" s="31">
        <f t="shared" si="105"/>
        <v>26.62958508719182</v>
      </c>
      <c r="DO40" s="31">
        <f t="shared" si="105"/>
        <v>24.93796827868055</v>
      </c>
      <c r="DP40" s="31">
        <f t="shared" si="105"/>
        <v>26.232358471331807</v>
      </c>
      <c r="DQ40" s="31">
        <f t="shared" si="105"/>
        <v>26.829656584034566</v>
      </c>
      <c r="DR40" s="31">
        <f t="shared" si="105"/>
        <v>26.479021527295536</v>
      </c>
      <c r="DS40" s="31">
        <f t="shared" ref="DS40:DT40" si="108">(DS39/DS5)*100</f>
        <v>25.988358658935113</v>
      </c>
      <c r="DT40" s="31">
        <f t="shared" si="108"/>
        <v>24.591671360099308</v>
      </c>
      <c r="DU40" s="31">
        <f t="shared" ref="DU40:DV40" si="109">(DU39/DU5)*100</f>
        <v>23.159620673415159</v>
      </c>
      <c r="DV40" s="31">
        <f t="shared" si="109"/>
        <v>23.127832666451749</v>
      </c>
      <c r="DW40" s="46">
        <f t="shared" si="105"/>
        <v>0</v>
      </c>
      <c r="DX40" s="31">
        <f t="shared" si="105"/>
        <v>0</v>
      </c>
      <c r="DY40" s="31">
        <f t="shared" si="105"/>
        <v>25.272993969685448</v>
      </c>
      <c r="DZ40" s="31">
        <f t="shared" si="105"/>
        <v>25.832252485948988</v>
      </c>
      <c r="EA40" s="31">
        <f t="shared" si="105"/>
        <v>0</v>
      </c>
      <c r="EB40" s="31">
        <f t="shared" si="105"/>
        <v>0</v>
      </c>
      <c r="EC40" s="31">
        <f t="shared" si="105"/>
        <v>24.812486451333189</v>
      </c>
      <c r="ED40" s="31">
        <f t="shared" si="105"/>
        <v>25.404669260700391</v>
      </c>
      <c r="EE40" s="31">
        <f t="shared" si="105"/>
        <v>24.776801657024496</v>
      </c>
      <c r="EF40" s="31">
        <f t="shared" si="105"/>
        <v>23.207535080412637</v>
      </c>
      <c r="EG40" s="31">
        <f t="shared" si="105"/>
        <v>24.565243463660348</v>
      </c>
      <c r="EH40" s="31">
        <f t="shared" si="105"/>
        <v>23.958014310772057</v>
      </c>
      <c r="EI40" s="31">
        <f t="shared" si="105"/>
        <v>24.592460519612839</v>
      </c>
      <c r="EJ40" s="31">
        <f t="shared" si="105"/>
        <v>25.068306010928961</v>
      </c>
      <c r="EK40" s="31">
        <f t="shared" si="105"/>
        <v>23.76323432961679</v>
      </c>
      <c r="EL40" s="31">
        <f t="shared" si="105"/>
        <v>23.237650200267023</v>
      </c>
      <c r="EM40" s="31">
        <f t="shared" si="105"/>
        <v>22.686683059402096</v>
      </c>
      <c r="EN40" s="31">
        <f t="shared" si="105"/>
        <v>22.852346245188766</v>
      </c>
      <c r="EO40" s="31">
        <f t="shared" si="105"/>
        <v>22.209385487154094</v>
      </c>
      <c r="EP40" s="31">
        <f t="shared" si="105"/>
        <v>23.188231245698553</v>
      </c>
      <c r="EQ40" s="31">
        <f t="shared" si="105"/>
        <v>22.772277227722775</v>
      </c>
      <c r="ER40" s="31">
        <f t="shared" ref="ER40:ES40" si="110">(ER39/ER5)*100</f>
        <v>23.882098999504127</v>
      </c>
      <c r="ES40" s="31">
        <f t="shared" si="110"/>
        <v>23.610322507381333</v>
      </c>
      <c r="ET40" s="31">
        <f t="shared" ref="ET40:EU40" si="111">(ET39/ET5)*100</f>
        <v>23.714693152535588</v>
      </c>
      <c r="EU40" s="31">
        <f t="shared" si="111"/>
        <v>23.898045003572641</v>
      </c>
      <c r="EV40" s="10"/>
      <c r="EW40" s="10"/>
      <c r="EX40" s="10"/>
      <c r="EY40" s="10"/>
      <c r="EZ40" s="10"/>
      <c r="FA40" s="10"/>
      <c r="FB40" s="10"/>
      <c r="FC40" s="10"/>
    </row>
    <row r="41" spans="1:159" x14ac:dyDescent="0.2">
      <c r="A41" s="37" t="s">
        <v>71</v>
      </c>
      <c r="B41" s="47"/>
      <c r="C41" s="32"/>
      <c r="D41" s="32">
        <v>1807</v>
      </c>
      <c r="E41" s="32">
        <v>1710</v>
      </c>
      <c r="F41" s="32"/>
      <c r="G41" s="32"/>
      <c r="H41" s="32">
        <v>2088</v>
      </c>
      <c r="I41" s="32">
        <v>2160</v>
      </c>
      <c r="J41" s="32">
        <v>2227</v>
      </c>
      <c r="K41" s="32">
        <v>2117</v>
      </c>
      <c r="L41" s="32">
        <v>2174</v>
      </c>
      <c r="M41" s="32">
        <v>2105</v>
      </c>
      <c r="N41" s="32">
        <v>2074</v>
      </c>
      <c r="O41" s="32">
        <v>1967</v>
      </c>
      <c r="P41" s="32">
        <v>1955</v>
      </c>
      <c r="Q41" s="32">
        <v>2064</v>
      </c>
      <c r="R41" s="32">
        <v>2142</v>
      </c>
      <c r="S41" s="32">
        <v>2199</v>
      </c>
      <c r="T41" s="32">
        <v>2253</v>
      </c>
      <c r="U41" s="32">
        <v>2367</v>
      </c>
      <c r="V41" s="32">
        <v>2470</v>
      </c>
      <c r="W41" s="32">
        <v>2665</v>
      </c>
      <c r="X41" s="32">
        <v>2796</v>
      </c>
      <c r="Y41" s="32">
        <v>2866</v>
      </c>
      <c r="Z41" s="32">
        <v>2781</v>
      </c>
      <c r="AA41" s="47"/>
      <c r="AB41" s="32"/>
      <c r="AC41" s="32">
        <v>2138</v>
      </c>
      <c r="AD41" s="32">
        <v>2288</v>
      </c>
      <c r="AE41" s="32"/>
      <c r="AF41" s="32"/>
      <c r="AG41" s="32">
        <v>2751</v>
      </c>
      <c r="AH41" s="32">
        <v>2902</v>
      </c>
      <c r="AI41" s="32">
        <v>3066</v>
      </c>
      <c r="AJ41" s="32">
        <v>3079</v>
      </c>
      <c r="AK41" s="32">
        <v>3190</v>
      </c>
      <c r="AL41" s="32">
        <v>3344</v>
      </c>
      <c r="AM41" s="32">
        <v>3208</v>
      </c>
      <c r="AN41" s="32">
        <v>3289</v>
      </c>
      <c r="AO41" s="32">
        <v>3583</v>
      </c>
      <c r="AP41" s="32">
        <v>3835</v>
      </c>
      <c r="AQ41" s="32">
        <v>3871</v>
      </c>
      <c r="AR41" s="32">
        <v>4268</v>
      </c>
      <c r="AS41" s="32">
        <v>4523</v>
      </c>
      <c r="AT41" s="32">
        <v>4689</v>
      </c>
      <c r="AU41" s="32">
        <v>4747</v>
      </c>
      <c r="AV41" s="32">
        <v>5099</v>
      </c>
      <c r="AW41" s="32">
        <v>5583</v>
      </c>
      <c r="AX41" s="32">
        <v>5592</v>
      </c>
      <c r="AY41" s="32">
        <v>5518</v>
      </c>
      <c r="AZ41" s="47"/>
      <c r="BA41" s="32"/>
      <c r="BB41" s="32">
        <v>2640</v>
      </c>
      <c r="BC41" s="32">
        <v>2701</v>
      </c>
      <c r="BD41" s="32"/>
      <c r="BE41" s="32"/>
      <c r="BF41" s="32">
        <v>2880</v>
      </c>
      <c r="BG41" s="32">
        <v>3087</v>
      </c>
      <c r="BH41" s="32">
        <v>3197</v>
      </c>
      <c r="BI41" s="32">
        <v>3146</v>
      </c>
      <c r="BJ41" s="32">
        <v>3051</v>
      </c>
      <c r="BK41" s="32">
        <v>3082</v>
      </c>
      <c r="BL41" s="32">
        <v>3094</v>
      </c>
      <c r="BM41" s="32">
        <v>3424</v>
      </c>
      <c r="BN41" s="32">
        <v>3952</v>
      </c>
      <c r="BO41" s="32">
        <v>4410</v>
      </c>
      <c r="BP41" s="32">
        <v>4078</v>
      </c>
      <c r="BQ41" s="32">
        <v>4309</v>
      </c>
      <c r="BR41" s="32">
        <v>4535</v>
      </c>
      <c r="BS41" s="32">
        <v>5041</v>
      </c>
      <c r="BT41" s="32">
        <v>5218</v>
      </c>
      <c r="BU41" s="32">
        <v>5224</v>
      </c>
      <c r="BV41" s="32">
        <v>5403</v>
      </c>
      <c r="BW41" s="32">
        <v>5586</v>
      </c>
      <c r="BX41" s="32">
        <v>5715</v>
      </c>
      <c r="BY41" s="47"/>
      <c r="BZ41" s="32"/>
      <c r="CA41" s="32">
        <v>4895</v>
      </c>
      <c r="CB41" s="32">
        <v>5080</v>
      </c>
      <c r="CC41" s="32"/>
      <c r="CD41" s="32"/>
      <c r="CE41" s="32">
        <v>6206</v>
      </c>
      <c r="CF41" s="32">
        <v>6583</v>
      </c>
      <c r="CG41" s="32">
        <v>6835</v>
      </c>
      <c r="CH41" s="32">
        <v>6808</v>
      </c>
      <c r="CI41" s="32">
        <v>7194</v>
      </c>
      <c r="CJ41" s="32">
        <v>7189</v>
      </c>
      <c r="CK41" s="32">
        <v>7362</v>
      </c>
      <c r="CL41" s="32">
        <v>7594</v>
      </c>
      <c r="CM41" s="32">
        <v>8669</v>
      </c>
      <c r="CN41" s="32">
        <v>9468</v>
      </c>
      <c r="CO41" s="32">
        <v>9368</v>
      </c>
      <c r="CP41" s="32">
        <v>9788</v>
      </c>
      <c r="CQ41" s="32">
        <v>11230</v>
      </c>
      <c r="CR41" s="32">
        <v>11246</v>
      </c>
      <c r="CS41" s="32">
        <v>11787</v>
      </c>
      <c r="CT41" s="32">
        <v>12177</v>
      </c>
      <c r="CU41" s="32">
        <v>11991</v>
      </c>
      <c r="CV41" s="32">
        <v>12060</v>
      </c>
      <c r="CW41" s="32">
        <v>12382</v>
      </c>
      <c r="CX41" s="47"/>
      <c r="CY41" s="32"/>
      <c r="CZ41" s="32">
        <v>3624</v>
      </c>
      <c r="DA41" s="32">
        <v>4047</v>
      </c>
      <c r="DB41" s="32"/>
      <c r="DC41" s="32"/>
      <c r="DD41" s="32">
        <v>5483</v>
      </c>
      <c r="DE41" s="32">
        <v>5198</v>
      </c>
      <c r="DF41" s="32">
        <v>5715</v>
      </c>
      <c r="DG41" s="32">
        <v>5722</v>
      </c>
      <c r="DH41" s="32">
        <v>6283</v>
      </c>
      <c r="DI41" s="32">
        <v>6572</v>
      </c>
      <c r="DJ41" s="32">
        <v>6401</v>
      </c>
      <c r="DK41" s="32">
        <v>7071</v>
      </c>
      <c r="DL41" s="32">
        <v>8597</v>
      </c>
      <c r="DM41" s="32">
        <v>9126</v>
      </c>
      <c r="DN41" s="32">
        <v>9928</v>
      </c>
      <c r="DO41" s="32">
        <v>9987</v>
      </c>
      <c r="DP41" s="32">
        <v>10829</v>
      </c>
      <c r="DQ41" s="32">
        <v>11353</v>
      </c>
      <c r="DR41" s="32">
        <v>11003</v>
      </c>
      <c r="DS41" s="32">
        <v>11126</v>
      </c>
      <c r="DT41" s="32">
        <v>10277</v>
      </c>
      <c r="DU41" s="32">
        <v>9737</v>
      </c>
      <c r="DV41" s="32">
        <v>8419</v>
      </c>
      <c r="DW41" s="47"/>
      <c r="DX41" s="32"/>
      <c r="DY41" s="32">
        <v>1095</v>
      </c>
      <c r="DZ41" s="32">
        <v>1054</v>
      </c>
      <c r="EA41" s="32"/>
      <c r="EB41" s="32"/>
      <c r="EC41" s="32">
        <v>1224</v>
      </c>
      <c r="ED41" s="32">
        <v>1400</v>
      </c>
      <c r="EE41" s="32">
        <v>1478</v>
      </c>
      <c r="EF41" s="32">
        <v>1407</v>
      </c>
      <c r="EG41" s="32">
        <v>1699</v>
      </c>
      <c r="EH41" s="32">
        <v>1646</v>
      </c>
      <c r="EI41" s="32">
        <v>1736</v>
      </c>
      <c r="EJ41" s="32">
        <v>1927</v>
      </c>
      <c r="EK41" s="32">
        <v>1785</v>
      </c>
      <c r="EL41" s="32">
        <v>1903</v>
      </c>
      <c r="EM41" s="32">
        <v>1831</v>
      </c>
      <c r="EN41" s="32">
        <v>1967</v>
      </c>
      <c r="EO41" s="32">
        <v>2563</v>
      </c>
      <c r="EP41" s="32">
        <v>2671</v>
      </c>
      <c r="EQ41" s="32">
        <v>2498</v>
      </c>
      <c r="ER41" s="32">
        <v>2936</v>
      </c>
      <c r="ES41" s="10">
        <v>3233</v>
      </c>
      <c r="ET41" s="10">
        <v>3856</v>
      </c>
      <c r="EU41" s="10">
        <v>4463</v>
      </c>
      <c r="EV41" s="10"/>
      <c r="EW41" s="10"/>
      <c r="EX41" s="10"/>
      <c r="EY41" s="10"/>
      <c r="EZ41" s="10"/>
      <c r="FA41" s="10"/>
      <c r="FB41" s="10"/>
      <c r="FC41" s="10"/>
    </row>
    <row r="42" spans="1:159" x14ac:dyDescent="0.2">
      <c r="A42" s="37" t="s">
        <v>72</v>
      </c>
      <c r="B42" s="47"/>
      <c r="C42" s="32"/>
      <c r="D42" s="32">
        <v>791</v>
      </c>
      <c r="E42" s="32">
        <v>804</v>
      </c>
      <c r="F42" s="32"/>
      <c r="G42" s="32"/>
      <c r="H42" s="32">
        <v>761</v>
      </c>
      <c r="I42" s="32">
        <v>756</v>
      </c>
      <c r="J42" s="32">
        <v>715</v>
      </c>
      <c r="K42" s="32">
        <v>803</v>
      </c>
      <c r="L42" s="32">
        <v>800</v>
      </c>
      <c r="M42" s="32">
        <v>815</v>
      </c>
      <c r="N42" s="32">
        <v>728</v>
      </c>
      <c r="O42" s="32">
        <v>679</v>
      </c>
      <c r="P42" s="32">
        <v>724</v>
      </c>
      <c r="Q42" s="32">
        <v>755</v>
      </c>
      <c r="R42" s="32">
        <v>737</v>
      </c>
      <c r="S42" s="32">
        <v>790</v>
      </c>
      <c r="T42" s="32">
        <v>844</v>
      </c>
      <c r="U42" s="32">
        <v>873</v>
      </c>
      <c r="V42" s="32">
        <v>891</v>
      </c>
      <c r="W42" s="32">
        <v>1155</v>
      </c>
      <c r="X42" s="32">
        <v>1116</v>
      </c>
      <c r="Y42" s="32">
        <v>1142</v>
      </c>
      <c r="Z42" s="32">
        <v>1108</v>
      </c>
      <c r="AA42" s="47"/>
      <c r="AB42" s="32"/>
      <c r="AC42" s="32">
        <v>767</v>
      </c>
      <c r="AD42" s="32">
        <v>755</v>
      </c>
      <c r="AE42" s="32"/>
      <c r="AF42" s="32"/>
      <c r="AG42" s="32">
        <v>875</v>
      </c>
      <c r="AH42" s="32">
        <v>912</v>
      </c>
      <c r="AI42" s="32">
        <v>956</v>
      </c>
      <c r="AJ42" s="32">
        <v>1029</v>
      </c>
      <c r="AK42" s="32">
        <v>1042</v>
      </c>
      <c r="AL42" s="32">
        <v>995</v>
      </c>
      <c r="AM42" s="32">
        <v>1015</v>
      </c>
      <c r="AN42" s="32">
        <v>984</v>
      </c>
      <c r="AO42" s="32">
        <v>1022</v>
      </c>
      <c r="AP42" s="32">
        <v>1220</v>
      </c>
      <c r="AQ42" s="32">
        <v>1218</v>
      </c>
      <c r="AR42" s="32">
        <v>1256</v>
      </c>
      <c r="AS42" s="32">
        <v>1260</v>
      </c>
      <c r="AT42" s="32">
        <v>1382</v>
      </c>
      <c r="AU42" s="32">
        <v>1355</v>
      </c>
      <c r="AV42" s="32">
        <v>1343</v>
      </c>
      <c r="AW42" s="32">
        <v>1453</v>
      </c>
      <c r="AX42" s="32">
        <v>1423</v>
      </c>
      <c r="AY42" s="32">
        <v>1328</v>
      </c>
      <c r="AZ42" s="47"/>
      <c r="BA42" s="32"/>
      <c r="BB42" s="32">
        <v>994</v>
      </c>
      <c r="BC42" s="32">
        <v>1041</v>
      </c>
      <c r="BD42" s="32"/>
      <c r="BE42" s="32"/>
      <c r="BF42" s="32">
        <v>1036</v>
      </c>
      <c r="BG42" s="32">
        <v>1106</v>
      </c>
      <c r="BH42" s="32">
        <v>1120</v>
      </c>
      <c r="BI42" s="32">
        <v>1234</v>
      </c>
      <c r="BJ42" s="32">
        <v>1255</v>
      </c>
      <c r="BK42" s="32">
        <v>1156</v>
      </c>
      <c r="BL42" s="32">
        <v>1239</v>
      </c>
      <c r="BM42" s="32">
        <v>1224</v>
      </c>
      <c r="BN42" s="32">
        <v>1274</v>
      </c>
      <c r="BO42" s="32">
        <v>1447</v>
      </c>
      <c r="BP42" s="32">
        <v>1450</v>
      </c>
      <c r="BQ42" s="32">
        <v>1385</v>
      </c>
      <c r="BR42" s="32">
        <v>1378</v>
      </c>
      <c r="BS42" s="32">
        <v>1434</v>
      </c>
      <c r="BT42" s="32">
        <v>1399</v>
      </c>
      <c r="BU42" s="32">
        <v>1524</v>
      </c>
      <c r="BV42" s="32">
        <v>1924</v>
      </c>
      <c r="BW42" s="32">
        <v>2165</v>
      </c>
      <c r="BX42" s="32">
        <v>2164</v>
      </c>
      <c r="BY42" s="47"/>
      <c r="BZ42" s="32"/>
      <c r="CA42" s="32">
        <v>1347</v>
      </c>
      <c r="CB42" s="32">
        <v>1495</v>
      </c>
      <c r="CC42" s="32"/>
      <c r="CD42" s="32"/>
      <c r="CE42" s="32">
        <v>1850</v>
      </c>
      <c r="CF42" s="32">
        <v>1866</v>
      </c>
      <c r="CG42" s="32">
        <v>1749</v>
      </c>
      <c r="CH42" s="32">
        <v>1926</v>
      </c>
      <c r="CI42" s="32">
        <v>1620</v>
      </c>
      <c r="CJ42" s="32">
        <v>1848</v>
      </c>
      <c r="CK42" s="32">
        <v>1933</v>
      </c>
      <c r="CL42" s="32">
        <v>2316</v>
      </c>
      <c r="CM42" s="32">
        <v>2881</v>
      </c>
      <c r="CN42" s="32">
        <v>3394</v>
      </c>
      <c r="CO42" s="32">
        <v>3535</v>
      </c>
      <c r="CP42" s="32">
        <v>3487</v>
      </c>
      <c r="CQ42" s="32">
        <v>3797</v>
      </c>
      <c r="CR42" s="32">
        <v>3730</v>
      </c>
      <c r="CS42" s="32">
        <v>4197</v>
      </c>
      <c r="CT42" s="32">
        <v>4487</v>
      </c>
      <c r="CU42" s="32">
        <v>4483</v>
      </c>
      <c r="CV42" s="32">
        <v>4247</v>
      </c>
      <c r="CW42" s="32">
        <v>4103</v>
      </c>
      <c r="CX42" s="47"/>
      <c r="CY42" s="32"/>
      <c r="CZ42" s="32">
        <v>2360</v>
      </c>
      <c r="DA42" s="32">
        <v>2301</v>
      </c>
      <c r="DB42" s="32"/>
      <c r="DC42" s="32"/>
      <c r="DD42" s="32">
        <v>1241</v>
      </c>
      <c r="DE42" s="32">
        <v>1331</v>
      </c>
      <c r="DF42" s="32">
        <v>1474</v>
      </c>
      <c r="DG42" s="32">
        <v>1553</v>
      </c>
      <c r="DH42" s="32">
        <v>1658</v>
      </c>
      <c r="DI42" s="32">
        <v>1555</v>
      </c>
      <c r="DJ42" s="32">
        <v>1819</v>
      </c>
      <c r="DK42" s="32">
        <v>2049</v>
      </c>
      <c r="DL42" s="32">
        <v>2337</v>
      </c>
      <c r="DM42" s="32">
        <v>2587</v>
      </c>
      <c r="DN42" s="32">
        <v>2679</v>
      </c>
      <c r="DO42" s="32">
        <v>2780</v>
      </c>
      <c r="DP42" s="32">
        <v>2844</v>
      </c>
      <c r="DQ42" s="32">
        <v>2886</v>
      </c>
      <c r="DR42" s="32">
        <v>2958</v>
      </c>
      <c r="DS42" s="32">
        <v>2903</v>
      </c>
      <c r="DT42" s="32">
        <v>2789</v>
      </c>
      <c r="DU42" s="32">
        <v>2741</v>
      </c>
      <c r="DV42" s="32">
        <v>3137</v>
      </c>
      <c r="DW42" s="47"/>
      <c r="DX42" s="32"/>
      <c r="DY42" s="32">
        <v>354</v>
      </c>
      <c r="DZ42" s="32">
        <v>362</v>
      </c>
      <c r="EA42" s="32"/>
      <c r="EB42" s="32"/>
      <c r="EC42" s="32">
        <v>445</v>
      </c>
      <c r="ED42" s="32">
        <v>485</v>
      </c>
      <c r="EE42" s="32">
        <v>492</v>
      </c>
      <c r="EF42" s="32">
        <v>606</v>
      </c>
      <c r="EG42" s="32">
        <v>673</v>
      </c>
      <c r="EH42" s="32">
        <v>691</v>
      </c>
      <c r="EI42" s="32">
        <v>624</v>
      </c>
      <c r="EJ42" s="32">
        <v>697</v>
      </c>
      <c r="EK42" s="32">
        <v>650</v>
      </c>
      <c r="EL42" s="32">
        <v>680</v>
      </c>
      <c r="EM42" s="32">
        <v>742</v>
      </c>
      <c r="EN42" s="32">
        <v>895</v>
      </c>
      <c r="EO42" s="32">
        <v>953</v>
      </c>
      <c r="EP42" s="32">
        <v>1197</v>
      </c>
      <c r="EQ42" s="32">
        <v>1346</v>
      </c>
      <c r="ER42" s="32">
        <v>1477</v>
      </c>
      <c r="ES42" s="10">
        <v>1596</v>
      </c>
      <c r="ET42" s="10">
        <v>1530</v>
      </c>
      <c r="EU42" s="10">
        <v>1976</v>
      </c>
      <c r="EV42" s="10"/>
      <c r="EW42" s="10"/>
      <c r="EX42" s="10"/>
      <c r="EY42" s="10"/>
      <c r="EZ42" s="10"/>
      <c r="FA42" s="10"/>
      <c r="FB42" s="10"/>
      <c r="FC42" s="10"/>
    </row>
    <row r="43" spans="1:159" x14ac:dyDescent="0.2">
      <c r="A43" s="37" t="s">
        <v>69</v>
      </c>
      <c r="B43" s="47"/>
      <c r="C43" s="32"/>
      <c r="D43" s="32">
        <v>402</v>
      </c>
      <c r="E43" s="32">
        <v>343</v>
      </c>
      <c r="F43" s="32"/>
      <c r="G43" s="32"/>
      <c r="H43" s="32">
        <v>442</v>
      </c>
      <c r="I43" s="32">
        <v>423</v>
      </c>
      <c r="J43" s="32">
        <v>423</v>
      </c>
      <c r="K43" s="32">
        <v>449</v>
      </c>
      <c r="L43" s="32">
        <v>409</v>
      </c>
      <c r="M43" s="32">
        <v>365</v>
      </c>
      <c r="N43" s="32">
        <v>391</v>
      </c>
      <c r="O43" s="32">
        <v>399</v>
      </c>
      <c r="P43" s="32">
        <v>354</v>
      </c>
      <c r="Q43" s="32">
        <v>359</v>
      </c>
      <c r="R43" s="32">
        <v>392</v>
      </c>
      <c r="S43" s="32">
        <v>402</v>
      </c>
      <c r="T43" s="32">
        <v>373</v>
      </c>
      <c r="U43" s="32">
        <v>378</v>
      </c>
      <c r="V43" s="32">
        <v>386</v>
      </c>
      <c r="W43" s="32">
        <v>396</v>
      </c>
      <c r="X43" s="32">
        <v>402</v>
      </c>
      <c r="Y43" s="32">
        <v>489</v>
      </c>
      <c r="Z43" s="32">
        <v>429</v>
      </c>
      <c r="AA43" s="47"/>
      <c r="AB43" s="32"/>
      <c r="AC43" s="32">
        <v>268</v>
      </c>
      <c r="AD43" s="32">
        <v>278</v>
      </c>
      <c r="AE43" s="32"/>
      <c r="AF43" s="32"/>
      <c r="AG43" s="32">
        <v>294</v>
      </c>
      <c r="AH43" s="32">
        <v>300</v>
      </c>
      <c r="AI43" s="32">
        <v>386</v>
      </c>
      <c r="AJ43" s="32">
        <v>343</v>
      </c>
      <c r="AK43" s="32">
        <v>345</v>
      </c>
      <c r="AL43" s="32">
        <v>359</v>
      </c>
      <c r="AM43" s="32">
        <v>372</v>
      </c>
      <c r="AN43" s="32">
        <v>415</v>
      </c>
      <c r="AO43" s="32">
        <v>389</v>
      </c>
      <c r="AP43" s="32">
        <v>415</v>
      </c>
      <c r="AQ43" s="32">
        <v>485</v>
      </c>
      <c r="AR43" s="32">
        <v>437</v>
      </c>
      <c r="AS43" s="32">
        <v>468</v>
      </c>
      <c r="AT43" s="32">
        <v>545</v>
      </c>
      <c r="AU43" s="32">
        <v>626</v>
      </c>
      <c r="AV43" s="32">
        <v>1184</v>
      </c>
      <c r="AW43" s="32">
        <v>863</v>
      </c>
      <c r="AX43" s="32">
        <v>1139</v>
      </c>
      <c r="AY43" s="32">
        <v>1374</v>
      </c>
      <c r="AZ43" s="47"/>
      <c r="BA43" s="32"/>
      <c r="BB43" s="32">
        <v>576</v>
      </c>
      <c r="BC43" s="32">
        <v>631</v>
      </c>
      <c r="BD43" s="32"/>
      <c r="BE43" s="32"/>
      <c r="BF43" s="32">
        <v>637</v>
      </c>
      <c r="BG43" s="32">
        <v>632</v>
      </c>
      <c r="BH43" s="32">
        <v>672</v>
      </c>
      <c r="BI43" s="32">
        <v>665</v>
      </c>
      <c r="BJ43" s="32">
        <v>659</v>
      </c>
      <c r="BK43" s="32">
        <v>636</v>
      </c>
      <c r="BL43" s="32">
        <v>671</v>
      </c>
      <c r="BM43" s="32">
        <v>625</v>
      </c>
      <c r="BN43" s="32">
        <v>713</v>
      </c>
      <c r="BO43" s="32">
        <v>756</v>
      </c>
      <c r="BP43" s="32">
        <v>758</v>
      </c>
      <c r="BQ43" s="32">
        <v>745</v>
      </c>
      <c r="BR43" s="32">
        <v>694</v>
      </c>
      <c r="BS43" s="32">
        <v>752</v>
      </c>
      <c r="BT43" s="32">
        <v>795</v>
      </c>
      <c r="BU43" s="32">
        <v>803</v>
      </c>
      <c r="BV43" s="32">
        <v>843</v>
      </c>
      <c r="BW43" s="32">
        <v>1057</v>
      </c>
      <c r="BX43" s="32">
        <v>1016</v>
      </c>
      <c r="BY43" s="47"/>
      <c r="BZ43" s="32"/>
      <c r="CA43" s="32">
        <v>418</v>
      </c>
      <c r="CB43" s="32">
        <v>509</v>
      </c>
      <c r="CC43" s="32"/>
      <c r="CD43" s="32"/>
      <c r="CE43" s="32">
        <v>690</v>
      </c>
      <c r="CF43" s="32">
        <v>743</v>
      </c>
      <c r="CG43" s="32">
        <v>700</v>
      </c>
      <c r="CH43" s="32">
        <v>661</v>
      </c>
      <c r="CI43" s="32">
        <v>646</v>
      </c>
      <c r="CJ43" s="32">
        <v>651</v>
      </c>
      <c r="CK43" s="32">
        <v>767</v>
      </c>
      <c r="CL43" s="32">
        <v>979</v>
      </c>
      <c r="CM43" s="32">
        <v>1004</v>
      </c>
      <c r="CN43" s="32">
        <v>977</v>
      </c>
      <c r="CO43" s="32">
        <v>1143</v>
      </c>
      <c r="CP43" s="32">
        <v>1058</v>
      </c>
      <c r="CQ43" s="32">
        <v>968</v>
      </c>
      <c r="CR43" s="32">
        <v>1320</v>
      </c>
      <c r="CS43" s="32">
        <v>2075</v>
      </c>
      <c r="CT43" s="32">
        <v>2705</v>
      </c>
      <c r="CU43" s="32">
        <v>3742</v>
      </c>
      <c r="CV43" s="32">
        <v>4566</v>
      </c>
      <c r="CW43" s="32">
        <v>4205</v>
      </c>
      <c r="CX43" s="47"/>
      <c r="CY43" s="32"/>
      <c r="CZ43" s="32">
        <v>788</v>
      </c>
      <c r="DA43" s="32">
        <v>876</v>
      </c>
      <c r="DB43" s="32"/>
      <c r="DC43" s="32"/>
      <c r="DD43" s="32">
        <v>824</v>
      </c>
      <c r="DE43" s="32">
        <v>929</v>
      </c>
      <c r="DF43" s="32">
        <v>813</v>
      </c>
      <c r="DG43" s="32">
        <v>888</v>
      </c>
      <c r="DH43" s="32">
        <v>871</v>
      </c>
      <c r="DI43" s="32">
        <v>810</v>
      </c>
      <c r="DJ43" s="32">
        <v>886</v>
      </c>
      <c r="DK43" s="32">
        <v>836</v>
      </c>
      <c r="DL43" s="32">
        <v>864</v>
      </c>
      <c r="DM43" s="32">
        <v>908</v>
      </c>
      <c r="DN43" s="32">
        <v>924</v>
      </c>
      <c r="DO43" s="32">
        <v>1051</v>
      </c>
      <c r="DP43" s="32">
        <v>1365</v>
      </c>
      <c r="DQ43" s="32">
        <v>1516</v>
      </c>
      <c r="DR43" s="32">
        <v>1602</v>
      </c>
      <c r="DS43" s="32">
        <v>1529</v>
      </c>
      <c r="DT43" s="32">
        <v>2831</v>
      </c>
      <c r="DU43" s="32">
        <v>3133</v>
      </c>
      <c r="DV43" s="32">
        <v>3299</v>
      </c>
      <c r="DW43" s="47"/>
      <c r="DX43" s="32"/>
      <c r="DY43" s="32">
        <v>137</v>
      </c>
      <c r="DZ43" s="32">
        <v>197</v>
      </c>
      <c r="EA43" s="32"/>
      <c r="EB43" s="32"/>
      <c r="EC43" s="32">
        <v>323</v>
      </c>
      <c r="ED43" s="32">
        <v>308</v>
      </c>
      <c r="EE43" s="32">
        <v>305</v>
      </c>
      <c r="EF43" s="32">
        <v>294</v>
      </c>
      <c r="EG43" s="32">
        <v>314</v>
      </c>
      <c r="EH43" s="32">
        <v>354</v>
      </c>
      <c r="EI43" s="32">
        <v>355</v>
      </c>
      <c r="EJ43" s="32">
        <v>410</v>
      </c>
      <c r="EK43" s="32">
        <v>407</v>
      </c>
      <c r="EL43" s="32">
        <v>379</v>
      </c>
      <c r="EM43" s="32">
        <v>423</v>
      </c>
      <c r="EN43" s="32">
        <v>518</v>
      </c>
      <c r="EO43" s="32">
        <v>484</v>
      </c>
      <c r="EP43" s="32">
        <v>510</v>
      </c>
      <c r="EQ43" s="32">
        <v>480</v>
      </c>
      <c r="ER43" s="32">
        <v>557</v>
      </c>
      <c r="ES43" s="10">
        <v>889</v>
      </c>
      <c r="ET43" s="10">
        <v>1352</v>
      </c>
      <c r="EU43" s="10">
        <v>1464</v>
      </c>
      <c r="EV43" s="10"/>
      <c r="EW43" s="10"/>
      <c r="EX43" s="10"/>
      <c r="EY43" s="10"/>
      <c r="EZ43" s="10"/>
      <c r="FA43" s="10"/>
      <c r="FB43" s="10"/>
      <c r="FC43" s="10"/>
    </row>
    <row r="44" spans="1:159" x14ac:dyDescent="0.2">
      <c r="A44" s="37" t="s">
        <v>73</v>
      </c>
      <c r="B44" s="47"/>
      <c r="C44" s="32"/>
      <c r="D44" s="32">
        <v>225</v>
      </c>
      <c r="E44" s="32">
        <v>228</v>
      </c>
      <c r="F44" s="32"/>
      <c r="G44" s="32"/>
      <c r="H44" s="32">
        <v>302</v>
      </c>
      <c r="I44" s="32">
        <v>280</v>
      </c>
      <c r="J44" s="32">
        <v>350</v>
      </c>
      <c r="K44" s="32">
        <v>308</v>
      </c>
      <c r="L44" s="32">
        <v>324</v>
      </c>
      <c r="M44" s="32">
        <v>297</v>
      </c>
      <c r="N44" s="32">
        <v>300</v>
      </c>
      <c r="O44" s="32">
        <v>307</v>
      </c>
      <c r="P44" s="32">
        <v>290</v>
      </c>
      <c r="Q44" s="32">
        <v>335</v>
      </c>
      <c r="R44" s="32">
        <v>319</v>
      </c>
      <c r="S44" s="32">
        <v>389</v>
      </c>
      <c r="T44" s="32">
        <v>360</v>
      </c>
      <c r="U44" s="32">
        <v>379</v>
      </c>
      <c r="V44" s="32">
        <v>373</v>
      </c>
      <c r="W44" s="32">
        <v>418</v>
      </c>
      <c r="X44" s="32">
        <v>450</v>
      </c>
      <c r="Y44" s="32">
        <v>373</v>
      </c>
      <c r="Z44" s="32">
        <v>508</v>
      </c>
      <c r="AA44" s="47"/>
      <c r="AB44" s="32"/>
      <c r="AC44" s="32">
        <v>466</v>
      </c>
      <c r="AD44" s="32">
        <v>440</v>
      </c>
      <c r="AE44" s="32"/>
      <c r="AF44" s="32"/>
      <c r="AG44" s="32">
        <v>590</v>
      </c>
      <c r="AH44" s="32">
        <v>584</v>
      </c>
      <c r="AI44" s="32">
        <v>605</v>
      </c>
      <c r="AJ44" s="32">
        <v>697</v>
      </c>
      <c r="AK44" s="32">
        <v>657</v>
      </c>
      <c r="AL44" s="32">
        <v>688</v>
      </c>
      <c r="AM44" s="32">
        <v>708</v>
      </c>
      <c r="AN44" s="32">
        <v>707</v>
      </c>
      <c r="AO44" s="32">
        <v>756</v>
      </c>
      <c r="AP44" s="32">
        <v>658</v>
      </c>
      <c r="AQ44" s="32">
        <v>719</v>
      </c>
      <c r="AR44" s="32">
        <v>717</v>
      </c>
      <c r="AS44" s="32">
        <v>759</v>
      </c>
      <c r="AT44" s="32">
        <v>840</v>
      </c>
      <c r="AU44" s="32">
        <v>828</v>
      </c>
      <c r="AV44" s="32">
        <v>830</v>
      </c>
      <c r="AW44" s="32">
        <v>846</v>
      </c>
      <c r="AX44" s="32">
        <v>895</v>
      </c>
      <c r="AY44" s="32">
        <v>846</v>
      </c>
      <c r="AZ44" s="47"/>
      <c r="BA44" s="32"/>
      <c r="BB44" s="32">
        <v>573</v>
      </c>
      <c r="BC44" s="32">
        <v>572</v>
      </c>
      <c r="BD44" s="32"/>
      <c r="BE44" s="32"/>
      <c r="BF44" s="32">
        <v>607</v>
      </c>
      <c r="BG44" s="32">
        <v>565</v>
      </c>
      <c r="BH44" s="32">
        <v>682</v>
      </c>
      <c r="BI44" s="32">
        <v>678</v>
      </c>
      <c r="BJ44" s="32">
        <v>724</v>
      </c>
      <c r="BK44" s="32">
        <v>654</v>
      </c>
      <c r="BL44" s="32">
        <v>697</v>
      </c>
      <c r="BM44" s="32">
        <v>720</v>
      </c>
      <c r="BN44" s="32">
        <v>737</v>
      </c>
      <c r="BO44" s="32">
        <v>866</v>
      </c>
      <c r="BP44" s="32">
        <v>893</v>
      </c>
      <c r="BQ44" s="32">
        <v>802</v>
      </c>
      <c r="BR44" s="32">
        <v>756</v>
      </c>
      <c r="BS44" s="32">
        <v>896</v>
      </c>
      <c r="BT44" s="32">
        <v>939</v>
      </c>
      <c r="BU44" s="32">
        <v>906</v>
      </c>
      <c r="BV44" s="32">
        <v>1111</v>
      </c>
      <c r="BW44" s="32">
        <v>1116</v>
      </c>
      <c r="BX44" s="32">
        <v>1048</v>
      </c>
      <c r="BY44" s="47"/>
      <c r="BZ44" s="32"/>
      <c r="CA44" s="32">
        <v>324</v>
      </c>
      <c r="CB44" s="32">
        <v>391</v>
      </c>
      <c r="CC44" s="32"/>
      <c r="CD44" s="32"/>
      <c r="CE44" s="32">
        <v>615</v>
      </c>
      <c r="CF44" s="32">
        <v>777</v>
      </c>
      <c r="CG44" s="32">
        <v>1105</v>
      </c>
      <c r="CH44" s="32">
        <v>900</v>
      </c>
      <c r="CI44" s="32">
        <v>1072</v>
      </c>
      <c r="CJ44" s="32">
        <v>1108</v>
      </c>
      <c r="CK44" s="32">
        <v>1011</v>
      </c>
      <c r="CL44" s="32">
        <v>1263</v>
      </c>
      <c r="CM44" s="32">
        <v>1431</v>
      </c>
      <c r="CN44" s="32">
        <v>1399</v>
      </c>
      <c r="CO44" s="32">
        <v>1280</v>
      </c>
      <c r="CP44" s="32">
        <v>1376</v>
      </c>
      <c r="CQ44" s="32">
        <v>1297</v>
      </c>
      <c r="CR44" s="32">
        <v>1323</v>
      </c>
      <c r="CS44" s="32">
        <v>1334</v>
      </c>
      <c r="CT44" s="32">
        <v>1501</v>
      </c>
      <c r="CU44" s="32">
        <v>1656</v>
      </c>
      <c r="CV44" s="32">
        <v>1409</v>
      </c>
      <c r="CW44" s="32">
        <v>1315</v>
      </c>
      <c r="CX44" s="47"/>
      <c r="CY44" s="32"/>
      <c r="CZ44" s="32">
        <v>1108</v>
      </c>
      <c r="DA44" s="32">
        <v>1044</v>
      </c>
      <c r="DB44" s="32"/>
      <c r="DC44" s="32"/>
      <c r="DD44" s="32">
        <v>1207</v>
      </c>
      <c r="DE44" s="32">
        <v>1189</v>
      </c>
      <c r="DF44" s="32">
        <v>1207</v>
      </c>
      <c r="DG44" s="32">
        <v>1111</v>
      </c>
      <c r="DH44" s="32">
        <v>1207</v>
      </c>
      <c r="DI44" s="32">
        <v>1197</v>
      </c>
      <c r="DJ44" s="32">
        <v>1217</v>
      </c>
      <c r="DK44" s="32">
        <v>1290</v>
      </c>
      <c r="DL44" s="32">
        <v>1718</v>
      </c>
      <c r="DM44" s="32">
        <v>1976</v>
      </c>
      <c r="DN44" s="32">
        <v>1772</v>
      </c>
      <c r="DO44" s="32">
        <v>1883</v>
      </c>
      <c r="DP44" s="32">
        <v>1940</v>
      </c>
      <c r="DQ44" s="32">
        <v>2049</v>
      </c>
      <c r="DR44" s="32">
        <v>2033</v>
      </c>
      <c r="DS44" s="32">
        <v>2144</v>
      </c>
      <c r="DT44" s="32">
        <v>2188</v>
      </c>
      <c r="DU44" s="32">
        <v>1970</v>
      </c>
      <c r="DV44" s="32">
        <v>1853</v>
      </c>
      <c r="DW44" s="47"/>
      <c r="DX44" s="32"/>
      <c r="DY44" s="32">
        <v>200</v>
      </c>
      <c r="DZ44" s="32">
        <v>181</v>
      </c>
      <c r="EA44" s="32"/>
      <c r="EB44" s="32"/>
      <c r="EC44" s="32">
        <v>225</v>
      </c>
      <c r="ED44" s="32">
        <v>298</v>
      </c>
      <c r="EE44" s="32">
        <v>343</v>
      </c>
      <c r="EF44" s="32">
        <v>400</v>
      </c>
      <c r="EG44" s="32">
        <v>474</v>
      </c>
      <c r="EH44" s="32">
        <v>439</v>
      </c>
      <c r="EI44" s="32">
        <v>392</v>
      </c>
      <c r="EJ44" s="32">
        <v>387</v>
      </c>
      <c r="EK44" s="32">
        <v>424</v>
      </c>
      <c r="EL44" s="32">
        <v>438</v>
      </c>
      <c r="EM44" s="32">
        <v>441</v>
      </c>
      <c r="EN44" s="32">
        <v>417</v>
      </c>
      <c r="EO44" s="32">
        <v>467</v>
      </c>
      <c r="EP44" s="32">
        <v>469</v>
      </c>
      <c r="EQ44" s="32">
        <v>449</v>
      </c>
      <c r="ER44" s="32">
        <v>556</v>
      </c>
      <c r="ES44" s="10">
        <v>575</v>
      </c>
      <c r="ET44" s="10">
        <v>672</v>
      </c>
      <c r="EU44" s="10">
        <v>635</v>
      </c>
      <c r="EV44" s="10"/>
      <c r="EW44" s="10"/>
      <c r="EX44" s="10"/>
      <c r="EY44" s="10"/>
      <c r="EZ44" s="10"/>
      <c r="FA44" s="10"/>
      <c r="FB44" s="10"/>
      <c r="FC44" s="10"/>
    </row>
    <row r="45" spans="1:159" x14ac:dyDescent="0.2">
      <c r="A45" s="37" t="s">
        <v>76</v>
      </c>
      <c r="B45" s="47"/>
      <c r="C45" s="32"/>
      <c r="D45" s="32">
        <v>775</v>
      </c>
      <c r="E45" s="32">
        <v>736</v>
      </c>
      <c r="F45" s="32"/>
      <c r="G45" s="32"/>
      <c r="H45" s="32">
        <v>782</v>
      </c>
      <c r="I45" s="32">
        <v>785</v>
      </c>
      <c r="J45" s="32">
        <v>818</v>
      </c>
      <c r="K45" s="32">
        <v>805</v>
      </c>
      <c r="L45" s="32">
        <v>814</v>
      </c>
      <c r="M45" s="32">
        <v>851</v>
      </c>
      <c r="N45" s="32">
        <v>815</v>
      </c>
      <c r="O45" s="32">
        <v>772</v>
      </c>
      <c r="P45" s="32">
        <v>878</v>
      </c>
      <c r="Q45" s="32">
        <v>891</v>
      </c>
      <c r="R45" s="32">
        <v>861</v>
      </c>
      <c r="S45" s="32">
        <v>914</v>
      </c>
      <c r="T45" s="32">
        <v>823</v>
      </c>
      <c r="U45" s="32">
        <v>960</v>
      </c>
      <c r="V45" s="32">
        <v>963</v>
      </c>
      <c r="W45" s="32">
        <v>1108</v>
      </c>
      <c r="X45" s="32">
        <v>1036</v>
      </c>
      <c r="Y45" s="32">
        <v>1058</v>
      </c>
      <c r="Z45" s="32">
        <v>1106</v>
      </c>
      <c r="AA45" s="47"/>
      <c r="AB45" s="32"/>
      <c r="AC45" s="32">
        <v>1614</v>
      </c>
      <c r="AD45" s="32">
        <v>1549</v>
      </c>
      <c r="AE45" s="32"/>
      <c r="AF45" s="32"/>
      <c r="AG45" s="32">
        <v>1813</v>
      </c>
      <c r="AH45" s="32">
        <v>1772</v>
      </c>
      <c r="AI45" s="32">
        <v>1777</v>
      </c>
      <c r="AJ45" s="32">
        <v>1937</v>
      </c>
      <c r="AK45" s="32">
        <v>2260</v>
      </c>
      <c r="AL45" s="32">
        <v>2142</v>
      </c>
      <c r="AM45" s="32">
        <v>2238</v>
      </c>
      <c r="AN45" s="32">
        <v>2214</v>
      </c>
      <c r="AO45" s="32">
        <v>2065</v>
      </c>
      <c r="AP45" s="32">
        <v>2265</v>
      </c>
      <c r="AQ45" s="32">
        <v>2287</v>
      </c>
      <c r="AR45" s="32">
        <v>2290</v>
      </c>
      <c r="AS45" s="32">
        <v>2267</v>
      </c>
      <c r="AT45" s="32">
        <v>2469</v>
      </c>
      <c r="AU45" s="32">
        <v>2586</v>
      </c>
      <c r="AV45" s="32">
        <v>2600</v>
      </c>
      <c r="AW45" s="32">
        <v>2734</v>
      </c>
      <c r="AX45" s="32">
        <v>2846</v>
      </c>
      <c r="AY45" s="32">
        <v>2969</v>
      </c>
      <c r="AZ45" s="47"/>
      <c r="BA45" s="32"/>
      <c r="BB45" s="32">
        <v>2041</v>
      </c>
      <c r="BC45" s="32">
        <v>2101</v>
      </c>
      <c r="BD45" s="32"/>
      <c r="BE45" s="32"/>
      <c r="BF45" s="32">
        <v>2476</v>
      </c>
      <c r="BG45" s="32">
        <v>2512</v>
      </c>
      <c r="BH45" s="32">
        <v>2714</v>
      </c>
      <c r="BI45" s="32">
        <v>2879</v>
      </c>
      <c r="BJ45" s="32">
        <v>2858</v>
      </c>
      <c r="BK45" s="32">
        <v>2886</v>
      </c>
      <c r="BL45" s="32">
        <v>3110</v>
      </c>
      <c r="BM45" s="32">
        <v>3142</v>
      </c>
      <c r="BN45" s="32">
        <v>4087</v>
      </c>
      <c r="BO45" s="32">
        <v>4353</v>
      </c>
      <c r="BP45" s="32">
        <v>3936</v>
      </c>
      <c r="BQ45" s="32">
        <v>3595</v>
      </c>
      <c r="BR45" s="32">
        <v>3591</v>
      </c>
      <c r="BS45" s="32">
        <v>3622</v>
      </c>
      <c r="BT45" s="32">
        <v>3822</v>
      </c>
      <c r="BU45" s="32">
        <v>3621</v>
      </c>
      <c r="BV45" s="32">
        <v>3869</v>
      </c>
      <c r="BW45" s="32">
        <v>4206</v>
      </c>
      <c r="BX45" s="32">
        <v>4316</v>
      </c>
      <c r="BY45" s="47"/>
      <c r="BZ45" s="32"/>
      <c r="CA45" s="32">
        <v>3152</v>
      </c>
      <c r="CB45" s="32">
        <v>3252</v>
      </c>
      <c r="CC45" s="32"/>
      <c r="CD45" s="32"/>
      <c r="CE45" s="32">
        <v>4642</v>
      </c>
      <c r="CF45" s="32">
        <v>5093</v>
      </c>
      <c r="CG45" s="32">
        <v>5085</v>
      </c>
      <c r="CH45" s="32">
        <v>5124</v>
      </c>
      <c r="CI45" s="32">
        <v>4854</v>
      </c>
      <c r="CJ45" s="32">
        <v>5285</v>
      </c>
      <c r="CK45" s="32">
        <v>4983</v>
      </c>
      <c r="CL45" s="32">
        <v>5412</v>
      </c>
      <c r="CM45" s="32">
        <v>6350</v>
      </c>
      <c r="CN45" s="32">
        <v>6433</v>
      </c>
      <c r="CO45" s="32">
        <v>6333</v>
      </c>
      <c r="CP45" s="32">
        <v>5942</v>
      </c>
      <c r="CQ45" s="32">
        <v>5940</v>
      </c>
      <c r="CR45" s="32">
        <v>5864</v>
      </c>
      <c r="CS45" s="32">
        <v>5799</v>
      </c>
      <c r="CT45" s="32">
        <v>5663</v>
      </c>
      <c r="CU45" s="32">
        <v>5705</v>
      </c>
      <c r="CV45" s="32">
        <v>5599</v>
      </c>
      <c r="CW45" s="32">
        <v>5470</v>
      </c>
      <c r="CX45" s="47"/>
      <c r="CY45" s="32"/>
      <c r="CZ45" s="32">
        <v>2843</v>
      </c>
      <c r="DA45" s="32">
        <v>3138</v>
      </c>
      <c r="DB45" s="32"/>
      <c r="DC45" s="32"/>
      <c r="DD45" s="32">
        <v>3182</v>
      </c>
      <c r="DE45" s="32">
        <v>3212</v>
      </c>
      <c r="DF45" s="32">
        <v>3358</v>
      </c>
      <c r="DG45" s="32">
        <v>3089</v>
      </c>
      <c r="DH45" s="32">
        <v>3086</v>
      </c>
      <c r="DI45" s="32">
        <v>3670</v>
      </c>
      <c r="DJ45" s="32">
        <v>4175</v>
      </c>
      <c r="DK45" s="32">
        <v>6137</v>
      </c>
      <c r="DL45" s="32">
        <v>7484</v>
      </c>
      <c r="DM45" s="32">
        <v>7774</v>
      </c>
      <c r="DN45" s="32">
        <v>7067</v>
      </c>
      <c r="DO45" s="32">
        <v>6818</v>
      </c>
      <c r="DP45" s="32">
        <v>6156</v>
      </c>
      <c r="DQ45" s="32">
        <v>5613</v>
      </c>
      <c r="DR45" s="32">
        <v>5980</v>
      </c>
      <c r="DS45" s="32">
        <v>5433</v>
      </c>
      <c r="DT45" s="32">
        <v>4999</v>
      </c>
      <c r="DU45" s="32">
        <v>4542</v>
      </c>
      <c r="DV45" s="32">
        <v>4119</v>
      </c>
      <c r="DW45" s="47"/>
      <c r="DX45" s="32"/>
      <c r="DY45" s="32">
        <v>655</v>
      </c>
      <c r="DZ45" s="32">
        <v>699</v>
      </c>
      <c r="EA45" s="32"/>
      <c r="EB45" s="32"/>
      <c r="EC45" s="32">
        <v>850</v>
      </c>
      <c r="ED45" s="32">
        <v>912</v>
      </c>
      <c r="EE45" s="32">
        <v>992</v>
      </c>
      <c r="EF45" s="32">
        <v>971</v>
      </c>
      <c r="EG45" s="32">
        <v>1145</v>
      </c>
      <c r="EH45" s="32">
        <v>1227</v>
      </c>
      <c r="EI45" s="32">
        <v>1822</v>
      </c>
      <c r="EJ45" s="32">
        <v>1967</v>
      </c>
      <c r="EK45" s="32">
        <v>1602</v>
      </c>
      <c r="EL45" s="32">
        <v>1693</v>
      </c>
      <c r="EM45" s="32">
        <v>1515</v>
      </c>
      <c r="EN45" s="32">
        <v>1622</v>
      </c>
      <c r="EO45" s="32">
        <v>1535</v>
      </c>
      <c r="EP45" s="32">
        <v>1578</v>
      </c>
      <c r="EQ45" s="32">
        <v>1795</v>
      </c>
      <c r="ER45" s="32">
        <v>1907</v>
      </c>
      <c r="ES45" s="10">
        <v>2035</v>
      </c>
      <c r="ET45" s="10">
        <v>2167</v>
      </c>
      <c r="EU45" s="10">
        <v>2192</v>
      </c>
      <c r="EV45" s="10"/>
      <c r="EW45" s="10"/>
      <c r="EX45" s="10"/>
      <c r="EY45" s="10" t="s">
        <v>41</v>
      </c>
      <c r="EZ45" s="10"/>
      <c r="FA45" s="10"/>
      <c r="FB45" s="10"/>
      <c r="FC45" s="10"/>
    </row>
    <row r="46" spans="1:159" x14ac:dyDescent="0.2">
      <c r="A46" s="37" t="s">
        <v>77</v>
      </c>
      <c r="B46" s="47"/>
      <c r="C46" s="32"/>
      <c r="D46" s="32">
        <v>329</v>
      </c>
      <c r="E46" s="32">
        <v>320</v>
      </c>
      <c r="F46" s="32"/>
      <c r="G46" s="32"/>
      <c r="H46" s="32">
        <v>474</v>
      </c>
      <c r="I46" s="32">
        <v>441</v>
      </c>
      <c r="J46" s="32">
        <v>448</v>
      </c>
      <c r="K46" s="32">
        <v>417</v>
      </c>
      <c r="L46" s="32">
        <v>501</v>
      </c>
      <c r="M46" s="32">
        <v>424</v>
      </c>
      <c r="N46" s="32">
        <v>471</v>
      </c>
      <c r="O46" s="32">
        <v>454</v>
      </c>
      <c r="P46" s="32">
        <v>541</v>
      </c>
      <c r="Q46" s="32">
        <v>618</v>
      </c>
      <c r="R46" s="32">
        <v>666</v>
      </c>
      <c r="S46" s="32">
        <v>604</v>
      </c>
      <c r="T46" s="32">
        <v>666</v>
      </c>
      <c r="U46" s="32">
        <v>689</v>
      </c>
      <c r="V46" s="32">
        <v>838</v>
      </c>
      <c r="W46" s="32">
        <v>829</v>
      </c>
      <c r="X46" s="32">
        <v>676</v>
      </c>
      <c r="Y46" s="32">
        <v>815</v>
      </c>
      <c r="Z46" s="32">
        <v>775</v>
      </c>
      <c r="AA46" s="47"/>
      <c r="AB46" s="32"/>
      <c r="AC46" s="32">
        <v>323</v>
      </c>
      <c r="AD46" s="32">
        <v>375</v>
      </c>
      <c r="AE46" s="32"/>
      <c r="AF46" s="32"/>
      <c r="AG46" s="32">
        <v>518</v>
      </c>
      <c r="AH46" s="32">
        <v>607</v>
      </c>
      <c r="AI46" s="32">
        <v>775</v>
      </c>
      <c r="AJ46" s="32">
        <v>766</v>
      </c>
      <c r="AK46" s="32">
        <v>897</v>
      </c>
      <c r="AL46" s="32">
        <v>942</v>
      </c>
      <c r="AM46" s="32">
        <v>881</v>
      </c>
      <c r="AN46" s="32">
        <v>723</v>
      </c>
      <c r="AO46" s="32">
        <v>1099</v>
      </c>
      <c r="AP46" s="32">
        <v>1349</v>
      </c>
      <c r="AQ46" s="32">
        <v>1486</v>
      </c>
      <c r="AR46" s="32">
        <v>1574</v>
      </c>
      <c r="AS46" s="32">
        <v>2083</v>
      </c>
      <c r="AT46" s="32">
        <v>2274</v>
      </c>
      <c r="AU46" s="32">
        <v>2890</v>
      </c>
      <c r="AV46" s="32">
        <v>3236</v>
      </c>
      <c r="AW46" s="32">
        <v>2907</v>
      </c>
      <c r="AX46" s="32">
        <v>1416</v>
      </c>
      <c r="AY46" s="32">
        <v>1572</v>
      </c>
      <c r="AZ46" s="47"/>
      <c r="BA46" s="32"/>
      <c r="BB46" s="32">
        <v>513</v>
      </c>
      <c r="BC46" s="32">
        <v>554</v>
      </c>
      <c r="BD46" s="32"/>
      <c r="BE46" s="32"/>
      <c r="BF46" s="32">
        <v>646</v>
      </c>
      <c r="BG46" s="32">
        <v>632</v>
      </c>
      <c r="BH46" s="32">
        <v>678</v>
      </c>
      <c r="BI46" s="32">
        <v>678</v>
      </c>
      <c r="BJ46" s="32">
        <v>780</v>
      </c>
      <c r="BK46" s="32">
        <v>664</v>
      </c>
      <c r="BL46" s="32">
        <v>692</v>
      </c>
      <c r="BM46" s="32">
        <v>831</v>
      </c>
      <c r="BN46" s="32">
        <v>1001</v>
      </c>
      <c r="BO46" s="32">
        <v>1080</v>
      </c>
      <c r="BP46" s="32">
        <v>1292</v>
      </c>
      <c r="BQ46" s="32">
        <v>1265</v>
      </c>
      <c r="BR46" s="32">
        <v>1234</v>
      </c>
      <c r="BS46" s="32">
        <v>1358</v>
      </c>
      <c r="BT46" s="32">
        <v>1382</v>
      </c>
      <c r="BU46" s="32">
        <v>1467</v>
      </c>
      <c r="BV46" s="32">
        <v>1463</v>
      </c>
      <c r="BW46" s="32">
        <v>1311</v>
      </c>
      <c r="BX46" s="32">
        <v>1286</v>
      </c>
      <c r="BY46" s="47"/>
      <c r="BZ46" s="32"/>
      <c r="CA46" s="32">
        <v>892</v>
      </c>
      <c r="CB46" s="32">
        <v>1018</v>
      </c>
      <c r="CC46" s="32"/>
      <c r="CD46" s="32"/>
      <c r="CE46" s="32">
        <v>1198</v>
      </c>
      <c r="CF46" s="32">
        <v>1210</v>
      </c>
      <c r="CG46" s="32">
        <v>1297</v>
      </c>
      <c r="CH46" s="32">
        <v>1317</v>
      </c>
      <c r="CI46" s="32">
        <v>1284</v>
      </c>
      <c r="CJ46" s="32">
        <v>1340</v>
      </c>
      <c r="CK46" s="32">
        <v>1438</v>
      </c>
      <c r="CL46" s="32">
        <v>1783</v>
      </c>
      <c r="CM46" s="32">
        <v>1690</v>
      </c>
      <c r="CN46" s="32">
        <v>2057</v>
      </c>
      <c r="CO46" s="32">
        <v>2139</v>
      </c>
      <c r="CP46" s="32">
        <v>2264</v>
      </c>
      <c r="CQ46" s="32">
        <v>2806</v>
      </c>
      <c r="CR46" s="32">
        <v>3281</v>
      </c>
      <c r="CS46" s="32">
        <v>3739</v>
      </c>
      <c r="CT46" s="32">
        <v>4057</v>
      </c>
      <c r="CU46" s="32">
        <v>3555</v>
      </c>
      <c r="CV46" s="32">
        <v>2910</v>
      </c>
      <c r="CW46" s="32">
        <v>2571</v>
      </c>
      <c r="CX46" s="47"/>
      <c r="CY46" s="32"/>
      <c r="CZ46" s="32">
        <v>993</v>
      </c>
      <c r="DA46" s="32">
        <v>1069</v>
      </c>
      <c r="DB46" s="32"/>
      <c r="DC46" s="32"/>
      <c r="DD46" s="32">
        <v>1383</v>
      </c>
      <c r="DE46" s="32">
        <v>1637</v>
      </c>
      <c r="DF46" s="32">
        <v>1802</v>
      </c>
      <c r="DG46" s="32">
        <v>1819</v>
      </c>
      <c r="DH46" s="32">
        <v>2351</v>
      </c>
      <c r="DI46" s="32">
        <v>2314</v>
      </c>
      <c r="DJ46" s="32">
        <v>2747</v>
      </c>
      <c r="DK46" s="32">
        <v>2981</v>
      </c>
      <c r="DL46" s="32">
        <v>3790</v>
      </c>
      <c r="DM46" s="32">
        <v>5103</v>
      </c>
      <c r="DN46" s="32">
        <v>6384</v>
      </c>
      <c r="DO46" s="32">
        <v>3088</v>
      </c>
      <c r="DP46" s="32">
        <v>7993</v>
      </c>
      <c r="DQ46" s="32">
        <v>8279</v>
      </c>
      <c r="DR46" s="32">
        <v>7829</v>
      </c>
      <c r="DS46" s="32">
        <v>8137</v>
      </c>
      <c r="DT46" s="32">
        <v>3687</v>
      </c>
      <c r="DU46" s="32">
        <v>2624</v>
      </c>
      <c r="DV46" s="32">
        <v>2407</v>
      </c>
      <c r="DW46" s="47"/>
      <c r="DX46" s="32"/>
      <c r="DY46" s="32">
        <v>451</v>
      </c>
      <c r="DZ46" s="32">
        <v>394</v>
      </c>
      <c r="EA46" s="32"/>
      <c r="EB46" s="32"/>
      <c r="EC46" s="32">
        <v>547</v>
      </c>
      <c r="ED46" s="32">
        <v>600</v>
      </c>
      <c r="EE46" s="32">
        <v>559</v>
      </c>
      <c r="EF46" s="32">
        <v>634</v>
      </c>
      <c r="EG46" s="32">
        <v>606</v>
      </c>
      <c r="EH46" s="32">
        <v>662</v>
      </c>
      <c r="EI46" s="32">
        <v>738</v>
      </c>
      <c r="EJ46" s="32">
        <v>803</v>
      </c>
      <c r="EK46" s="32">
        <v>784</v>
      </c>
      <c r="EL46" s="32">
        <v>785</v>
      </c>
      <c r="EM46" s="32">
        <v>851</v>
      </c>
      <c r="EN46" s="32">
        <v>900</v>
      </c>
      <c r="EO46" s="32">
        <v>1384</v>
      </c>
      <c r="EP46" s="32">
        <v>1868</v>
      </c>
      <c r="EQ46" s="32">
        <v>2235</v>
      </c>
      <c r="ER46" s="32">
        <v>2963</v>
      </c>
      <c r="ES46" s="10">
        <v>1749</v>
      </c>
      <c r="ET46" s="10">
        <v>1364</v>
      </c>
      <c r="EU46" s="10">
        <v>1421</v>
      </c>
      <c r="EV46" s="10"/>
      <c r="EW46" s="10"/>
      <c r="EX46" s="10"/>
      <c r="EY46" s="10"/>
      <c r="EZ46" s="10"/>
      <c r="FA46" s="10"/>
      <c r="FB46" s="10"/>
      <c r="FC46" s="10"/>
    </row>
    <row r="47" spans="1:159" x14ac:dyDescent="0.2">
      <c r="A47" s="37" t="s">
        <v>78</v>
      </c>
      <c r="B47" s="47"/>
      <c r="C47" s="32"/>
      <c r="D47" s="32">
        <v>519</v>
      </c>
      <c r="E47" s="32">
        <v>504</v>
      </c>
      <c r="F47" s="32"/>
      <c r="G47" s="32"/>
      <c r="H47" s="32">
        <v>618</v>
      </c>
      <c r="I47" s="32">
        <v>568</v>
      </c>
      <c r="J47" s="32">
        <v>565</v>
      </c>
      <c r="K47" s="32">
        <v>610</v>
      </c>
      <c r="L47" s="32">
        <v>618</v>
      </c>
      <c r="M47" s="32">
        <v>653</v>
      </c>
      <c r="N47" s="32">
        <v>555</v>
      </c>
      <c r="O47" s="32">
        <v>590</v>
      </c>
      <c r="P47" s="32">
        <v>733</v>
      </c>
      <c r="Q47" s="32">
        <v>724</v>
      </c>
      <c r="R47" s="32">
        <v>802</v>
      </c>
      <c r="S47" s="32">
        <v>882</v>
      </c>
      <c r="T47" s="32">
        <v>755</v>
      </c>
      <c r="U47" s="32">
        <v>1108</v>
      </c>
      <c r="V47" s="32">
        <v>1115</v>
      </c>
      <c r="W47" s="32">
        <v>1134</v>
      </c>
      <c r="X47" s="32">
        <v>1137</v>
      </c>
      <c r="Y47" s="32">
        <v>1082</v>
      </c>
      <c r="Z47" s="32">
        <v>1041</v>
      </c>
      <c r="AA47" s="47"/>
      <c r="AB47" s="32"/>
      <c r="AC47" s="32">
        <v>1078</v>
      </c>
      <c r="AD47" s="32">
        <v>1022</v>
      </c>
      <c r="AE47" s="32"/>
      <c r="AF47" s="32"/>
      <c r="AG47" s="32">
        <v>1363</v>
      </c>
      <c r="AH47" s="32">
        <v>1083</v>
      </c>
      <c r="AI47" s="32">
        <v>1259</v>
      </c>
      <c r="AJ47" s="32">
        <v>1763</v>
      </c>
      <c r="AK47" s="32">
        <v>1905</v>
      </c>
      <c r="AL47" s="32">
        <v>1790</v>
      </c>
      <c r="AM47" s="32">
        <v>1934</v>
      </c>
      <c r="AN47" s="32">
        <v>1999</v>
      </c>
      <c r="AO47" s="32">
        <v>2399</v>
      </c>
      <c r="AP47" s="32">
        <v>2415</v>
      </c>
      <c r="AQ47" s="32">
        <v>2562</v>
      </c>
      <c r="AR47" s="32">
        <v>2208</v>
      </c>
      <c r="AS47" s="32">
        <v>2335</v>
      </c>
      <c r="AT47" s="32">
        <v>2368</v>
      </c>
      <c r="AU47" s="32">
        <v>2470</v>
      </c>
      <c r="AV47" s="32">
        <v>2449</v>
      </c>
      <c r="AW47" s="32">
        <v>2549</v>
      </c>
      <c r="AX47" s="32">
        <v>2769</v>
      </c>
      <c r="AY47" s="32">
        <v>2653</v>
      </c>
      <c r="AZ47" s="47"/>
      <c r="BA47" s="32"/>
      <c r="BB47" s="32">
        <v>925</v>
      </c>
      <c r="BC47" s="32">
        <v>948</v>
      </c>
      <c r="BD47" s="32"/>
      <c r="BE47" s="32"/>
      <c r="BF47" s="32">
        <v>1175</v>
      </c>
      <c r="BG47" s="32">
        <v>1215</v>
      </c>
      <c r="BH47" s="32">
        <v>1110</v>
      </c>
      <c r="BI47" s="32">
        <v>1062</v>
      </c>
      <c r="BJ47" s="32">
        <v>1050</v>
      </c>
      <c r="BK47" s="32">
        <v>1088</v>
      </c>
      <c r="BL47" s="32">
        <v>1079</v>
      </c>
      <c r="BM47" s="32">
        <v>1001</v>
      </c>
      <c r="BN47" s="32">
        <v>1278</v>
      </c>
      <c r="BO47" s="32">
        <v>1419</v>
      </c>
      <c r="BP47" s="32">
        <v>1360</v>
      </c>
      <c r="BQ47" s="32">
        <v>1322</v>
      </c>
      <c r="BR47" s="32">
        <v>1339</v>
      </c>
      <c r="BS47" s="32">
        <v>1459</v>
      </c>
      <c r="BT47" s="32">
        <v>1600</v>
      </c>
      <c r="BU47" s="32">
        <v>1541</v>
      </c>
      <c r="BV47" s="32">
        <v>1875</v>
      </c>
      <c r="BW47" s="32">
        <v>1963</v>
      </c>
      <c r="BX47" s="32">
        <v>1940</v>
      </c>
      <c r="BY47" s="47"/>
      <c r="BZ47" s="32"/>
      <c r="CA47" s="32">
        <v>2586</v>
      </c>
      <c r="CB47" s="32">
        <v>2969</v>
      </c>
      <c r="CC47" s="32"/>
      <c r="CD47" s="32"/>
      <c r="CE47" s="32">
        <v>3321</v>
      </c>
      <c r="CF47" s="32">
        <v>3403</v>
      </c>
      <c r="CG47" s="32">
        <v>4132</v>
      </c>
      <c r="CH47" s="32">
        <v>3804</v>
      </c>
      <c r="CI47" s="32">
        <v>3704</v>
      </c>
      <c r="CJ47" s="32">
        <v>3783</v>
      </c>
      <c r="CK47" s="32">
        <v>4006</v>
      </c>
      <c r="CL47" s="32">
        <v>4682</v>
      </c>
      <c r="CM47" s="32">
        <v>6030</v>
      </c>
      <c r="CN47" s="32">
        <v>6214</v>
      </c>
      <c r="CO47" s="32">
        <v>6422</v>
      </c>
      <c r="CP47" s="32">
        <v>6609</v>
      </c>
      <c r="CQ47" s="32">
        <v>6708</v>
      </c>
      <c r="CR47" s="32">
        <v>6706</v>
      </c>
      <c r="CS47" s="32">
        <v>7278</v>
      </c>
      <c r="CT47" s="32">
        <v>7216</v>
      </c>
      <c r="CU47" s="32">
        <v>7314</v>
      </c>
      <c r="CV47" s="32">
        <v>7394</v>
      </c>
      <c r="CW47" s="32">
        <v>7254</v>
      </c>
      <c r="CX47" s="47"/>
      <c r="CY47" s="32"/>
      <c r="CZ47" s="32">
        <v>1894</v>
      </c>
      <c r="DA47" s="32">
        <v>1807</v>
      </c>
      <c r="DB47" s="32"/>
      <c r="DC47" s="32"/>
      <c r="DD47" s="32">
        <v>1979</v>
      </c>
      <c r="DE47" s="32">
        <v>2004</v>
      </c>
      <c r="DF47" s="32">
        <v>1958</v>
      </c>
      <c r="DG47" s="32">
        <v>1959</v>
      </c>
      <c r="DH47" s="32">
        <v>2193</v>
      </c>
      <c r="DI47" s="32">
        <v>2485</v>
      </c>
      <c r="DJ47" s="32">
        <v>2655</v>
      </c>
      <c r="DK47" s="32">
        <v>3008</v>
      </c>
      <c r="DL47" s="32">
        <v>3558</v>
      </c>
      <c r="DM47" s="32">
        <v>3951</v>
      </c>
      <c r="DN47" s="32">
        <v>4384</v>
      </c>
      <c r="DO47" s="32">
        <v>4335</v>
      </c>
      <c r="DP47" s="32">
        <v>4427</v>
      </c>
      <c r="DQ47" s="32">
        <v>4047</v>
      </c>
      <c r="DR47" s="32">
        <v>4849</v>
      </c>
      <c r="DS47" s="32">
        <v>4617</v>
      </c>
      <c r="DT47" s="32">
        <v>4777</v>
      </c>
      <c r="DU47" s="32">
        <v>4204</v>
      </c>
      <c r="DV47" s="32">
        <v>4013</v>
      </c>
      <c r="DW47" s="47"/>
      <c r="DX47" s="32"/>
      <c r="DY47" s="32">
        <v>434</v>
      </c>
      <c r="DZ47" s="32">
        <v>451</v>
      </c>
      <c r="EA47" s="32"/>
      <c r="EB47" s="32"/>
      <c r="EC47" s="32">
        <v>615</v>
      </c>
      <c r="ED47" s="32">
        <v>662</v>
      </c>
      <c r="EE47" s="32">
        <v>739</v>
      </c>
      <c r="EF47" s="32">
        <v>826</v>
      </c>
      <c r="EG47" s="32">
        <v>1027</v>
      </c>
      <c r="EH47" s="32">
        <v>1052</v>
      </c>
      <c r="EI47" s="32">
        <v>1083</v>
      </c>
      <c r="EJ47" s="32">
        <v>1330</v>
      </c>
      <c r="EK47" s="32">
        <v>1159</v>
      </c>
      <c r="EL47" s="32">
        <v>1094</v>
      </c>
      <c r="EM47" s="32">
        <v>1184</v>
      </c>
      <c r="EN47" s="32">
        <v>1250</v>
      </c>
      <c r="EO47" s="32">
        <v>1307</v>
      </c>
      <c r="EP47" s="32">
        <v>1558</v>
      </c>
      <c r="EQ47" s="32">
        <v>1640</v>
      </c>
      <c r="ER47" s="32">
        <v>1755</v>
      </c>
      <c r="ES47" s="10">
        <v>2033</v>
      </c>
      <c r="ET47" s="10">
        <v>2357</v>
      </c>
      <c r="EU47" s="10">
        <v>2399</v>
      </c>
      <c r="EV47" s="10"/>
      <c r="EW47" s="10"/>
      <c r="EX47" s="10"/>
      <c r="EY47" s="10"/>
      <c r="EZ47" s="10"/>
      <c r="FA47" s="10"/>
      <c r="FB47" s="10"/>
      <c r="FC47" s="10"/>
    </row>
    <row r="48" spans="1:159" x14ac:dyDescent="0.2">
      <c r="A48" s="37" t="s">
        <v>81</v>
      </c>
      <c r="B48" s="47"/>
      <c r="C48" s="32"/>
      <c r="D48" s="32">
        <v>146</v>
      </c>
      <c r="E48" s="32">
        <v>150</v>
      </c>
      <c r="F48" s="32"/>
      <c r="G48" s="32"/>
      <c r="H48" s="32">
        <v>129</v>
      </c>
      <c r="I48" s="32">
        <v>155</v>
      </c>
      <c r="J48" s="32">
        <v>136</v>
      </c>
      <c r="K48" s="32">
        <v>122</v>
      </c>
      <c r="L48" s="32">
        <v>110</v>
      </c>
      <c r="M48" s="32">
        <v>121</v>
      </c>
      <c r="N48" s="32">
        <v>162</v>
      </c>
      <c r="O48" s="32">
        <v>152</v>
      </c>
      <c r="P48" s="32">
        <v>143</v>
      </c>
      <c r="Q48" s="32">
        <v>159</v>
      </c>
      <c r="R48" s="32">
        <v>153</v>
      </c>
      <c r="S48" s="32">
        <v>124</v>
      </c>
      <c r="T48" s="32">
        <v>172</v>
      </c>
      <c r="U48" s="32">
        <v>152</v>
      </c>
      <c r="V48" s="32">
        <v>194</v>
      </c>
      <c r="W48" s="32">
        <v>155</v>
      </c>
      <c r="X48" s="32">
        <v>191</v>
      </c>
      <c r="Y48" s="32">
        <v>184</v>
      </c>
      <c r="Z48" s="32">
        <v>229</v>
      </c>
      <c r="AA48" s="47"/>
      <c r="AB48" s="32"/>
      <c r="AC48" s="32">
        <v>242</v>
      </c>
      <c r="AD48" s="32">
        <v>245</v>
      </c>
      <c r="AE48" s="32"/>
      <c r="AF48" s="32"/>
      <c r="AG48" s="32">
        <v>241</v>
      </c>
      <c r="AH48" s="32">
        <v>272</v>
      </c>
      <c r="AI48" s="32">
        <v>248</v>
      </c>
      <c r="AJ48" s="32">
        <v>281</v>
      </c>
      <c r="AK48" s="32">
        <v>329</v>
      </c>
      <c r="AL48" s="32">
        <v>293</v>
      </c>
      <c r="AM48" s="32">
        <v>340</v>
      </c>
      <c r="AN48" s="32">
        <v>342</v>
      </c>
      <c r="AO48" s="32">
        <v>328</v>
      </c>
      <c r="AP48" s="32">
        <v>346</v>
      </c>
      <c r="AQ48" s="32">
        <v>377</v>
      </c>
      <c r="AR48" s="32">
        <v>459</v>
      </c>
      <c r="AS48" s="32">
        <v>395</v>
      </c>
      <c r="AT48" s="32">
        <v>454</v>
      </c>
      <c r="AU48" s="32">
        <v>602</v>
      </c>
      <c r="AV48" s="32">
        <v>571</v>
      </c>
      <c r="AW48" s="32">
        <v>587</v>
      </c>
      <c r="AX48" s="32">
        <v>754</v>
      </c>
      <c r="AY48" s="32">
        <v>788</v>
      </c>
      <c r="AZ48" s="47"/>
      <c r="BA48" s="32"/>
      <c r="BB48" s="32">
        <v>286</v>
      </c>
      <c r="BC48" s="32">
        <v>320</v>
      </c>
      <c r="BD48" s="32"/>
      <c r="BE48" s="32"/>
      <c r="BF48" s="32">
        <v>311</v>
      </c>
      <c r="BG48" s="32">
        <v>319</v>
      </c>
      <c r="BH48" s="32">
        <v>370</v>
      </c>
      <c r="BI48" s="32">
        <v>351</v>
      </c>
      <c r="BJ48" s="32">
        <v>355</v>
      </c>
      <c r="BK48" s="32">
        <v>317</v>
      </c>
      <c r="BL48" s="32">
        <v>319</v>
      </c>
      <c r="BM48" s="32">
        <v>330</v>
      </c>
      <c r="BN48" s="32">
        <v>412</v>
      </c>
      <c r="BO48" s="32">
        <v>481</v>
      </c>
      <c r="BP48" s="32">
        <v>487</v>
      </c>
      <c r="BQ48" s="32">
        <v>467</v>
      </c>
      <c r="BR48" s="32">
        <v>447</v>
      </c>
      <c r="BS48" s="32">
        <v>498</v>
      </c>
      <c r="BT48" s="32">
        <v>500</v>
      </c>
      <c r="BU48" s="32">
        <v>505</v>
      </c>
      <c r="BV48" s="32">
        <v>555</v>
      </c>
      <c r="BW48" s="32">
        <v>647</v>
      </c>
      <c r="BX48" s="32">
        <v>601</v>
      </c>
      <c r="BY48" s="47"/>
      <c r="BZ48" s="32"/>
      <c r="CA48" s="32">
        <v>211</v>
      </c>
      <c r="CB48" s="32">
        <v>258</v>
      </c>
      <c r="CC48" s="32"/>
      <c r="CD48" s="32"/>
      <c r="CE48" s="32">
        <v>382</v>
      </c>
      <c r="CF48" s="32">
        <v>344</v>
      </c>
      <c r="CG48" s="32">
        <v>375</v>
      </c>
      <c r="CH48" s="32">
        <v>431</v>
      </c>
      <c r="CI48" s="32">
        <v>429</v>
      </c>
      <c r="CJ48" s="32">
        <v>467</v>
      </c>
      <c r="CK48" s="32">
        <v>492</v>
      </c>
      <c r="CL48" s="32">
        <v>451</v>
      </c>
      <c r="CM48" s="32">
        <v>688</v>
      </c>
      <c r="CN48" s="32">
        <v>677</v>
      </c>
      <c r="CO48" s="32">
        <v>679</v>
      </c>
      <c r="CP48" s="32">
        <v>730</v>
      </c>
      <c r="CQ48" s="32">
        <v>857</v>
      </c>
      <c r="CR48" s="32">
        <v>1109</v>
      </c>
      <c r="CS48" s="32">
        <v>1039</v>
      </c>
      <c r="CT48" s="32">
        <v>1135</v>
      </c>
      <c r="CU48" s="32">
        <v>1099</v>
      </c>
      <c r="CV48" s="32">
        <v>1162</v>
      </c>
      <c r="CW48" s="32">
        <v>1128</v>
      </c>
      <c r="CX48" s="47"/>
      <c r="CY48" s="32"/>
      <c r="CZ48" s="32">
        <v>635</v>
      </c>
      <c r="DA48" s="32">
        <v>676</v>
      </c>
      <c r="DB48" s="32"/>
      <c r="DC48" s="32"/>
      <c r="DD48" s="32">
        <v>701</v>
      </c>
      <c r="DE48" s="32">
        <v>752</v>
      </c>
      <c r="DF48" s="32">
        <v>873</v>
      </c>
      <c r="DG48" s="32">
        <v>832</v>
      </c>
      <c r="DH48" s="32">
        <v>917</v>
      </c>
      <c r="DI48" s="32">
        <v>859</v>
      </c>
      <c r="DJ48" s="32">
        <v>951</v>
      </c>
      <c r="DK48" s="32">
        <v>838</v>
      </c>
      <c r="DL48" s="32">
        <v>1009</v>
      </c>
      <c r="DM48" s="32">
        <v>1015</v>
      </c>
      <c r="DN48" s="32">
        <v>1201</v>
      </c>
      <c r="DO48" s="32">
        <v>1297</v>
      </c>
      <c r="DP48" s="32">
        <v>1243</v>
      </c>
      <c r="DQ48" s="32">
        <v>1416</v>
      </c>
      <c r="DR48" s="32">
        <v>1533</v>
      </c>
      <c r="DS48" s="32">
        <v>1376</v>
      </c>
      <c r="DT48" s="32">
        <v>1620</v>
      </c>
      <c r="DU48" s="32">
        <v>1668</v>
      </c>
      <c r="DV48" s="32">
        <v>1341</v>
      </c>
      <c r="DW48" s="47"/>
      <c r="DX48" s="32"/>
      <c r="DY48" s="32">
        <v>71</v>
      </c>
      <c r="DZ48" s="32">
        <v>51</v>
      </c>
      <c r="EA48" s="32"/>
      <c r="EB48" s="32"/>
      <c r="EC48" s="32">
        <v>99</v>
      </c>
      <c r="ED48" s="32">
        <v>139</v>
      </c>
      <c r="EE48" s="32">
        <v>165</v>
      </c>
      <c r="EF48" s="32">
        <v>187</v>
      </c>
      <c r="EG48" s="32">
        <v>192</v>
      </c>
      <c r="EH48" s="32">
        <v>288</v>
      </c>
      <c r="EI48" s="32">
        <v>590</v>
      </c>
      <c r="EJ48" s="32">
        <v>734</v>
      </c>
      <c r="EK48" s="32">
        <v>853</v>
      </c>
      <c r="EL48" s="32">
        <v>868</v>
      </c>
      <c r="EM48" s="32">
        <v>939</v>
      </c>
      <c r="EN48" s="32">
        <v>794</v>
      </c>
      <c r="EO48" s="32">
        <v>350</v>
      </c>
      <c r="EP48" s="32">
        <v>420</v>
      </c>
      <c r="EQ48" s="32">
        <v>474</v>
      </c>
      <c r="ER48" s="32">
        <v>511</v>
      </c>
      <c r="ES48" s="10">
        <v>481</v>
      </c>
      <c r="ET48" s="10">
        <v>579</v>
      </c>
      <c r="EU48" s="10">
        <v>757</v>
      </c>
      <c r="EV48" s="10"/>
      <c r="EW48" s="10"/>
      <c r="EX48" s="10"/>
      <c r="EY48" s="10"/>
      <c r="EZ48" s="10"/>
      <c r="FA48" s="10"/>
      <c r="FB48" s="10"/>
      <c r="FC48" s="10"/>
    </row>
    <row r="49" spans="1:159" x14ac:dyDescent="0.2">
      <c r="A49" s="37" t="s">
        <v>80</v>
      </c>
      <c r="B49" s="47"/>
      <c r="C49" s="32"/>
      <c r="D49" s="32">
        <v>22</v>
      </c>
      <c r="E49" s="32">
        <v>38</v>
      </c>
      <c r="F49" s="32"/>
      <c r="G49" s="32"/>
      <c r="H49" s="32">
        <v>23</v>
      </c>
      <c r="I49" s="32">
        <v>26</v>
      </c>
      <c r="J49" s="32">
        <v>41</v>
      </c>
      <c r="K49" s="32">
        <v>35</v>
      </c>
      <c r="L49" s="32">
        <v>45</v>
      </c>
      <c r="M49" s="32">
        <v>32</v>
      </c>
      <c r="N49" s="32">
        <v>35</v>
      </c>
      <c r="O49" s="32">
        <v>29</v>
      </c>
      <c r="P49" s="32">
        <v>29</v>
      </c>
      <c r="Q49" s="32">
        <v>30</v>
      </c>
      <c r="R49" s="32">
        <v>27</v>
      </c>
      <c r="S49" s="32">
        <v>30</v>
      </c>
      <c r="T49" s="32">
        <v>23</v>
      </c>
      <c r="U49" s="32">
        <v>41</v>
      </c>
      <c r="V49" s="32">
        <v>44</v>
      </c>
      <c r="W49" s="32">
        <v>17</v>
      </c>
      <c r="X49" s="32">
        <v>47</v>
      </c>
      <c r="Y49" s="32">
        <v>42</v>
      </c>
      <c r="Z49" s="32">
        <v>44</v>
      </c>
      <c r="AA49" s="47"/>
      <c r="AB49" s="32"/>
      <c r="AC49" s="32">
        <v>47</v>
      </c>
      <c r="AD49" s="32">
        <v>56</v>
      </c>
      <c r="AE49" s="32"/>
      <c r="AF49" s="32"/>
      <c r="AG49" s="32">
        <v>62</v>
      </c>
      <c r="AH49" s="32">
        <v>66</v>
      </c>
      <c r="AI49" s="32">
        <v>58</v>
      </c>
      <c r="AJ49" s="32">
        <v>62</v>
      </c>
      <c r="AK49" s="32">
        <v>67</v>
      </c>
      <c r="AL49" s="32">
        <v>68</v>
      </c>
      <c r="AM49" s="32">
        <v>67</v>
      </c>
      <c r="AN49" s="32">
        <v>94</v>
      </c>
      <c r="AO49" s="32">
        <v>86</v>
      </c>
      <c r="AP49" s="32">
        <v>67</v>
      </c>
      <c r="AQ49" s="32">
        <v>75</v>
      </c>
      <c r="AR49" s="32">
        <v>98</v>
      </c>
      <c r="AS49" s="32">
        <v>128</v>
      </c>
      <c r="AT49" s="32">
        <v>125</v>
      </c>
      <c r="AU49" s="32">
        <v>141</v>
      </c>
      <c r="AV49" s="32">
        <v>142</v>
      </c>
      <c r="AW49" s="32">
        <v>167</v>
      </c>
      <c r="AX49" s="32">
        <v>181</v>
      </c>
      <c r="AY49" s="32">
        <v>187</v>
      </c>
      <c r="AZ49" s="47"/>
      <c r="BA49" s="32"/>
      <c r="BB49" s="32">
        <v>151</v>
      </c>
      <c r="BC49" s="32">
        <v>162</v>
      </c>
      <c r="BD49" s="32"/>
      <c r="BE49" s="32"/>
      <c r="BF49" s="32">
        <v>139</v>
      </c>
      <c r="BG49" s="32">
        <v>113</v>
      </c>
      <c r="BH49" s="32">
        <v>120</v>
      </c>
      <c r="BI49" s="32">
        <v>141</v>
      </c>
      <c r="BJ49" s="32">
        <v>142</v>
      </c>
      <c r="BK49" s="32">
        <v>149</v>
      </c>
      <c r="BL49" s="32">
        <v>158</v>
      </c>
      <c r="BM49" s="32">
        <v>118</v>
      </c>
      <c r="BN49" s="32">
        <v>126</v>
      </c>
      <c r="BO49" s="32">
        <v>153</v>
      </c>
      <c r="BP49" s="32">
        <v>166</v>
      </c>
      <c r="BQ49" s="32">
        <v>158</v>
      </c>
      <c r="BR49" s="32">
        <v>253</v>
      </c>
      <c r="BS49" s="32">
        <v>229</v>
      </c>
      <c r="BT49" s="32">
        <v>237</v>
      </c>
      <c r="BU49" s="32">
        <v>200</v>
      </c>
      <c r="BV49" s="32">
        <v>237</v>
      </c>
      <c r="BW49" s="32">
        <v>271</v>
      </c>
      <c r="BX49" s="32">
        <v>298</v>
      </c>
      <c r="BY49" s="47"/>
      <c r="BZ49" s="32"/>
      <c r="CA49" s="32">
        <v>78</v>
      </c>
      <c r="CB49" s="32">
        <v>86</v>
      </c>
      <c r="CC49" s="32"/>
      <c r="CD49" s="32"/>
      <c r="CE49" s="32">
        <v>72</v>
      </c>
      <c r="CF49" s="32">
        <v>81</v>
      </c>
      <c r="CG49" s="32">
        <v>99</v>
      </c>
      <c r="CH49" s="32">
        <v>73</v>
      </c>
      <c r="CI49" s="32">
        <v>97</v>
      </c>
      <c r="CJ49" s="32">
        <v>67</v>
      </c>
      <c r="CK49" s="32">
        <v>135</v>
      </c>
      <c r="CL49" s="32">
        <v>191</v>
      </c>
      <c r="CM49" s="32">
        <v>272</v>
      </c>
      <c r="CN49" s="32">
        <v>331</v>
      </c>
      <c r="CO49" s="32">
        <v>409</v>
      </c>
      <c r="CP49" s="32">
        <v>417</v>
      </c>
      <c r="CQ49" s="32">
        <v>399</v>
      </c>
      <c r="CR49" s="32">
        <v>414</v>
      </c>
      <c r="CS49" s="32">
        <v>398</v>
      </c>
      <c r="CT49" s="32">
        <v>389</v>
      </c>
      <c r="CU49" s="32">
        <v>382</v>
      </c>
      <c r="CV49" s="32">
        <v>355</v>
      </c>
      <c r="CW49" s="32">
        <v>443</v>
      </c>
      <c r="CX49" s="47"/>
      <c r="CY49" s="32"/>
      <c r="CZ49" s="32">
        <v>212</v>
      </c>
      <c r="DA49" s="32">
        <v>170</v>
      </c>
      <c r="DB49" s="32"/>
      <c r="DC49" s="32"/>
      <c r="DD49" s="32">
        <v>173</v>
      </c>
      <c r="DE49" s="32">
        <v>189</v>
      </c>
      <c r="DF49" s="32">
        <v>215</v>
      </c>
      <c r="DG49" s="32">
        <v>187</v>
      </c>
      <c r="DH49" s="32">
        <v>195</v>
      </c>
      <c r="DI49" s="32">
        <v>212</v>
      </c>
      <c r="DJ49" s="32">
        <v>189</v>
      </c>
      <c r="DK49" s="32">
        <v>235</v>
      </c>
      <c r="DL49" s="32">
        <v>235</v>
      </c>
      <c r="DM49" s="32">
        <v>250</v>
      </c>
      <c r="DN49" s="32">
        <v>250</v>
      </c>
      <c r="DO49" s="32">
        <v>253</v>
      </c>
      <c r="DP49" s="32">
        <v>245</v>
      </c>
      <c r="DQ49" s="32">
        <v>262</v>
      </c>
      <c r="DR49" s="32">
        <v>281</v>
      </c>
      <c r="DS49" s="32">
        <v>280</v>
      </c>
      <c r="DT49" s="32">
        <v>336</v>
      </c>
      <c r="DU49" s="32">
        <v>336</v>
      </c>
      <c r="DV49" s="32">
        <v>367</v>
      </c>
      <c r="DW49" s="47"/>
      <c r="DX49" s="32"/>
      <c r="DY49" s="32">
        <v>75</v>
      </c>
      <c r="DZ49" s="32">
        <v>70</v>
      </c>
      <c r="EA49" s="32"/>
      <c r="EB49" s="32"/>
      <c r="EC49" s="32">
        <v>95</v>
      </c>
      <c r="ED49" s="32">
        <v>165</v>
      </c>
      <c r="EE49" s="32">
        <v>134</v>
      </c>
      <c r="EF49" s="32">
        <v>120</v>
      </c>
      <c r="EG49" s="32">
        <v>150</v>
      </c>
      <c r="EH49" s="32">
        <v>167</v>
      </c>
      <c r="EI49" s="32">
        <v>173</v>
      </c>
      <c r="EJ49" s="32">
        <v>188</v>
      </c>
      <c r="EK49" s="32">
        <v>173</v>
      </c>
      <c r="EL49" s="32">
        <v>210</v>
      </c>
      <c r="EM49" s="32">
        <v>165</v>
      </c>
      <c r="EN49" s="32">
        <v>191</v>
      </c>
      <c r="EO49" s="32">
        <v>244</v>
      </c>
      <c r="EP49" s="32">
        <v>233</v>
      </c>
      <c r="EQ49" s="32">
        <v>232</v>
      </c>
      <c r="ER49" s="32">
        <v>339</v>
      </c>
      <c r="ES49" s="10">
        <v>387</v>
      </c>
      <c r="ET49" s="10">
        <v>513</v>
      </c>
      <c r="EU49" s="10">
        <v>315</v>
      </c>
      <c r="EV49" s="10"/>
      <c r="EW49" s="10"/>
      <c r="EX49" s="10"/>
      <c r="EY49" s="10"/>
      <c r="EZ49" s="10"/>
      <c r="FA49" s="10"/>
      <c r="FB49" s="10"/>
      <c r="FC49" s="10"/>
    </row>
    <row r="50" spans="1:159" x14ac:dyDescent="0.2">
      <c r="A50" s="37" t="s">
        <v>87</v>
      </c>
      <c r="B50" s="47"/>
      <c r="C50" s="32"/>
      <c r="D50" s="32">
        <v>1148</v>
      </c>
      <c r="E50" s="32">
        <v>1148</v>
      </c>
      <c r="F50" s="32"/>
      <c r="G50" s="32"/>
      <c r="H50" s="32">
        <v>1449</v>
      </c>
      <c r="I50" s="32">
        <v>1378</v>
      </c>
      <c r="J50" s="32">
        <v>1435</v>
      </c>
      <c r="K50" s="32">
        <v>1496</v>
      </c>
      <c r="L50" s="32">
        <v>1510</v>
      </c>
      <c r="M50" s="32">
        <v>1439</v>
      </c>
      <c r="N50" s="32">
        <v>1472</v>
      </c>
      <c r="O50" s="32">
        <v>1634</v>
      </c>
      <c r="P50" s="32">
        <v>1413</v>
      </c>
      <c r="Q50" s="32">
        <v>1537</v>
      </c>
      <c r="R50" s="32">
        <v>1622</v>
      </c>
      <c r="S50" s="32">
        <v>1706</v>
      </c>
      <c r="T50" s="32">
        <v>1671</v>
      </c>
      <c r="U50" s="32">
        <v>1670</v>
      </c>
      <c r="V50" s="32">
        <v>1856</v>
      </c>
      <c r="W50" s="32">
        <v>1748</v>
      </c>
      <c r="X50" s="32">
        <v>1673</v>
      </c>
      <c r="Y50" s="32">
        <v>1883</v>
      </c>
      <c r="Z50" s="32">
        <v>1696</v>
      </c>
      <c r="AA50" s="47"/>
      <c r="AB50" s="32"/>
      <c r="AC50" s="32">
        <v>1271</v>
      </c>
      <c r="AD50" s="32">
        <v>1380</v>
      </c>
      <c r="AE50" s="32"/>
      <c r="AF50" s="32"/>
      <c r="AG50" s="32">
        <v>1661</v>
      </c>
      <c r="AH50" s="32">
        <v>1867</v>
      </c>
      <c r="AI50" s="32">
        <v>1921</v>
      </c>
      <c r="AJ50" s="32">
        <v>2154</v>
      </c>
      <c r="AK50" s="32">
        <v>2072</v>
      </c>
      <c r="AL50" s="32">
        <v>2052</v>
      </c>
      <c r="AM50" s="32">
        <v>2046</v>
      </c>
      <c r="AN50" s="32">
        <v>1907</v>
      </c>
      <c r="AO50" s="32">
        <v>1915</v>
      </c>
      <c r="AP50" s="32">
        <v>2001</v>
      </c>
      <c r="AQ50" s="32">
        <v>2240</v>
      </c>
      <c r="AR50" s="32">
        <v>2346</v>
      </c>
      <c r="AS50" s="32">
        <v>2658</v>
      </c>
      <c r="AT50" s="32">
        <v>2635</v>
      </c>
      <c r="AU50" s="32">
        <v>2758</v>
      </c>
      <c r="AV50" s="32">
        <v>2801</v>
      </c>
      <c r="AW50" s="32">
        <v>2960</v>
      </c>
      <c r="AX50" s="32">
        <v>3010</v>
      </c>
      <c r="AY50" s="32">
        <v>2971</v>
      </c>
      <c r="AZ50" s="47"/>
      <c r="BA50" s="32"/>
      <c r="BB50" s="32">
        <v>2104</v>
      </c>
      <c r="BC50" s="32">
        <v>2030</v>
      </c>
      <c r="BD50" s="32"/>
      <c r="BE50" s="32"/>
      <c r="BF50" s="32">
        <v>2173</v>
      </c>
      <c r="BG50" s="32">
        <v>2410</v>
      </c>
      <c r="BH50" s="32">
        <v>2453</v>
      </c>
      <c r="BI50" s="32">
        <v>2392</v>
      </c>
      <c r="BJ50" s="32">
        <v>2474</v>
      </c>
      <c r="BK50" s="32">
        <v>2544</v>
      </c>
      <c r="BL50" s="32">
        <v>2707</v>
      </c>
      <c r="BM50" s="32">
        <v>2402</v>
      </c>
      <c r="BN50" s="32">
        <v>2391</v>
      </c>
      <c r="BO50" s="32">
        <v>2635</v>
      </c>
      <c r="BP50" s="32">
        <v>2791</v>
      </c>
      <c r="BQ50" s="32">
        <v>2642</v>
      </c>
      <c r="BR50" s="32">
        <v>2460</v>
      </c>
      <c r="BS50" s="32">
        <v>2594</v>
      </c>
      <c r="BT50" s="32">
        <v>2697</v>
      </c>
      <c r="BU50" s="32">
        <v>2580</v>
      </c>
      <c r="BV50" s="32">
        <v>2895</v>
      </c>
      <c r="BW50" s="32">
        <v>3308</v>
      </c>
      <c r="BX50" s="32">
        <v>3236</v>
      </c>
      <c r="BY50" s="47"/>
      <c r="BZ50" s="32"/>
      <c r="CA50" s="32">
        <v>2473</v>
      </c>
      <c r="CB50" s="32">
        <v>2369</v>
      </c>
      <c r="CC50" s="32"/>
      <c r="CD50" s="32"/>
      <c r="CE50" s="32">
        <v>2968</v>
      </c>
      <c r="CF50" s="32">
        <v>2933</v>
      </c>
      <c r="CG50" s="32">
        <v>3111</v>
      </c>
      <c r="CH50" s="32">
        <v>3168</v>
      </c>
      <c r="CI50" s="32">
        <v>3225</v>
      </c>
      <c r="CJ50" s="32">
        <v>3525</v>
      </c>
      <c r="CK50" s="32">
        <v>3716</v>
      </c>
      <c r="CL50" s="32">
        <v>3720</v>
      </c>
      <c r="CM50" s="32">
        <v>4721</v>
      </c>
      <c r="CN50" s="32">
        <v>4619</v>
      </c>
      <c r="CO50" s="32">
        <v>4714</v>
      </c>
      <c r="CP50" s="32">
        <v>4950</v>
      </c>
      <c r="CQ50" s="32">
        <v>4654</v>
      </c>
      <c r="CR50" s="32">
        <v>4846</v>
      </c>
      <c r="CS50" s="32">
        <v>5267</v>
      </c>
      <c r="CT50" s="32">
        <v>5610</v>
      </c>
      <c r="CU50" s="32">
        <v>5602</v>
      </c>
      <c r="CV50" s="32">
        <v>5858</v>
      </c>
      <c r="CW50" s="32">
        <v>5567</v>
      </c>
      <c r="CX50" s="47"/>
      <c r="CY50" s="32"/>
      <c r="CZ50" s="32">
        <v>4059</v>
      </c>
      <c r="DA50" s="32">
        <v>4076</v>
      </c>
      <c r="DB50" s="32"/>
      <c r="DC50" s="32"/>
      <c r="DD50" s="32">
        <v>4054</v>
      </c>
      <c r="DE50" s="32">
        <v>4371</v>
      </c>
      <c r="DF50" s="32">
        <v>4220</v>
      </c>
      <c r="DG50" s="32">
        <v>4293</v>
      </c>
      <c r="DH50" s="32">
        <v>4764</v>
      </c>
      <c r="DI50" s="32">
        <v>4890</v>
      </c>
      <c r="DJ50" s="32">
        <v>5085</v>
      </c>
      <c r="DK50" s="32">
        <v>5245</v>
      </c>
      <c r="DL50" s="32">
        <v>6089</v>
      </c>
      <c r="DM50" s="32">
        <v>5979</v>
      </c>
      <c r="DN50" s="32">
        <v>6560</v>
      </c>
      <c r="DO50" s="32">
        <v>6430</v>
      </c>
      <c r="DP50" s="32">
        <v>6163</v>
      </c>
      <c r="DQ50" s="32">
        <v>6456</v>
      </c>
      <c r="DR50" s="32">
        <v>6090</v>
      </c>
      <c r="DS50" s="32">
        <v>6347</v>
      </c>
      <c r="DT50" s="32">
        <v>6168</v>
      </c>
      <c r="DU50" s="32">
        <v>5928</v>
      </c>
      <c r="DV50" s="32">
        <v>5081</v>
      </c>
      <c r="DW50" s="47"/>
      <c r="DX50" s="32"/>
      <c r="DY50" s="32">
        <v>753</v>
      </c>
      <c r="DZ50" s="32">
        <v>877</v>
      </c>
      <c r="EA50" s="32"/>
      <c r="EB50" s="32"/>
      <c r="EC50" s="32">
        <v>871</v>
      </c>
      <c r="ED50" s="32">
        <v>987</v>
      </c>
      <c r="EE50" s="32">
        <v>1104</v>
      </c>
      <c r="EF50" s="32">
        <v>1104</v>
      </c>
      <c r="EG50" s="32">
        <v>1108</v>
      </c>
      <c r="EH50" s="32">
        <v>1210</v>
      </c>
      <c r="EI50" s="32">
        <v>1243</v>
      </c>
      <c r="EJ50" s="32">
        <v>1262</v>
      </c>
      <c r="EK50" s="32">
        <v>1449</v>
      </c>
      <c r="EL50" s="32">
        <v>1532</v>
      </c>
      <c r="EM50" s="32">
        <v>1553</v>
      </c>
      <c r="EN50" s="32">
        <v>1693</v>
      </c>
      <c r="EO50" s="32">
        <v>1849</v>
      </c>
      <c r="EP50" s="32">
        <v>1986</v>
      </c>
      <c r="EQ50" s="32">
        <v>2000</v>
      </c>
      <c r="ER50" s="32">
        <v>2234</v>
      </c>
      <c r="ES50" s="10">
        <v>2425</v>
      </c>
      <c r="ET50" s="10">
        <v>3169</v>
      </c>
      <c r="EU50" s="10">
        <v>3375</v>
      </c>
      <c r="EV50" s="10"/>
      <c r="EW50" s="10"/>
      <c r="EX50" s="10"/>
      <c r="EY50" s="10"/>
      <c r="EZ50" s="10"/>
      <c r="FA50" s="10"/>
      <c r="FB50" s="10"/>
      <c r="FC50" s="10"/>
    </row>
    <row r="51" spans="1:159" x14ac:dyDescent="0.2">
      <c r="A51" s="37" t="s">
        <v>91</v>
      </c>
      <c r="B51" s="47"/>
      <c r="C51" s="32"/>
      <c r="D51" s="32">
        <v>45</v>
      </c>
      <c r="E51" s="32">
        <v>49</v>
      </c>
      <c r="F51" s="32"/>
      <c r="G51" s="32"/>
      <c r="H51" s="32">
        <v>57</v>
      </c>
      <c r="I51" s="32">
        <v>54</v>
      </c>
      <c r="J51" s="32">
        <v>59</v>
      </c>
      <c r="K51" s="32">
        <v>52</v>
      </c>
      <c r="L51" s="32">
        <v>54</v>
      </c>
      <c r="M51" s="32">
        <v>51</v>
      </c>
      <c r="N51" s="32">
        <v>64</v>
      </c>
      <c r="O51" s="32">
        <v>61</v>
      </c>
      <c r="P51" s="32">
        <v>57</v>
      </c>
      <c r="Q51" s="32">
        <v>68</v>
      </c>
      <c r="R51" s="32">
        <v>61</v>
      </c>
      <c r="S51" s="32">
        <v>36</v>
      </c>
      <c r="T51" s="32">
        <v>45</v>
      </c>
      <c r="U51" s="32">
        <v>58</v>
      </c>
      <c r="V51" s="32">
        <v>53</v>
      </c>
      <c r="W51" s="32">
        <v>67</v>
      </c>
      <c r="X51" s="32">
        <v>59</v>
      </c>
      <c r="Y51" s="32">
        <v>69</v>
      </c>
      <c r="Z51" s="32">
        <v>98</v>
      </c>
      <c r="AA51" s="47"/>
      <c r="AB51" s="32"/>
      <c r="AC51" s="32">
        <v>40</v>
      </c>
      <c r="AD51" s="32">
        <v>58</v>
      </c>
      <c r="AE51" s="32"/>
      <c r="AF51" s="32"/>
      <c r="AG51" s="32">
        <v>56</v>
      </c>
      <c r="AH51" s="32">
        <v>57</v>
      </c>
      <c r="AI51" s="32">
        <v>154</v>
      </c>
      <c r="AJ51" s="32">
        <v>175</v>
      </c>
      <c r="AK51" s="32">
        <v>170</v>
      </c>
      <c r="AL51" s="32">
        <v>139</v>
      </c>
      <c r="AM51" s="32">
        <v>144</v>
      </c>
      <c r="AN51" s="32">
        <v>150</v>
      </c>
      <c r="AO51" s="32">
        <v>126</v>
      </c>
      <c r="AP51" s="32">
        <v>147</v>
      </c>
      <c r="AQ51" s="32">
        <v>183</v>
      </c>
      <c r="AR51" s="32">
        <v>179</v>
      </c>
      <c r="AS51" s="32">
        <v>168</v>
      </c>
      <c r="AT51" s="32">
        <v>194</v>
      </c>
      <c r="AU51" s="32">
        <v>177</v>
      </c>
      <c r="AV51" s="32">
        <v>198</v>
      </c>
      <c r="AW51" s="32">
        <v>236</v>
      </c>
      <c r="AX51" s="32">
        <v>220</v>
      </c>
      <c r="AY51" s="32">
        <v>225</v>
      </c>
      <c r="AZ51" s="47"/>
      <c r="BA51" s="32"/>
      <c r="BB51" s="32">
        <v>129</v>
      </c>
      <c r="BC51" s="32">
        <v>148</v>
      </c>
      <c r="BD51" s="32"/>
      <c r="BE51" s="32"/>
      <c r="BF51" s="32">
        <v>180</v>
      </c>
      <c r="BG51" s="32">
        <v>241</v>
      </c>
      <c r="BH51" s="32">
        <v>237</v>
      </c>
      <c r="BI51" s="32">
        <v>218</v>
      </c>
      <c r="BJ51" s="32">
        <v>242</v>
      </c>
      <c r="BK51" s="32">
        <v>234</v>
      </c>
      <c r="BL51" s="32">
        <v>234</v>
      </c>
      <c r="BM51" s="32">
        <v>149</v>
      </c>
      <c r="BN51" s="32">
        <v>232</v>
      </c>
      <c r="BO51" s="32">
        <v>253</v>
      </c>
      <c r="BP51" s="32">
        <v>257</v>
      </c>
      <c r="BQ51" s="32">
        <v>247</v>
      </c>
      <c r="BR51" s="32">
        <v>214</v>
      </c>
      <c r="BS51" s="32">
        <v>212</v>
      </c>
      <c r="BT51" s="32">
        <v>225</v>
      </c>
      <c r="BU51" s="32">
        <v>196</v>
      </c>
      <c r="BV51" s="32">
        <v>260</v>
      </c>
      <c r="BW51" s="32">
        <v>279</v>
      </c>
      <c r="BX51" s="32">
        <v>282</v>
      </c>
      <c r="BY51" s="47"/>
      <c r="BZ51" s="32"/>
      <c r="CA51" s="32">
        <v>97</v>
      </c>
      <c r="CB51" s="32">
        <v>82</v>
      </c>
      <c r="CC51" s="32"/>
      <c r="CD51" s="32"/>
      <c r="CE51" s="32">
        <v>104</v>
      </c>
      <c r="CF51" s="32">
        <v>118</v>
      </c>
      <c r="CG51" s="32">
        <v>155</v>
      </c>
      <c r="CH51" s="32">
        <v>121</v>
      </c>
      <c r="CI51" s="32">
        <v>146</v>
      </c>
      <c r="CJ51" s="32">
        <v>95</v>
      </c>
      <c r="CK51" s="32">
        <v>81</v>
      </c>
      <c r="CL51" s="32">
        <v>122</v>
      </c>
      <c r="CM51" s="32">
        <v>205</v>
      </c>
      <c r="CN51" s="32">
        <v>205</v>
      </c>
      <c r="CO51" s="32">
        <v>214</v>
      </c>
      <c r="CP51" s="32">
        <v>200</v>
      </c>
      <c r="CQ51" s="32">
        <v>267</v>
      </c>
      <c r="CR51" s="32">
        <v>231</v>
      </c>
      <c r="CS51" s="32">
        <v>260</v>
      </c>
      <c r="CT51" s="32">
        <v>271</v>
      </c>
      <c r="CU51" s="32">
        <v>327</v>
      </c>
      <c r="CV51" s="32">
        <v>328</v>
      </c>
      <c r="CW51" s="32">
        <v>327</v>
      </c>
      <c r="CX51" s="47"/>
      <c r="CY51" s="32"/>
      <c r="CZ51" s="32">
        <v>368</v>
      </c>
      <c r="DA51" s="32">
        <v>377</v>
      </c>
      <c r="DB51" s="32"/>
      <c r="DC51" s="32"/>
      <c r="DD51" s="32">
        <v>335</v>
      </c>
      <c r="DE51" s="32">
        <v>346</v>
      </c>
      <c r="DF51" s="32">
        <v>314</v>
      </c>
      <c r="DG51" s="32">
        <v>318</v>
      </c>
      <c r="DH51" s="32">
        <v>294</v>
      </c>
      <c r="DI51" s="32">
        <v>332</v>
      </c>
      <c r="DJ51" s="32">
        <v>235</v>
      </c>
      <c r="DK51" s="32">
        <v>252</v>
      </c>
      <c r="DL51" s="32">
        <v>316</v>
      </c>
      <c r="DM51" s="32">
        <v>302</v>
      </c>
      <c r="DN51" s="32">
        <v>355</v>
      </c>
      <c r="DO51" s="32">
        <v>292</v>
      </c>
      <c r="DP51" s="32">
        <v>351</v>
      </c>
      <c r="DQ51" s="32">
        <v>398</v>
      </c>
      <c r="DR51" s="32">
        <v>364</v>
      </c>
      <c r="DS51" s="32">
        <v>395</v>
      </c>
      <c r="DT51" s="32">
        <v>374</v>
      </c>
      <c r="DU51" s="32">
        <v>334</v>
      </c>
      <c r="DV51" s="32">
        <v>360</v>
      </c>
      <c r="DW51" s="47"/>
      <c r="DX51" s="32"/>
      <c r="DY51" s="32">
        <v>29</v>
      </c>
      <c r="DZ51" s="32">
        <v>35</v>
      </c>
      <c r="EA51" s="32"/>
      <c r="EB51" s="32"/>
      <c r="EC51" s="32">
        <v>42</v>
      </c>
      <c r="ED51" s="32">
        <v>74</v>
      </c>
      <c r="EE51" s="32">
        <v>97</v>
      </c>
      <c r="EF51" s="32">
        <v>101</v>
      </c>
      <c r="EG51" s="32">
        <v>135</v>
      </c>
      <c r="EH51" s="32">
        <v>144</v>
      </c>
      <c r="EI51" s="32">
        <v>155</v>
      </c>
      <c r="EJ51" s="32">
        <v>133</v>
      </c>
      <c r="EK51" s="32">
        <v>112</v>
      </c>
      <c r="EL51" s="32">
        <v>111</v>
      </c>
      <c r="EM51" s="32">
        <v>123</v>
      </c>
      <c r="EN51" s="32">
        <v>133</v>
      </c>
      <c r="EO51" s="32">
        <v>119</v>
      </c>
      <c r="EP51" s="32">
        <v>122</v>
      </c>
      <c r="EQ51" s="32">
        <v>134</v>
      </c>
      <c r="ER51" s="32">
        <v>150</v>
      </c>
      <c r="ES51" s="10">
        <v>150</v>
      </c>
      <c r="ET51" s="10">
        <v>181</v>
      </c>
      <c r="EU51" s="10">
        <v>177</v>
      </c>
      <c r="EV51" s="10"/>
      <c r="EW51" s="10"/>
      <c r="EX51" s="10"/>
      <c r="EY51" s="10"/>
      <c r="EZ51" s="10"/>
      <c r="FA51" s="10"/>
      <c r="FB51" s="10"/>
      <c r="FC51" s="10"/>
    </row>
    <row r="52" spans="1:159" x14ac:dyDescent="0.2">
      <c r="A52" s="38" t="s">
        <v>95</v>
      </c>
      <c r="B52" s="48"/>
      <c r="C52" s="34"/>
      <c r="D52" s="34">
        <v>324</v>
      </c>
      <c r="E52" s="34">
        <v>347</v>
      </c>
      <c r="F52" s="34"/>
      <c r="G52" s="34"/>
      <c r="H52" s="34">
        <v>496</v>
      </c>
      <c r="I52" s="34">
        <v>416</v>
      </c>
      <c r="J52" s="34">
        <v>396</v>
      </c>
      <c r="K52" s="34">
        <v>393</v>
      </c>
      <c r="L52" s="34">
        <v>362</v>
      </c>
      <c r="M52" s="34">
        <v>343</v>
      </c>
      <c r="N52" s="34">
        <v>374</v>
      </c>
      <c r="O52" s="34">
        <v>339</v>
      </c>
      <c r="P52" s="34">
        <v>371</v>
      </c>
      <c r="Q52" s="34">
        <v>435</v>
      </c>
      <c r="R52" s="34">
        <v>427</v>
      </c>
      <c r="S52" s="34">
        <v>459</v>
      </c>
      <c r="T52" s="34">
        <v>452</v>
      </c>
      <c r="U52" s="34">
        <v>465</v>
      </c>
      <c r="V52" s="34">
        <v>523</v>
      </c>
      <c r="W52" s="34">
        <v>514</v>
      </c>
      <c r="X52" s="34">
        <v>491</v>
      </c>
      <c r="Y52" s="34">
        <v>563</v>
      </c>
      <c r="Z52" s="34">
        <v>525</v>
      </c>
      <c r="AA52" s="48"/>
      <c r="AB52" s="34"/>
      <c r="AC52" s="34">
        <v>660</v>
      </c>
      <c r="AD52" s="34">
        <v>639</v>
      </c>
      <c r="AE52" s="34"/>
      <c r="AF52" s="34"/>
      <c r="AG52" s="34">
        <v>788</v>
      </c>
      <c r="AH52" s="34">
        <v>801</v>
      </c>
      <c r="AI52" s="34">
        <v>773</v>
      </c>
      <c r="AJ52" s="34">
        <v>838</v>
      </c>
      <c r="AK52" s="34">
        <v>842</v>
      </c>
      <c r="AL52" s="34">
        <v>710</v>
      </c>
      <c r="AM52" s="34">
        <v>733</v>
      </c>
      <c r="AN52" s="34">
        <v>716</v>
      </c>
      <c r="AO52" s="34">
        <v>786</v>
      </c>
      <c r="AP52" s="34">
        <v>925</v>
      </c>
      <c r="AQ52" s="34">
        <v>933</v>
      </c>
      <c r="AR52" s="34">
        <v>913</v>
      </c>
      <c r="AS52" s="34">
        <v>992</v>
      </c>
      <c r="AT52" s="34">
        <v>1043</v>
      </c>
      <c r="AU52" s="34">
        <v>1015</v>
      </c>
      <c r="AV52" s="34">
        <v>952</v>
      </c>
      <c r="AW52" s="34">
        <v>1078</v>
      </c>
      <c r="AX52" s="34">
        <v>1133</v>
      </c>
      <c r="AY52" s="34">
        <v>1212</v>
      </c>
      <c r="AZ52" s="48"/>
      <c r="BA52" s="34"/>
      <c r="BB52" s="34">
        <v>992</v>
      </c>
      <c r="BC52" s="34">
        <v>980</v>
      </c>
      <c r="BD52" s="34"/>
      <c r="BE52" s="34"/>
      <c r="BF52" s="34">
        <v>964</v>
      </c>
      <c r="BG52" s="34">
        <v>999</v>
      </c>
      <c r="BH52" s="34">
        <v>1031</v>
      </c>
      <c r="BI52" s="34">
        <v>1036</v>
      </c>
      <c r="BJ52" s="34">
        <v>1069</v>
      </c>
      <c r="BK52" s="34">
        <v>1026</v>
      </c>
      <c r="BL52" s="34">
        <v>920</v>
      </c>
      <c r="BM52" s="34">
        <v>914</v>
      </c>
      <c r="BN52" s="34">
        <v>1065</v>
      </c>
      <c r="BO52" s="34">
        <v>1189</v>
      </c>
      <c r="BP52" s="34">
        <v>1270</v>
      </c>
      <c r="BQ52" s="34">
        <v>1108</v>
      </c>
      <c r="BR52" s="34">
        <v>1123</v>
      </c>
      <c r="BS52" s="34">
        <v>1053</v>
      </c>
      <c r="BT52" s="34">
        <v>997</v>
      </c>
      <c r="BU52" s="34">
        <v>1134</v>
      </c>
      <c r="BV52" s="34">
        <v>1286</v>
      </c>
      <c r="BW52" s="34">
        <v>1274</v>
      </c>
      <c r="BX52" s="34">
        <v>1270</v>
      </c>
      <c r="BY52" s="48"/>
      <c r="BZ52" s="34"/>
      <c r="CA52" s="34">
        <v>1040</v>
      </c>
      <c r="CB52" s="34">
        <v>1063</v>
      </c>
      <c r="CC52" s="34"/>
      <c r="CD52" s="34"/>
      <c r="CE52" s="34">
        <v>945</v>
      </c>
      <c r="CF52" s="34">
        <v>1176</v>
      </c>
      <c r="CG52" s="34">
        <v>1153</v>
      </c>
      <c r="CH52" s="34">
        <v>1235</v>
      </c>
      <c r="CI52" s="34">
        <v>1356</v>
      </c>
      <c r="CJ52" s="34">
        <v>1329</v>
      </c>
      <c r="CK52" s="34">
        <v>1547</v>
      </c>
      <c r="CL52" s="34">
        <v>1540</v>
      </c>
      <c r="CM52" s="34">
        <v>1994</v>
      </c>
      <c r="CN52" s="34">
        <v>2156</v>
      </c>
      <c r="CO52" s="34">
        <v>2136</v>
      </c>
      <c r="CP52" s="34">
        <v>2085</v>
      </c>
      <c r="CQ52" s="34">
        <v>2055</v>
      </c>
      <c r="CR52" s="34">
        <v>1998</v>
      </c>
      <c r="CS52" s="34">
        <v>2187</v>
      </c>
      <c r="CT52" s="34">
        <v>2395</v>
      </c>
      <c r="CU52" s="34">
        <v>2463</v>
      </c>
      <c r="CV52" s="34">
        <v>2530</v>
      </c>
      <c r="CW52" s="34">
        <v>2645</v>
      </c>
      <c r="CX52" s="48"/>
      <c r="CY52" s="34"/>
      <c r="CZ52" s="34">
        <v>1680</v>
      </c>
      <c r="DA52" s="34">
        <v>1725</v>
      </c>
      <c r="DB52" s="34"/>
      <c r="DC52" s="34"/>
      <c r="DD52" s="34">
        <v>2002</v>
      </c>
      <c r="DE52" s="34">
        <v>2091</v>
      </c>
      <c r="DF52" s="34">
        <v>2024</v>
      </c>
      <c r="DG52" s="34">
        <v>2005</v>
      </c>
      <c r="DH52" s="34">
        <v>2020</v>
      </c>
      <c r="DI52" s="34">
        <v>1982</v>
      </c>
      <c r="DJ52" s="34">
        <v>1995</v>
      </c>
      <c r="DK52" s="34">
        <v>2320</v>
      </c>
      <c r="DL52" s="34">
        <v>2918</v>
      </c>
      <c r="DM52" s="34">
        <v>3241</v>
      </c>
      <c r="DN52" s="34">
        <v>2781</v>
      </c>
      <c r="DO52" s="34">
        <v>2792</v>
      </c>
      <c r="DP52" s="34">
        <v>2763</v>
      </c>
      <c r="DQ52" s="34">
        <v>2913</v>
      </c>
      <c r="DR52" s="34">
        <v>2760</v>
      </c>
      <c r="DS52" s="34">
        <v>2951</v>
      </c>
      <c r="DT52" s="34">
        <v>2744</v>
      </c>
      <c r="DU52" s="34">
        <v>2615</v>
      </c>
      <c r="DV52" s="34">
        <v>2192</v>
      </c>
      <c r="DW52" s="48"/>
      <c r="DX52" s="34"/>
      <c r="DY52" s="34">
        <v>398</v>
      </c>
      <c r="DZ52" s="34">
        <v>409</v>
      </c>
      <c r="EA52" s="34"/>
      <c r="EB52" s="34"/>
      <c r="EC52" s="34">
        <v>387</v>
      </c>
      <c r="ED52" s="34">
        <v>499</v>
      </c>
      <c r="EE52" s="34">
        <v>530</v>
      </c>
      <c r="EF52" s="34">
        <v>594</v>
      </c>
      <c r="EG52" s="34">
        <v>670</v>
      </c>
      <c r="EH52" s="34">
        <v>725</v>
      </c>
      <c r="EI52" s="34">
        <v>744</v>
      </c>
      <c r="EJ52" s="34">
        <v>805</v>
      </c>
      <c r="EK52" s="34">
        <v>747</v>
      </c>
      <c r="EL52" s="34">
        <v>750</v>
      </c>
      <c r="EM52" s="34">
        <v>751</v>
      </c>
      <c r="EN52" s="34">
        <v>782</v>
      </c>
      <c r="EO52" s="34">
        <v>856</v>
      </c>
      <c r="EP52" s="34">
        <v>865</v>
      </c>
      <c r="EQ52" s="34">
        <v>977</v>
      </c>
      <c r="ER52" s="34">
        <v>990</v>
      </c>
      <c r="ES52" s="10">
        <v>1080</v>
      </c>
      <c r="ET52" s="10">
        <v>1218</v>
      </c>
      <c r="EU52" s="10">
        <v>1228</v>
      </c>
      <c r="EV52" s="10"/>
      <c r="EW52" s="10"/>
      <c r="EX52" s="10"/>
      <c r="EY52" s="10"/>
      <c r="EZ52" s="10"/>
      <c r="FA52" s="10"/>
      <c r="FB52" s="10"/>
      <c r="FC52" s="10"/>
    </row>
    <row r="53" spans="1:159" x14ac:dyDescent="0.2">
      <c r="A53" s="35" t="s">
        <v>140</v>
      </c>
      <c r="B53" s="45">
        <f t="shared" ref="B53:BY53" si="112">SUM(B55:B63)</f>
        <v>0</v>
      </c>
      <c r="C53" s="29">
        <f t="shared" si="112"/>
        <v>0</v>
      </c>
      <c r="D53" s="29">
        <f t="shared" si="112"/>
        <v>6526</v>
      </c>
      <c r="E53" s="29">
        <f t="shared" si="112"/>
        <v>6397</v>
      </c>
      <c r="F53" s="29">
        <f t="shared" si="112"/>
        <v>0</v>
      </c>
      <c r="G53" s="29">
        <f t="shared" si="112"/>
        <v>0</v>
      </c>
      <c r="H53" s="29">
        <f t="shared" si="112"/>
        <v>8270</v>
      </c>
      <c r="I53" s="29">
        <f t="shared" si="112"/>
        <v>8162</v>
      </c>
      <c r="J53" s="29">
        <f t="shared" si="112"/>
        <v>8503</v>
      </c>
      <c r="K53" s="29">
        <f t="shared" si="112"/>
        <v>8656</v>
      </c>
      <c r="L53" s="29">
        <f t="shared" si="112"/>
        <v>8764</v>
      </c>
      <c r="M53" s="29">
        <f t="shared" si="112"/>
        <v>8906</v>
      </c>
      <c r="N53" s="29">
        <f t="shared" si="112"/>
        <v>8857</v>
      </c>
      <c r="O53" s="29">
        <f t="shared" si="112"/>
        <v>9078</v>
      </c>
      <c r="P53" s="29">
        <f t="shared" si="112"/>
        <v>10232</v>
      </c>
      <c r="Q53" s="29">
        <f t="shared" si="112"/>
        <v>10992</v>
      </c>
      <c r="R53" s="29">
        <f t="shared" si="112"/>
        <v>11194</v>
      </c>
      <c r="S53" s="29">
        <f t="shared" si="112"/>
        <v>11602</v>
      </c>
      <c r="T53" s="29">
        <f t="shared" si="112"/>
        <v>11642</v>
      </c>
      <c r="U53" s="29">
        <f t="shared" si="112"/>
        <v>12531</v>
      </c>
      <c r="V53" s="29">
        <f t="shared" si="112"/>
        <v>13101</v>
      </c>
      <c r="W53" s="29">
        <f t="shared" ref="W53:X53" si="113">SUM(W55:W63)</f>
        <v>13977</v>
      </c>
      <c r="X53" s="29">
        <f t="shared" si="113"/>
        <v>14218</v>
      </c>
      <c r="Y53" s="29">
        <f t="shared" ref="Y53:Z53" si="114">SUM(Y55:Y63)</f>
        <v>14607</v>
      </c>
      <c r="Z53" s="29">
        <f t="shared" si="114"/>
        <v>14175</v>
      </c>
      <c r="AA53" s="45">
        <f t="shared" si="112"/>
        <v>0</v>
      </c>
      <c r="AB53" s="29">
        <f t="shared" si="112"/>
        <v>0</v>
      </c>
      <c r="AC53" s="29">
        <f t="shared" si="112"/>
        <v>11996</v>
      </c>
      <c r="AD53" s="29">
        <f t="shared" si="112"/>
        <v>10702</v>
      </c>
      <c r="AE53" s="29">
        <f t="shared" si="112"/>
        <v>0</v>
      </c>
      <c r="AF53" s="29">
        <f t="shared" si="112"/>
        <v>0</v>
      </c>
      <c r="AG53" s="29">
        <f t="shared" si="112"/>
        <v>13968</v>
      </c>
      <c r="AH53" s="29">
        <f t="shared" si="112"/>
        <v>14278</v>
      </c>
      <c r="AI53" s="29">
        <f t="shared" si="112"/>
        <v>15198</v>
      </c>
      <c r="AJ53" s="29">
        <f t="shared" si="112"/>
        <v>16498</v>
      </c>
      <c r="AK53" s="29">
        <f t="shared" si="112"/>
        <v>16697</v>
      </c>
      <c r="AL53" s="29">
        <f t="shared" si="112"/>
        <v>17152</v>
      </c>
      <c r="AM53" s="29">
        <f t="shared" si="112"/>
        <v>16752</v>
      </c>
      <c r="AN53" s="29">
        <f t="shared" si="112"/>
        <v>17237</v>
      </c>
      <c r="AO53" s="29">
        <f t="shared" si="112"/>
        <v>18088</v>
      </c>
      <c r="AP53" s="29">
        <f t="shared" si="112"/>
        <v>19132</v>
      </c>
      <c r="AQ53" s="29">
        <f t="shared" si="112"/>
        <v>20878</v>
      </c>
      <c r="AR53" s="29">
        <f t="shared" si="112"/>
        <v>21660</v>
      </c>
      <c r="AS53" s="29">
        <f t="shared" si="112"/>
        <v>21495</v>
      </c>
      <c r="AT53" s="29">
        <f t="shared" si="112"/>
        <v>22649</v>
      </c>
      <c r="AU53" s="29">
        <f t="shared" si="112"/>
        <v>23161</v>
      </c>
      <c r="AV53" s="29">
        <f t="shared" ref="AV53:AW53" si="115">SUM(AV55:AV63)</f>
        <v>23934</v>
      </c>
      <c r="AW53" s="29">
        <f t="shared" si="115"/>
        <v>24921</v>
      </c>
      <c r="AX53" s="29">
        <f t="shared" ref="AX53:AY53" si="116">SUM(AX55:AX63)</f>
        <v>26260</v>
      </c>
      <c r="AY53" s="29">
        <f t="shared" si="116"/>
        <v>26369</v>
      </c>
      <c r="AZ53" s="45">
        <f t="shared" si="112"/>
        <v>0</v>
      </c>
      <c r="BA53" s="29">
        <f t="shared" si="112"/>
        <v>0</v>
      </c>
      <c r="BB53" s="29">
        <f t="shared" si="112"/>
        <v>14510</v>
      </c>
      <c r="BC53" s="29">
        <f t="shared" si="112"/>
        <v>13980</v>
      </c>
      <c r="BD53" s="29">
        <f t="shared" si="112"/>
        <v>0</v>
      </c>
      <c r="BE53" s="29">
        <f t="shared" si="112"/>
        <v>0</v>
      </c>
      <c r="BF53" s="29">
        <f t="shared" si="112"/>
        <v>15452</v>
      </c>
      <c r="BG53" s="29">
        <f t="shared" si="112"/>
        <v>15610</v>
      </c>
      <c r="BH53" s="29">
        <f t="shared" si="112"/>
        <v>15987</v>
      </c>
      <c r="BI53" s="29">
        <f t="shared" si="112"/>
        <v>15703</v>
      </c>
      <c r="BJ53" s="29">
        <f t="shared" si="112"/>
        <v>15542</v>
      </c>
      <c r="BK53" s="29">
        <f t="shared" si="112"/>
        <v>15210</v>
      </c>
      <c r="BL53" s="29">
        <f t="shared" si="112"/>
        <v>14845</v>
      </c>
      <c r="BM53" s="29">
        <f t="shared" si="112"/>
        <v>15293</v>
      </c>
      <c r="BN53" s="29">
        <f t="shared" si="112"/>
        <v>18746</v>
      </c>
      <c r="BO53" s="29">
        <f t="shared" si="112"/>
        <v>19768</v>
      </c>
      <c r="BP53" s="29">
        <f t="shared" si="112"/>
        <v>19393</v>
      </c>
      <c r="BQ53" s="29">
        <f t="shared" si="112"/>
        <v>19044</v>
      </c>
      <c r="BR53" s="29">
        <f t="shared" si="112"/>
        <v>18892</v>
      </c>
      <c r="BS53" s="29">
        <f t="shared" si="112"/>
        <v>20412</v>
      </c>
      <c r="BT53" s="29">
        <f t="shared" si="112"/>
        <v>21788</v>
      </c>
      <c r="BU53" s="29">
        <f t="shared" ref="BU53:BV53" si="117">SUM(BU55:BU63)</f>
        <v>23712</v>
      </c>
      <c r="BV53" s="29">
        <f t="shared" si="117"/>
        <v>24797</v>
      </c>
      <c r="BW53" s="29">
        <f t="shared" ref="BW53:BX53" si="118">SUM(BW55:BW63)</f>
        <v>26142</v>
      </c>
      <c r="BX53" s="29">
        <f t="shared" si="118"/>
        <v>27561</v>
      </c>
      <c r="BY53" s="45">
        <f t="shared" si="112"/>
        <v>0</v>
      </c>
      <c r="BZ53" s="29">
        <f t="shared" ref="BZ53:EQ53" si="119">SUM(BZ55:BZ63)</f>
        <v>0</v>
      </c>
      <c r="CA53" s="29">
        <f t="shared" si="119"/>
        <v>18885</v>
      </c>
      <c r="CB53" s="29">
        <f t="shared" si="119"/>
        <v>18805</v>
      </c>
      <c r="CC53" s="29">
        <f t="shared" si="119"/>
        <v>0</v>
      </c>
      <c r="CD53" s="29">
        <f t="shared" si="119"/>
        <v>0</v>
      </c>
      <c r="CE53" s="29">
        <f t="shared" si="119"/>
        <v>23459</v>
      </c>
      <c r="CF53" s="29">
        <f t="shared" si="119"/>
        <v>23763</v>
      </c>
      <c r="CG53" s="29">
        <f t="shared" si="119"/>
        <v>24472</v>
      </c>
      <c r="CH53" s="29">
        <f t="shared" si="119"/>
        <v>24386</v>
      </c>
      <c r="CI53" s="29">
        <f t="shared" si="119"/>
        <v>24290</v>
      </c>
      <c r="CJ53" s="29">
        <f t="shared" si="119"/>
        <v>24696</v>
      </c>
      <c r="CK53" s="29">
        <f t="shared" si="119"/>
        <v>25584</v>
      </c>
      <c r="CL53" s="29">
        <f t="shared" si="119"/>
        <v>26145</v>
      </c>
      <c r="CM53" s="29">
        <f t="shared" si="119"/>
        <v>28281</v>
      </c>
      <c r="CN53" s="29">
        <f t="shared" si="119"/>
        <v>29695</v>
      </c>
      <c r="CO53" s="29">
        <f t="shared" si="119"/>
        <v>29624</v>
      </c>
      <c r="CP53" s="29">
        <f t="shared" si="119"/>
        <v>30307</v>
      </c>
      <c r="CQ53" s="29">
        <f t="shared" si="119"/>
        <v>30633</v>
      </c>
      <c r="CR53" s="29">
        <f t="shared" si="119"/>
        <v>30870</v>
      </c>
      <c r="CS53" s="29">
        <f t="shared" si="119"/>
        <v>33478</v>
      </c>
      <c r="CT53" s="29">
        <f t="shared" ref="CT53:CU53" si="120">SUM(CT55:CT63)</f>
        <v>33802</v>
      </c>
      <c r="CU53" s="29">
        <f t="shared" si="120"/>
        <v>36696</v>
      </c>
      <c r="CV53" s="29">
        <f t="shared" ref="CV53:CW53" si="121">SUM(CV55:CV63)</f>
        <v>38356</v>
      </c>
      <c r="CW53" s="29">
        <f t="shared" si="121"/>
        <v>38292</v>
      </c>
      <c r="CX53" s="45">
        <f t="shared" si="119"/>
        <v>0</v>
      </c>
      <c r="CY53" s="29">
        <f t="shared" si="119"/>
        <v>0</v>
      </c>
      <c r="CZ53" s="29">
        <f t="shared" si="119"/>
        <v>17553</v>
      </c>
      <c r="DA53" s="29">
        <f t="shared" si="119"/>
        <v>18214</v>
      </c>
      <c r="DB53" s="29">
        <f t="shared" si="119"/>
        <v>0</v>
      </c>
      <c r="DC53" s="29">
        <f t="shared" si="119"/>
        <v>0</v>
      </c>
      <c r="DD53" s="29">
        <f t="shared" si="119"/>
        <v>26306</v>
      </c>
      <c r="DE53" s="29">
        <f t="shared" si="119"/>
        <v>27224</v>
      </c>
      <c r="DF53" s="29">
        <f t="shared" si="119"/>
        <v>27623</v>
      </c>
      <c r="DG53" s="29">
        <f t="shared" si="119"/>
        <v>28140</v>
      </c>
      <c r="DH53" s="29">
        <f t="shared" si="119"/>
        <v>28590</v>
      </c>
      <c r="DI53" s="29">
        <f t="shared" si="119"/>
        <v>30442</v>
      </c>
      <c r="DJ53" s="29">
        <f t="shared" si="119"/>
        <v>30914</v>
      </c>
      <c r="DK53" s="29">
        <f t="shared" si="119"/>
        <v>33375</v>
      </c>
      <c r="DL53" s="29">
        <f t="shared" si="119"/>
        <v>42550</v>
      </c>
      <c r="DM53" s="29">
        <f t="shared" si="119"/>
        <v>47173</v>
      </c>
      <c r="DN53" s="29">
        <f t="shared" si="119"/>
        <v>43989</v>
      </c>
      <c r="DO53" s="29">
        <f t="shared" si="119"/>
        <v>46153</v>
      </c>
      <c r="DP53" s="29">
        <f t="shared" si="119"/>
        <v>47183</v>
      </c>
      <c r="DQ53" s="29">
        <f t="shared" si="119"/>
        <v>45534</v>
      </c>
      <c r="DR53" s="29">
        <f t="shared" si="119"/>
        <v>46371</v>
      </c>
      <c r="DS53" s="29">
        <f t="shared" ref="DS53:DT53" si="122">SUM(DS55:DS63)</f>
        <v>46143</v>
      </c>
      <c r="DT53" s="29">
        <f t="shared" si="122"/>
        <v>46274</v>
      </c>
      <c r="DU53" s="29">
        <f t="shared" ref="DU53:DV53" si="123">SUM(DU55:DU63)</f>
        <v>44755</v>
      </c>
      <c r="DV53" s="29">
        <f t="shared" si="123"/>
        <v>40864</v>
      </c>
      <c r="DW53" s="45">
        <f t="shared" si="119"/>
        <v>0</v>
      </c>
      <c r="DX53" s="29">
        <f t="shared" si="119"/>
        <v>0</v>
      </c>
      <c r="DY53" s="29">
        <f t="shared" si="119"/>
        <v>5367</v>
      </c>
      <c r="DZ53" s="29">
        <f t="shared" si="119"/>
        <v>4977</v>
      </c>
      <c r="EA53" s="29">
        <f t="shared" si="119"/>
        <v>0</v>
      </c>
      <c r="EB53" s="29">
        <f t="shared" si="119"/>
        <v>0</v>
      </c>
      <c r="EC53" s="29">
        <f t="shared" si="119"/>
        <v>6479</v>
      </c>
      <c r="ED53" s="29">
        <f t="shared" si="119"/>
        <v>6865</v>
      </c>
      <c r="EE53" s="29">
        <f t="shared" si="119"/>
        <v>7410</v>
      </c>
      <c r="EF53" s="29">
        <f t="shared" si="119"/>
        <v>8451</v>
      </c>
      <c r="EG53" s="29">
        <f t="shared" si="119"/>
        <v>8798</v>
      </c>
      <c r="EH53" s="29">
        <f t="shared" si="119"/>
        <v>9946</v>
      </c>
      <c r="EI53" s="29">
        <f t="shared" si="119"/>
        <v>10577</v>
      </c>
      <c r="EJ53" s="29">
        <f t="shared" si="119"/>
        <v>11079</v>
      </c>
      <c r="EK53" s="29">
        <f t="shared" si="119"/>
        <v>10985</v>
      </c>
      <c r="EL53" s="29">
        <f t="shared" si="119"/>
        <v>11740</v>
      </c>
      <c r="EM53" s="29">
        <f t="shared" si="119"/>
        <v>11980</v>
      </c>
      <c r="EN53" s="29">
        <f t="shared" si="119"/>
        <v>12589</v>
      </c>
      <c r="EO53" s="29">
        <f t="shared" si="119"/>
        <v>13468</v>
      </c>
      <c r="EP53" s="29">
        <f t="shared" si="119"/>
        <v>14124</v>
      </c>
      <c r="EQ53" s="29">
        <f t="shared" si="119"/>
        <v>15032</v>
      </c>
      <c r="ER53" s="29">
        <f t="shared" ref="ER53:ES53" si="124">SUM(ER55:ER63)</f>
        <v>15946</v>
      </c>
      <c r="ES53" s="29">
        <f t="shared" si="124"/>
        <v>17322</v>
      </c>
      <c r="ET53" s="29">
        <f t="shared" ref="ET53:EU53" si="125">SUM(ET55:ET63)</f>
        <v>18831</v>
      </c>
      <c r="EU53" s="29">
        <f t="shared" si="125"/>
        <v>19709</v>
      </c>
      <c r="EV53" s="10"/>
      <c r="EW53" s="10"/>
      <c r="EX53" s="10"/>
      <c r="EY53" s="10"/>
      <c r="EZ53" s="10"/>
      <c r="FA53" s="10"/>
      <c r="FB53" s="10"/>
      <c r="FC53" s="10"/>
    </row>
    <row r="54" spans="1:159" x14ac:dyDescent="0.2">
      <c r="A54" s="30" t="s">
        <v>137</v>
      </c>
      <c r="B54" s="46">
        <f t="shared" ref="B54:BY54" si="126">(B53/B5)*100</f>
        <v>0</v>
      </c>
      <c r="C54" s="31">
        <f t="shared" si="126"/>
        <v>0</v>
      </c>
      <c r="D54" s="31">
        <f t="shared" si="126"/>
        <v>27.83061111348032</v>
      </c>
      <c r="E54" s="31">
        <f t="shared" si="126"/>
        <v>27.629248909428583</v>
      </c>
      <c r="F54" s="31">
        <f t="shared" si="126"/>
        <v>0</v>
      </c>
      <c r="G54" s="31">
        <f t="shared" si="126"/>
        <v>0</v>
      </c>
      <c r="H54" s="31">
        <f t="shared" si="126"/>
        <v>29.064454909678776</v>
      </c>
      <c r="I54" s="31">
        <f t="shared" si="126"/>
        <v>27.900458057017847</v>
      </c>
      <c r="J54" s="31">
        <f t="shared" si="126"/>
        <v>28.438127090301002</v>
      </c>
      <c r="K54" s="31">
        <f t="shared" si="126"/>
        <v>28.436268068331145</v>
      </c>
      <c r="L54" s="31">
        <f t="shared" si="126"/>
        <v>28.749507938590735</v>
      </c>
      <c r="M54" s="31">
        <f t="shared" si="126"/>
        <v>29.379164742363262</v>
      </c>
      <c r="N54" s="31">
        <f t="shared" si="126"/>
        <v>28.881207812958554</v>
      </c>
      <c r="O54" s="31">
        <f t="shared" si="126"/>
        <v>29.200038598861333</v>
      </c>
      <c r="P54" s="31">
        <f t="shared" si="126"/>
        <v>31.613421491688808</v>
      </c>
      <c r="Q54" s="31">
        <f t="shared" si="126"/>
        <v>31.652604601606821</v>
      </c>
      <c r="R54" s="31">
        <f t="shared" si="126"/>
        <v>30.948299695880564</v>
      </c>
      <c r="S54" s="31">
        <f t="shared" si="126"/>
        <v>30.982455203354075</v>
      </c>
      <c r="T54" s="31">
        <f t="shared" si="126"/>
        <v>30.841369079156511</v>
      </c>
      <c r="U54" s="31">
        <f t="shared" si="126"/>
        <v>30.656880733944952</v>
      </c>
      <c r="V54" s="31">
        <f t="shared" si="126"/>
        <v>30.199160942326309</v>
      </c>
      <c r="W54" s="31">
        <f t="shared" ref="W54:X54" si="127">(W53/W5)*100</f>
        <v>29.694072657743785</v>
      </c>
      <c r="X54" s="31">
        <f t="shared" si="127"/>
        <v>29.359654738059348</v>
      </c>
      <c r="Y54" s="31">
        <f t="shared" ref="Y54:Z54" si="128">(Y53/Y5)*100</f>
        <v>29.083125933300146</v>
      </c>
      <c r="Z54" s="31">
        <f t="shared" si="128"/>
        <v>27.921681407213345</v>
      </c>
      <c r="AA54" s="46">
        <f t="shared" si="126"/>
        <v>0</v>
      </c>
      <c r="AB54" s="31">
        <f t="shared" si="126"/>
        <v>0</v>
      </c>
      <c r="AC54" s="31">
        <f t="shared" si="126"/>
        <v>30.845182690082538</v>
      </c>
      <c r="AD54" s="31">
        <f t="shared" si="126"/>
        <v>27.847310764747206</v>
      </c>
      <c r="AE54" s="31">
        <f t="shared" si="126"/>
        <v>0</v>
      </c>
      <c r="AF54" s="31">
        <f t="shared" si="126"/>
        <v>0</v>
      </c>
      <c r="AG54" s="31">
        <f t="shared" si="126"/>
        <v>29.658569729913371</v>
      </c>
      <c r="AH54" s="31">
        <f t="shared" si="126"/>
        <v>28.386250223662497</v>
      </c>
      <c r="AI54" s="31">
        <f t="shared" si="126"/>
        <v>28.175750834260288</v>
      </c>
      <c r="AJ54" s="31">
        <f t="shared" si="126"/>
        <v>28.272269253178873</v>
      </c>
      <c r="AK54" s="31">
        <f t="shared" si="126"/>
        <v>28.126000168449423</v>
      </c>
      <c r="AL54" s="31">
        <f t="shared" si="126"/>
        <v>28.453881884538816</v>
      </c>
      <c r="AM54" s="31">
        <f t="shared" si="126"/>
        <v>27.765439055922037</v>
      </c>
      <c r="AN54" s="31">
        <f t="shared" si="126"/>
        <v>28.209744202412317</v>
      </c>
      <c r="AO54" s="31">
        <f t="shared" si="126"/>
        <v>28.410322459044718</v>
      </c>
      <c r="AP54" s="31">
        <f t="shared" si="126"/>
        <v>28.182126180270156</v>
      </c>
      <c r="AQ54" s="31">
        <f t="shared" si="126"/>
        <v>28.627843519039065</v>
      </c>
      <c r="AR54" s="31">
        <f t="shared" si="126"/>
        <v>28.555231829986948</v>
      </c>
      <c r="AS54" s="31">
        <f t="shared" si="126"/>
        <v>27.375888331338039</v>
      </c>
      <c r="AT54" s="31">
        <f t="shared" si="126"/>
        <v>27.389590286847582</v>
      </c>
      <c r="AU54" s="31">
        <f t="shared" si="126"/>
        <v>26.637760500529051</v>
      </c>
      <c r="AV54" s="31">
        <f t="shared" ref="AV54:AW54" si="129">(AV53/AV5)*100</f>
        <v>26.429762470046491</v>
      </c>
      <c r="AW54" s="31">
        <f t="shared" si="129"/>
        <v>27.070976992765434</v>
      </c>
      <c r="AX54" s="31">
        <f t="shared" ref="AX54:AY54" si="130">(AX53/AX5)*100</f>
        <v>26.355406571789882</v>
      </c>
      <c r="AY54" s="31">
        <f t="shared" si="130"/>
        <v>25.790014181622574</v>
      </c>
      <c r="AZ54" s="46">
        <f t="shared" si="126"/>
        <v>0</v>
      </c>
      <c r="BA54" s="31">
        <f t="shared" si="126"/>
        <v>0</v>
      </c>
      <c r="BB54" s="31">
        <f t="shared" si="126"/>
        <v>28.419774365402695</v>
      </c>
      <c r="BC54" s="31">
        <f t="shared" si="126"/>
        <v>26.715077393464554</v>
      </c>
      <c r="BD54" s="31">
        <f t="shared" si="126"/>
        <v>0</v>
      </c>
      <c r="BE54" s="31">
        <f t="shared" si="126"/>
        <v>0</v>
      </c>
      <c r="BF54" s="31">
        <f t="shared" si="126"/>
        <v>27.463875015551963</v>
      </c>
      <c r="BG54" s="31">
        <f t="shared" si="126"/>
        <v>25.947473404255316</v>
      </c>
      <c r="BH54" s="31">
        <f t="shared" si="126"/>
        <v>25.575926281435979</v>
      </c>
      <c r="BI54" s="31">
        <f t="shared" si="126"/>
        <v>24.880375194093229</v>
      </c>
      <c r="BJ54" s="31">
        <f t="shared" si="126"/>
        <v>24.770101203283129</v>
      </c>
      <c r="BK54" s="31">
        <f t="shared" si="126"/>
        <v>24.88913616206575</v>
      </c>
      <c r="BL54" s="31">
        <f t="shared" si="126"/>
        <v>23.776346979306808</v>
      </c>
      <c r="BM54" s="31">
        <f t="shared" si="126"/>
        <v>23.938326680754482</v>
      </c>
      <c r="BN54" s="31">
        <f t="shared" si="126"/>
        <v>24.900046490004648</v>
      </c>
      <c r="BO54" s="31">
        <f t="shared" si="126"/>
        <v>23.887667061410927</v>
      </c>
      <c r="BP54" s="31">
        <f t="shared" si="126"/>
        <v>23.673095703125</v>
      </c>
      <c r="BQ54" s="31">
        <f t="shared" si="126"/>
        <v>23.808571285692853</v>
      </c>
      <c r="BR54" s="31">
        <f t="shared" si="126"/>
        <v>24.083729587088715</v>
      </c>
      <c r="BS54" s="31">
        <f t="shared" si="126"/>
        <v>24.629864253393666</v>
      </c>
      <c r="BT54" s="31">
        <f t="shared" si="126"/>
        <v>24.662403078838643</v>
      </c>
      <c r="BU54" s="31">
        <f t="shared" ref="BU54:BV54" si="131">(BU53/BU5)*100</f>
        <v>25.777275296777841</v>
      </c>
      <c r="BV54" s="31">
        <f t="shared" si="131"/>
        <v>25.090305673321122</v>
      </c>
      <c r="BW54" s="31">
        <f t="shared" ref="BW54:BX54" si="132">(BW53/BW5)*100</f>
        <v>24.843905915894513</v>
      </c>
      <c r="BX54" s="31">
        <f t="shared" si="132"/>
        <v>25.444054652880354</v>
      </c>
      <c r="BY54" s="46">
        <f t="shared" si="126"/>
        <v>0</v>
      </c>
      <c r="BZ54" s="31">
        <f t="shared" ref="BZ54:EQ54" si="133">(BZ53/BZ5)*100</f>
        <v>0</v>
      </c>
      <c r="CA54" s="31">
        <f t="shared" si="133"/>
        <v>27.888122627995926</v>
      </c>
      <c r="CB54" s="31">
        <f t="shared" si="133"/>
        <v>26.842811465113627</v>
      </c>
      <c r="CC54" s="31">
        <f t="shared" si="133"/>
        <v>0</v>
      </c>
      <c r="CD54" s="31">
        <f t="shared" si="133"/>
        <v>0</v>
      </c>
      <c r="CE54" s="31">
        <f t="shared" si="133"/>
        <v>27.687750067865025</v>
      </c>
      <c r="CF54" s="31">
        <f t="shared" si="133"/>
        <v>26.464200995623266</v>
      </c>
      <c r="CG54" s="31">
        <f t="shared" si="133"/>
        <v>26.093725009329848</v>
      </c>
      <c r="CH54" s="31">
        <f t="shared" si="133"/>
        <v>25.832900772253943</v>
      </c>
      <c r="CI54" s="31">
        <f t="shared" si="133"/>
        <v>25.68522121647915</v>
      </c>
      <c r="CJ54" s="31">
        <f t="shared" si="133"/>
        <v>25.078955652818539</v>
      </c>
      <c r="CK54" s="31">
        <f t="shared" si="133"/>
        <v>24.855002768791351</v>
      </c>
      <c r="CL54" s="31">
        <f t="shared" si="133"/>
        <v>23.136144418388565</v>
      </c>
      <c r="CM54" s="31">
        <f t="shared" si="133"/>
        <v>22.07607702935827</v>
      </c>
      <c r="CN54" s="31">
        <f t="shared" si="133"/>
        <v>21.214351031605418</v>
      </c>
      <c r="CO54" s="31">
        <f t="shared" si="133"/>
        <v>20.842890311686485</v>
      </c>
      <c r="CP54" s="31">
        <f t="shared" si="133"/>
        <v>22.207811240565693</v>
      </c>
      <c r="CQ54" s="31">
        <f t="shared" si="133"/>
        <v>20.272658085437278</v>
      </c>
      <c r="CR54" s="31">
        <f t="shared" si="133"/>
        <v>19.711762564891735</v>
      </c>
      <c r="CS54" s="31">
        <f t="shared" si="133"/>
        <v>19.760942065342501</v>
      </c>
      <c r="CT54" s="31">
        <f t="shared" ref="CT54:CU54" si="134">(CT53/CT5)*100</f>
        <v>19.144766651563209</v>
      </c>
      <c r="CU54" s="31">
        <f t="shared" si="134"/>
        <v>21.270823914026362</v>
      </c>
      <c r="CV54" s="31">
        <f t="shared" ref="CV54:CW54" si="135">(CV53/CV5)*100</f>
        <v>20.655486983962863</v>
      </c>
      <c r="CW54" s="31">
        <f t="shared" si="135"/>
        <v>21.066182538372669</v>
      </c>
      <c r="CX54" s="46">
        <f t="shared" si="133"/>
        <v>0</v>
      </c>
      <c r="CY54" s="31">
        <f t="shared" si="133"/>
        <v>0</v>
      </c>
      <c r="CZ54" s="31">
        <f t="shared" si="133"/>
        <v>23.256707519046042</v>
      </c>
      <c r="DA54" s="31">
        <f t="shared" si="133"/>
        <v>23.44023473695048</v>
      </c>
      <c r="DB54" s="31">
        <f t="shared" si="133"/>
        <v>0</v>
      </c>
      <c r="DC54" s="31">
        <f t="shared" si="133"/>
        <v>0</v>
      </c>
      <c r="DD54" s="31">
        <f t="shared" si="133"/>
        <v>28.38736133293046</v>
      </c>
      <c r="DE54" s="31">
        <f t="shared" si="133"/>
        <v>28.35006456450202</v>
      </c>
      <c r="DF54" s="31">
        <f t="shared" si="133"/>
        <v>27.919505144636037</v>
      </c>
      <c r="DG54" s="31">
        <f t="shared" si="133"/>
        <v>27.798083572063621</v>
      </c>
      <c r="DH54" s="31">
        <f t="shared" si="133"/>
        <v>26.907475553631429</v>
      </c>
      <c r="DI54" s="31">
        <f t="shared" si="133"/>
        <v>27.652674702735109</v>
      </c>
      <c r="DJ54" s="31">
        <f t="shared" si="133"/>
        <v>26.954163796636177</v>
      </c>
      <c r="DK54" s="31">
        <f t="shared" si="133"/>
        <v>26.863329040566647</v>
      </c>
      <c r="DL54" s="31">
        <f t="shared" si="133"/>
        <v>28.889960144755335</v>
      </c>
      <c r="DM54" s="31">
        <f t="shared" si="133"/>
        <v>29.066385695096553</v>
      </c>
      <c r="DN54" s="31">
        <f t="shared" si="133"/>
        <v>26.451593505712566</v>
      </c>
      <c r="DO54" s="31">
        <f t="shared" si="133"/>
        <v>28.068137588790503</v>
      </c>
      <c r="DP54" s="31">
        <f t="shared" si="133"/>
        <v>26.721677276125323</v>
      </c>
      <c r="DQ54" s="31">
        <f t="shared" si="133"/>
        <v>25.889242665453722</v>
      </c>
      <c r="DR54" s="31">
        <f t="shared" si="133"/>
        <v>25.968840303756636</v>
      </c>
      <c r="DS54" s="31">
        <f t="shared" ref="DS54:DT54" si="136">(DS53/DS5)*100</f>
        <v>25.385935763564145</v>
      </c>
      <c r="DT54" s="31">
        <f t="shared" si="136"/>
        <v>26.593947196009243</v>
      </c>
      <c r="DU54" s="31">
        <f t="shared" ref="DU54:DV54" si="137">(DU53/DU5)*100</f>
        <v>26.0220130357174</v>
      </c>
      <c r="DV54" s="31">
        <f t="shared" si="137"/>
        <v>25.830757463700781</v>
      </c>
      <c r="DW54" s="46">
        <f t="shared" si="133"/>
        <v>0</v>
      </c>
      <c r="DX54" s="31">
        <f t="shared" si="133"/>
        <v>0</v>
      </c>
      <c r="DY54" s="31">
        <f t="shared" si="133"/>
        <v>29.157385777149997</v>
      </c>
      <c r="DZ54" s="31">
        <f t="shared" si="133"/>
        <v>26.896887159533073</v>
      </c>
      <c r="EA54" s="31">
        <f t="shared" si="133"/>
        <v>0</v>
      </c>
      <c r="EB54" s="31">
        <f t="shared" si="133"/>
        <v>0</v>
      </c>
      <c r="EC54" s="31">
        <f t="shared" si="133"/>
        <v>28.090179926295249</v>
      </c>
      <c r="ED54" s="31">
        <f t="shared" si="133"/>
        <v>26.71206225680934</v>
      </c>
      <c r="EE54" s="31">
        <f t="shared" si="133"/>
        <v>26.462395543175489</v>
      </c>
      <c r="EF54" s="31">
        <f t="shared" si="133"/>
        <v>27.074389696930862</v>
      </c>
      <c r="EG54" s="31">
        <f t="shared" si="133"/>
        <v>26.379227632525787</v>
      </c>
      <c r="EH54" s="31">
        <f t="shared" si="133"/>
        <v>27.6916223515327</v>
      </c>
      <c r="EI54" s="31">
        <f t="shared" si="133"/>
        <v>26.940906775343858</v>
      </c>
      <c r="EJ54" s="31">
        <f t="shared" si="133"/>
        <v>26.095251554550593</v>
      </c>
      <c r="EK54" s="31">
        <f t="shared" si="133"/>
        <v>25.730816077953715</v>
      </c>
      <c r="EL54" s="31">
        <f t="shared" si="133"/>
        <v>26.123720516243882</v>
      </c>
      <c r="EM54" s="31">
        <f t="shared" si="133"/>
        <v>25.840127690781244</v>
      </c>
      <c r="EN54" s="31">
        <f t="shared" si="133"/>
        <v>25.773892392105481</v>
      </c>
      <c r="EO54" s="31">
        <f t="shared" si="133"/>
        <v>24.697878271075169</v>
      </c>
      <c r="EP54" s="31">
        <f t="shared" si="133"/>
        <v>24.301445285615966</v>
      </c>
      <c r="EQ54" s="31">
        <f t="shared" si="133"/>
        <v>24.005110188438199</v>
      </c>
      <c r="ER54" s="31">
        <f t="shared" ref="ER54:ES54" si="138">(ER53/ER5)*100</f>
        <v>23.256424466936963</v>
      </c>
      <c r="ES54" s="31">
        <f t="shared" si="138"/>
        <v>24.588348853054736</v>
      </c>
      <c r="ET54" s="31">
        <f t="shared" ref="ET54:EU54" si="139">(ET53/ET5)*100</f>
        <v>23.555827975282078</v>
      </c>
      <c r="EU54" s="31">
        <f t="shared" si="139"/>
        <v>23.086293940565298</v>
      </c>
      <c r="EV54" s="10"/>
      <c r="EW54" s="10"/>
      <c r="EX54" s="10"/>
      <c r="EY54" s="10"/>
      <c r="EZ54" s="10"/>
      <c r="FA54" s="10"/>
      <c r="FB54" s="10"/>
      <c r="FC54" s="10"/>
    </row>
    <row r="55" spans="1:159" x14ac:dyDescent="0.2">
      <c r="A55" s="37" t="s">
        <v>66</v>
      </c>
      <c r="B55" s="47"/>
      <c r="C55" s="32"/>
      <c r="D55" s="32">
        <v>442</v>
      </c>
      <c r="E55" s="32">
        <v>461</v>
      </c>
      <c r="F55" s="32"/>
      <c r="G55" s="32"/>
      <c r="H55" s="32">
        <v>539</v>
      </c>
      <c r="I55" s="32">
        <v>559</v>
      </c>
      <c r="J55" s="32">
        <v>559</v>
      </c>
      <c r="K55" s="32">
        <v>524</v>
      </c>
      <c r="L55" s="32">
        <v>509</v>
      </c>
      <c r="M55" s="32">
        <v>531</v>
      </c>
      <c r="N55" s="32">
        <v>482</v>
      </c>
      <c r="O55" s="32">
        <v>445</v>
      </c>
      <c r="P55" s="32">
        <v>602</v>
      </c>
      <c r="Q55" s="32">
        <v>668</v>
      </c>
      <c r="R55" s="32">
        <v>642</v>
      </c>
      <c r="S55" s="32">
        <v>668</v>
      </c>
      <c r="T55" s="32">
        <v>614</v>
      </c>
      <c r="U55" s="32">
        <v>646</v>
      </c>
      <c r="V55" s="32">
        <v>759</v>
      </c>
      <c r="W55" s="32">
        <v>651</v>
      </c>
      <c r="X55" s="32">
        <v>724</v>
      </c>
      <c r="Y55" s="32">
        <v>796</v>
      </c>
      <c r="Z55" s="32">
        <v>841</v>
      </c>
      <c r="AA55" s="47"/>
      <c r="AB55" s="32"/>
      <c r="AC55" s="32">
        <v>715</v>
      </c>
      <c r="AD55" s="32">
        <v>743</v>
      </c>
      <c r="AE55" s="32"/>
      <c r="AF55" s="32"/>
      <c r="AG55" s="32">
        <v>886</v>
      </c>
      <c r="AH55" s="32">
        <v>799</v>
      </c>
      <c r="AI55" s="32">
        <v>878</v>
      </c>
      <c r="AJ55" s="32">
        <v>936</v>
      </c>
      <c r="AK55" s="32">
        <v>968</v>
      </c>
      <c r="AL55" s="32">
        <v>897</v>
      </c>
      <c r="AM55" s="32">
        <v>988</v>
      </c>
      <c r="AN55" s="32">
        <v>902</v>
      </c>
      <c r="AO55" s="32">
        <v>866</v>
      </c>
      <c r="AP55" s="32">
        <v>823</v>
      </c>
      <c r="AQ55" s="32">
        <v>1143</v>
      </c>
      <c r="AR55" s="32">
        <v>1011</v>
      </c>
      <c r="AS55" s="32">
        <v>1009</v>
      </c>
      <c r="AT55" s="32">
        <v>1078</v>
      </c>
      <c r="AU55" s="32">
        <v>1242</v>
      </c>
      <c r="AV55" s="32">
        <v>1195</v>
      </c>
      <c r="AW55" s="32">
        <v>1177</v>
      </c>
      <c r="AX55" s="32">
        <v>1271</v>
      </c>
      <c r="AY55" s="32">
        <v>1343</v>
      </c>
      <c r="AZ55" s="47"/>
      <c r="BA55" s="32"/>
      <c r="BB55" s="32">
        <v>879</v>
      </c>
      <c r="BC55" s="32">
        <v>851</v>
      </c>
      <c r="BD55" s="32"/>
      <c r="BE55" s="32"/>
      <c r="BF55" s="32">
        <v>857</v>
      </c>
      <c r="BG55" s="32">
        <v>914</v>
      </c>
      <c r="BH55" s="32">
        <v>953</v>
      </c>
      <c r="BI55" s="32">
        <v>879</v>
      </c>
      <c r="BJ55" s="32">
        <v>906</v>
      </c>
      <c r="BK55" s="32">
        <v>933</v>
      </c>
      <c r="BL55" s="32">
        <v>898</v>
      </c>
      <c r="BM55" s="32">
        <v>961</v>
      </c>
      <c r="BN55" s="32">
        <v>1297</v>
      </c>
      <c r="BO55" s="32">
        <v>1232</v>
      </c>
      <c r="BP55" s="32">
        <v>1301</v>
      </c>
      <c r="BQ55" s="32">
        <v>1250</v>
      </c>
      <c r="BR55" s="32">
        <v>1280</v>
      </c>
      <c r="BS55" s="32">
        <v>1480</v>
      </c>
      <c r="BT55" s="32">
        <v>1840</v>
      </c>
      <c r="BU55" s="32">
        <v>1663</v>
      </c>
      <c r="BV55" s="32">
        <v>1585</v>
      </c>
      <c r="BW55" s="32">
        <v>1690</v>
      </c>
      <c r="BX55" s="32">
        <v>1705</v>
      </c>
      <c r="BY55" s="47"/>
      <c r="BZ55" s="32"/>
      <c r="CA55" s="32">
        <v>1783</v>
      </c>
      <c r="CB55" s="32">
        <v>1721</v>
      </c>
      <c r="CC55" s="32"/>
      <c r="CD55" s="32"/>
      <c r="CE55" s="32">
        <v>2087</v>
      </c>
      <c r="CF55" s="32">
        <v>2137</v>
      </c>
      <c r="CG55" s="32">
        <v>2080</v>
      </c>
      <c r="CH55" s="32">
        <v>1889</v>
      </c>
      <c r="CI55" s="32">
        <v>1978</v>
      </c>
      <c r="CJ55" s="32">
        <v>1800</v>
      </c>
      <c r="CK55" s="32">
        <v>1913</v>
      </c>
      <c r="CL55" s="32">
        <v>2030</v>
      </c>
      <c r="CM55" s="32">
        <v>1944</v>
      </c>
      <c r="CN55" s="32">
        <v>2055</v>
      </c>
      <c r="CO55" s="32">
        <v>2055</v>
      </c>
      <c r="CP55" s="32">
        <v>1871</v>
      </c>
      <c r="CQ55" s="32">
        <v>1968</v>
      </c>
      <c r="CR55" s="32">
        <v>1886</v>
      </c>
      <c r="CS55" s="32">
        <v>1953</v>
      </c>
      <c r="CT55" s="32">
        <v>1805</v>
      </c>
      <c r="CU55" s="32">
        <v>2049</v>
      </c>
      <c r="CV55" s="32">
        <v>2053</v>
      </c>
      <c r="CW55" s="32">
        <v>1991</v>
      </c>
      <c r="CX55" s="47"/>
      <c r="CY55" s="32"/>
      <c r="CZ55" s="32">
        <v>1394</v>
      </c>
      <c r="DA55" s="32">
        <v>1544</v>
      </c>
      <c r="DB55" s="32"/>
      <c r="DC55" s="32"/>
      <c r="DD55" s="32">
        <v>1628</v>
      </c>
      <c r="DE55" s="32">
        <v>1624</v>
      </c>
      <c r="DF55" s="32">
        <v>1530</v>
      </c>
      <c r="DG55" s="32">
        <v>1553</v>
      </c>
      <c r="DH55" s="32">
        <v>1630</v>
      </c>
      <c r="DI55" s="32">
        <v>2059</v>
      </c>
      <c r="DJ55" s="32">
        <v>2123</v>
      </c>
      <c r="DK55" s="32">
        <v>2012</v>
      </c>
      <c r="DL55" s="32">
        <v>2482</v>
      </c>
      <c r="DM55" s="32">
        <v>2449</v>
      </c>
      <c r="DN55" s="32">
        <v>2575</v>
      </c>
      <c r="DO55" s="32">
        <v>2594</v>
      </c>
      <c r="DP55" s="32">
        <v>2422</v>
      </c>
      <c r="DQ55" s="32">
        <v>2382</v>
      </c>
      <c r="DR55" s="32">
        <v>2246</v>
      </c>
      <c r="DS55" s="32">
        <v>2185</v>
      </c>
      <c r="DT55" s="32">
        <v>2275</v>
      </c>
      <c r="DU55" s="32">
        <v>2315</v>
      </c>
      <c r="DV55" s="32">
        <v>2268</v>
      </c>
      <c r="DW55" s="47"/>
      <c r="DX55" s="32"/>
      <c r="DY55" s="32">
        <v>338</v>
      </c>
      <c r="DZ55" s="32">
        <v>354</v>
      </c>
      <c r="EA55" s="32"/>
      <c r="EB55" s="32"/>
      <c r="EC55" s="32">
        <v>410</v>
      </c>
      <c r="ED55" s="32">
        <v>417</v>
      </c>
      <c r="EE55" s="32">
        <v>502</v>
      </c>
      <c r="EF55" s="32">
        <v>492</v>
      </c>
      <c r="EG55" s="32">
        <v>566</v>
      </c>
      <c r="EH55" s="32">
        <v>589</v>
      </c>
      <c r="EI55" s="32">
        <v>608</v>
      </c>
      <c r="EJ55" s="32">
        <v>666</v>
      </c>
      <c r="EK55" s="32">
        <v>847</v>
      </c>
      <c r="EL55" s="32">
        <v>876</v>
      </c>
      <c r="EM55" s="32">
        <v>913</v>
      </c>
      <c r="EN55" s="32">
        <v>946</v>
      </c>
      <c r="EO55" s="32">
        <v>874</v>
      </c>
      <c r="EP55" s="32">
        <v>884</v>
      </c>
      <c r="EQ55" s="32">
        <v>871</v>
      </c>
      <c r="ER55" s="32">
        <v>871</v>
      </c>
      <c r="ES55" s="10">
        <v>1038</v>
      </c>
      <c r="ET55" s="10">
        <v>1007</v>
      </c>
      <c r="EU55" s="10">
        <v>1126</v>
      </c>
      <c r="EV55" s="10"/>
      <c r="EW55" s="10"/>
      <c r="EX55" s="10"/>
      <c r="EY55" s="10"/>
      <c r="EZ55" s="10"/>
      <c r="FA55" s="10"/>
      <c r="FB55" s="10"/>
      <c r="FC55" s="10"/>
    </row>
    <row r="56" spans="1:159" x14ac:dyDescent="0.2">
      <c r="A56" s="37" t="s">
        <v>75</v>
      </c>
      <c r="B56" s="47"/>
      <c r="C56" s="32"/>
      <c r="D56" s="32">
        <v>31</v>
      </c>
      <c r="E56" s="32">
        <v>39</v>
      </c>
      <c r="F56" s="32"/>
      <c r="G56" s="32"/>
      <c r="H56" s="32">
        <v>66</v>
      </c>
      <c r="I56" s="32">
        <v>68</v>
      </c>
      <c r="J56" s="32">
        <v>65</v>
      </c>
      <c r="K56" s="32">
        <v>45</v>
      </c>
      <c r="L56" s="32">
        <v>38</v>
      </c>
      <c r="M56" s="32">
        <v>43</v>
      </c>
      <c r="N56" s="32">
        <v>40</v>
      </c>
      <c r="O56" s="32">
        <v>45</v>
      </c>
      <c r="P56" s="32">
        <v>62</v>
      </c>
      <c r="Q56" s="32">
        <v>55</v>
      </c>
      <c r="R56" s="32">
        <v>110</v>
      </c>
      <c r="S56" s="32">
        <v>110</v>
      </c>
      <c r="T56" s="32">
        <v>127</v>
      </c>
      <c r="U56" s="32">
        <v>116</v>
      </c>
      <c r="V56" s="32">
        <v>105</v>
      </c>
      <c r="W56" s="32">
        <v>118</v>
      </c>
      <c r="X56" s="32">
        <v>95</v>
      </c>
      <c r="Y56" s="32">
        <v>126</v>
      </c>
      <c r="Z56" s="32">
        <v>110</v>
      </c>
      <c r="AA56" s="47"/>
      <c r="AB56" s="32"/>
      <c r="AC56" s="32">
        <v>39</v>
      </c>
      <c r="AD56" s="32">
        <v>49</v>
      </c>
      <c r="AE56" s="32"/>
      <c r="AF56" s="32"/>
      <c r="AG56" s="32">
        <v>129</v>
      </c>
      <c r="AH56" s="32">
        <v>155</v>
      </c>
      <c r="AI56" s="32">
        <v>130</v>
      </c>
      <c r="AJ56" s="32">
        <v>210</v>
      </c>
      <c r="AK56" s="32">
        <v>167</v>
      </c>
      <c r="AL56" s="32">
        <v>169</v>
      </c>
      <c r="AM56" s="32">
        <v>160</v>
      </c>
      <c r="AN56" s="32">
        <v>155</v>
      </c>
      <c r="AO56" s="32">
        <v>175</v>
      </c>
      <c r="AP56" s="32">
        <v>171</v>
      </c>
      <c r="AQ56" s="32">
        <v>214</v>
      </c>
      <c r="AR56" s="32">
        <v>225</v>
      </c>
      <c r="AS56" s="32">
        <v>196</v>
      </c>
      <c r="AT56" s="32">
        <v>221</v>
      </c>
      <c r="AU56" s="32">
        <v>205</v>
      </c>
      <c r="AV56" s="32">
        <v>222</v>
      </c>
      <c r="AW56" s="32">
        <v>227</v>
      </c>
      <c r="AX56" s="32">
        <v>260</v>
      </c>
      <c r="AY56" s="32">
        <v>274</v>
      </c>
      <c r="AZ56" s="47"/>
      <c r="BA56" s="32"/>
      <c r="BB56" s="32">
        <v>83</v>
      </c>
      <c r="BC56" s="32">
        <v>65</v>
      </c>
      <c r="BD56" s="32"/>
      <c r="BE56" s="32"/>
      <c r="BF56" s="32">
        <v>104</v>
      </c>
      <c r="BG56" s="32">
        <v>105</v>
      </c>
      <c r="BH56" s="32">
        <v>136</v>
      </c>
      <c r="BI56" s="32">
        <v>135</v>
      </c>
      <c r="BJ56" s="32">
        <v>119</v>
      </c>
      <c r="BK56" s="32">
        <v>129</v>
      </c>
      <c r="BL56" s="32">
        <v>129</v>
      </c>
      <c r="BM56" s="32">
        <v>108</v>
      </c>
      <c r="BN56" s="32">
        <v>121</v>
      </c>
      <c r="BO56" s="32">
        <v>117</v>
      </c>
      <c r="BP56" s="32">
        <v>123</v>
      </c>
      <c r="BQ56" s="32">
        <v>152</v>
      </c>
      <c r="BR56" s="32">
        <v>141</v>
      </c>
      <c r="BS56" s="32">
        <v>150</v>
      </c>
      <c r="BT56" s="32">
        <v>110</v>
      </c>
      <c r="BU56" s="32">
        <v>112</v>
      </c>
      <c r="BV56" s="32">
        <v>135</v>
      </c>
      <c r="BW56" s="32">
        <v>113</v>
      </c>
      <c r="BX56" s="32">
        <v>149</v>
      </c>
      <c r="BY56" s="47"/>
      <c r="BZ56" s="32"/>
      <c r="CA56" s="32">
        <v>108</v>
      </c>
      <c r="CB56" s="32">
        <v>127</v>
      </c>
      <c r="CC56" s="32"/>
      <c r="CD56" s="32"/>
      <c r="CE56" s="32">
        <v>167</v>
      </c>
      <c r="CF56" s="32">
        <v>194</v>
      </c>
      <c r="CG56" s="32">
        <v>160</v>
      </c>
      <c r="CH56" s="32">
        <v>194</v>
      </c>
      <c r="CI56" s="32">
        <v>169</v>
      </c>
      <c r="CJ56" s="32">
        <v>187</v>
      </c>
      <c r="CK56" s="32">
        <v>165</v>
      </c>
      <c r="CL56" s="32">
        <v>189</v>
      </c>
      <c r="CM56" s="32">
        <v>157</v>
      </c>
      <c r="CN56" s="32">
        <v>203</v>
      </c>
      <c r="CO56" s="32">
        <v>168</v>
      </c>
      <c r="CP56" s="32">
        <v>130</v>
      </c>
      <c r="CQ56" s="32">
        <v>147</v>
      </c>
      <c r="CR56" s="32">
        <v>180</v>
      </c>
      <c r="CS56" s="32">
        <v>209</v>
      </c>
      <c r="CT56" s="32">
        <v>216</v>
      </c>
      <c r="CU56" s="32">
        <v>243</v>
      </c>
      <c r="CV56" s="32">
        <v>243</v>
      </c>
      <c r="CW56" s="32">
        <v>302</v>
      </c>
      <c r="CX56" s="47"/>
      <c r="CY56" s="32"/>
      <c r="CZ56" s="32">
        <v>227</v>
      </c>
      <c r="DA56" s="32">
        <v>251</v>
      </c>
      <c r="DB56" s="32"/>
      <c r="DC56" s="32"/>
      <c r="DD56" s="32">
        <v>382</v>
      </c>
      <c r="DE56" s="32">
        <v>324</v>
      </c>
      <c r="DF56" s="32">
        <v>329</v>
      </c>
      <c r="DG56" s="32">
        <v>311</v>
      </c>
      <c r="DH56" s="32">
        <v>291</v>
      </c>
      <c r="DI56" s="32">
        <v>328</v>
      </c>
      <c r="DJ56" s="32">
        <v>413</v>
      </c>
      <c r="DK56" s="32">
        <v>475</v>
      </c>
      <c r="DL56" s="32">
        <v>576</v>
      </c>
      <c r="DM56" s="32">
        <v>681</v>
      </c>
      <c r="DN56" s="32">
        <v>724</v>
      </c>
      <c r="DO56" s="32">
        <v>710</v>
      </c>
      <c r="DP56" s="32">
        <v>695</v>
      </c>
      <c r="DQ56" s="32">
        <v>646</v>
      </c>
      <c r="DR56" s="32">
        <v>770</v>
      </c>
      <c r="DS56" s="32">
        <v>837</v>
      </c>
      <c r="DT56" s="32">
        <v>778</v>
      </c>
      <c r="DU56" s="32">
        <v>792</v>
      </c>
      <c r="DV56" s="32">
        <v>676</v>
      </c>
      <c r="DW56" s="47"/>
      <c r="DX56" s="32"/>
      <c r="DY56" s="32">
        <v>15</v>
      </c>
      <c r="DZ56" s="32">
        <v>17</v>
      </c>
      <c r="EA56" s="32"/>
      <c r="EB56" s="32"/>
      <c r="EC56" s="32">
        <v>42</v>
      </c>
      <c r="ED56" s="32">
        <v>68</v>
      </c>
      <c r="EE56" s="32">
        <v>76</v>
      </c>
      <c r="EF56" s="32">
        <v>56</v>
      </c>
      <c r="EG56" s="32">
        <v>120</v>
      </c>
      <c r="EH56" s="32">
        <v>175</v>
      </c>
      <c r="EI56" s="32">
        <v>200</v>
      </c>
      <c r="EJ56" s="32">
        <v>221</v>
      </c>
      <c r="EK56" s="32">
        <v>256</v>
      </c>
      <c r="EL56" s="32">
        <v>293</v>
      </c>
      <c r="EM56" s="32">
        <v>307</v>
      </c>
      <c r="EN56" s="32">
        <v>321</v>
      </c>
      <c r="EO56" s="32">
        <v>308</v>
      </c>
      <c r="EP56" s="32">
        <v>337</v>
      </c>
      <c r="EQ56" s="32">
        <v>340</v>
      </c>
      <c r="ER56" s="32">
        <v>303</v>
      </c>
      <c r="ES56" s="10">
        <v>270</v>
      </c>
      <c r="ET56" s="10">
        <v>342</v>
      </c>
      <c r="EU56" s="10">
        <v>387</v>
      </c>
      <c r="EV56" s="10"/>
      <c r="EW56" s="10"/>
      <c r="EX56" s="10"/>
      <c r="EY56" s="10"/>
      <c r="EZ56" s="10"/>
      <c r="FA56" s="10"/>
      <c r="FB56" s="10"/>
      <c r="FC56" s="10"/>
    </row>
    <row r="57" spans="1:159" x14ac:dyDescent="0.2">
      <c r="A57" s="37" t="s">
        <v>74</v>
      </c>
      <c r="B57" s="47"/>
      <c r="C57" s="32"/>
      <c r="D57" s="32">
        <v>998</v>
      </c>
      <c r="E57" s="32">
        <v>1076</v>
      </c>
      <c r="F57" s="32"/>
      <c r="G57" s="32"/>
      <c r="H57" s="32">
        <v>1295</v>
      </c>
      <c r="I57" s="32">
        <v>1160</v>
      </c>
      <c r="J57" s="32">
        <v>1293</v>
      </c>
      <c r="K57" s="32">
        <v>1412</v>
      </c>
      <c r="L57" s="32">
        <v>1429</v>
      </c>
      <c r="M57" s="32">
        <v>1498</v>
      </c>
      <c r="N57" s="32">
        <v>1436</v>
      </c>
      <c r="O57" s="32">
        <v>1458</v>
      </c>
      <c r="P57" s="32">
        <v>1539</v>
      </c>
      <c r="Q57" s="32">
        <v>1649</v>
      </c>
      <c r="R57" s="32">
        <v>1693</v>
      </c>
      <c r="S57" s="32">
        <v>1768</v>
      </c>
      <c r="T57" s="32">
        <v>1841</v>
      </c>
      <c r="U57" s="32">
        <v>2352</v>
      </c>
      <c r="V57" s="32">
        <v>2518</v>
      </c>
      <c r="W57" s="32">
        <v>2650</v>
      </c>
      <c r="X57" s="32">
        <v>2691</v>
      </c>
      <c r="Y57" s="32">
        <v>2550</v>
      </c>
      <c r="Z57" s="32">
        <v>2164</v>
      </c>
      <c r="AA57" s="47"/>
      <c r="AB57" s="32"/>
      <c r="AC57" s="32">
        <v>2306</v>
      </c>
      <c r="AD57" s="32">
        <v>2254</v>
      </c>
      <c r="AE57" s="32"/>
      <c r="AF57" s="32"/>
      <c r="AG57" s="32">
        <v>2859</v>
      </c>
      <c r="AH57" s="32">
        <v>2848</v>
      </c>
      <c r="AI57" s="32">
        <v>3036</v>
      </c>
      <c r="AJ57" s="32">
        <v>3464</v>
      </c>
      <c r="AK57" s="32">
        <v>3810</v>
      </c>
      <c r="AL57" s="32">
        <v>3934</v>
      </c>
      <c r="AM57" s="32">
        <v>3901</v>
      </c>
      <c r="AN57" s="32">
        <v>4122</v>
      </c>
      <c r="AO57" s="32">
        <v>4328</v>
      </c>
      <c r="AP57" s="32">
        <v>4476</v>
      </c>
      <c r="AQ57" s="32">
        <v>4662</v>
      </c>
      <c r="AR57" s="32">
        <v>4510</v>
      </c>
      <c r="AS57" s="32">
        <v>4473</v>
      </c>
      <c r="AT57" s="32">
        <v>4580</v>
      </c>
      <c r="AU57" s="32">
        <v>4657</v>
      </c>
      <c r="AV57" s="32">
        <v>4977</v>
      </c>
      <c r="AW57" s="32">
        <v>5174</v>
      </c>
      <c r="AX57" s="32">
        <v>5446</v>
      </c>
      <c r="AY57" s="32">
        <v>5452</v>
      </c>
      <c r="AZ57" s="47"/>
      <c r="BA57" s="32"/>
      <c r="BB57" s="32">
        <v>2895</v>
      </c>
      <c r="BC57" s="32">
        <v>3003</v>
      </c>
      <c r="BD57" s="32"/>
      <c r="BE57" s="32"/>
      <c r="BF57" s="32">
        <v>3140</v>
      </c>
      <c r="BG57" s="32">
        <v>3056</v>
      </c>
      <c r="BH57" s="32">
        <v>3232</v>
      </c>
      <c r="BI57" s="32">
        <v>3070</v>
      </c>
      <c r="BJ57" s="32">
        <v>3119</v>
      </c>
      <c r="BK57" s="32">
        <v>3134</v>
      </c>
      <c r="BL57" s="32">
        <v>3003</v>
      </c>
      <c r="BM57" s="32">
        <v>3403</v>
      </c>
      <c r="BN57" s="32">
        <v>3971</v>
      </c>
      <c r="BO57" s="32">
        <v>4144</v>
      </c>
      <c r="BP57" s="32">
        <v>3963</v>
      </c>
      <c r="BQ57" s="32">
        <v>3713</v>
      </c>
      <c r="BR57" s="32">
        <v>3808</v>
      </c>
      <c r="BS57" s="32">
        <v>4038</v>
      </c>
      <c r="BT57" s="32">
        <v>4112</v>
      </c>
      <c r="BU57" s="32">
        <v>4393</v>
      </c>
      <c r="BV57" s="32">
        <v>4550</v>
      </c>
      <c r="BW57" s="32">
        <v>4936</v>
      </c>
      <c r="BX57" s="32">
        <v>5463</v>
      </c>
      <c r="BY57" s="47"/>
      <c r="BZ57" s="32"/>
      <c r="CA57" s="32">
        <v>4048</v>
      </c>
      <c r="CB57" s="32">
        <v>4196</v>
      </c>
      <c r="CC57" s="32"/>
      <c r="CD57" s="32"/>
      <c r="CE57" s="32">
        <v>4929</v>
      </c>
      <c r="CF57" s="32">
        <v>4871</v>
      </c>
      <c r="CG57" s="32">
        <v>4962</v>
      </c>
      <c r="CH57" s="32">
        <v>5162</v>
      </c>
      <c r="CI57" s="32">
        <v>5486</v>
      </c>
      <c r="CJ57" s="32">
        <v>5739</v>
      </c>
      <c r="CK57" s="32">
        <v>5937</v>
      </c>
      <c r="CL57" s="32">
        <v>5717</v>
      </c>
      <c r="CM57" s="32">
        <v>5786</v>
      </c>
      <c r="CN57" s="32">
        <v>6081</v>
      </c>
      <c r="CO57" s="32">
        <v>6132</v>
      </c>
      <c r="CP57" s="32">
        <v>6264</v>
      </c>
      <c r="CQ57" s="32">
        <v>6146</v>
      </c>
      <c r="CR57" s="32">
        <v>6747</v>
      </c>
      <c r="CS57" s="32">
        <v>7251</v>
      </c>
      <c r="CT57" s="32">
        <v>7860</v>
      </c>
      <c r="CU57" s="32">
        <v>8722</v>
      </c>
      <c r="CV57" s="32">
        <v>9678</v>
      </c>
      <c r="CW57" s="32">
        <v>8990</v>
      </c>
      <c r="CX57" s="47"/>
      <c r="CY57" s="32"/>
      <c r="CZ57" s="32">
        <v>2842</v>
      </c>
      <c r="DA57" s="32">
        <v>3146</v>
      </c>
      <c r="DB57" s="32"/>
      <c r="DC57" s="32"/>
      <c r="DD57" s="32">
        <v>5134</v>
      </c>
      <c r="DE57" s="32">
        <v>4729</v>
      </c>
      <c r="DF57" s="32">
        <v>5573</v>
      </c>
      <c r="DG57" s="32">
        <v>5334</v>
      </c>
      <c r="DH57" s="32">
        <v>5285</v>
      </c>
      <c r="DI57" s="32">
        <v>6105</v>
      </c>
      <c r="DJ57" s="32">
        <v>5944</v>
      </c>
      <c r="DK57" s="32">
        <v>6797</v>
      </c>
      <c r="DL57" s="32">
        <v>7735</v>
      </c>
      <c r="DM57" s="32">
        <v>7949</v>
      </c>
      <c r="DN57" s="32">
        <v>7767</v>
      </c>
      <c r="DO57" s="32">
        <v>8147</v>
      </c>
      <c r="DP57" s="32">
        <v>7931</v>
      </c>
      <c r="DQ57" s="32">
        <v>7898</v>
      </c>
      <c r="DR57" s="32">
        <v>7797</v>
      </c>
      <c r="DS57" s="32">
        <v>7760</v>
      </c>
      <c r="DT57" s="32">
        <v>8030</v>
      </c>
      <c r="DU57" s="32">
        <v>7969</v>
      </c>
      <c r="DV57" s="32">
        <v>7551</v>
      </c>
      <c r="DW57" s="47"/>
      <c r="DX57" s="32"/>
      <c r="DY57" s="32">
        <v>1325</v>
      </c>
      <c r="DZ57" s="32">
        <v>1312</v>
      </c>
      <c r="EA57" s="32"/>
      <c r="EB57" s="32"/>
      <c r="EC57" s="32">
        <v>1442</v>
      </c>
      <c r="ED57" s="32">
        <v>1525</v>
      </c>
      <c r="EE57" s="32">
        <v>1690</v>
      </c>
      <c r="EF57" s="32">
        <v>1945</v>
      </c>
      <c r="EG57" s="32">
        <v>2154</v>
      </c>
      <c r="EH57" s="32">
        <v>2460</v>
      </c>
      <c r="EI57" s="32">
        <v>2436</v>
      </c>
      <c r="EJ57" s="32">
        <v>2360</v>
      </c>
      <c r="EK57" s="32">
        <v>2292</v>
      </c>
      <c r="EL57" s="32">
        <v>2093</v>
      </c>
      <c r="EM57" s="32">
        <v>2224</v>
      </c>
      <c r="EN57" s="32">
        <v>2238</v>
      </c>
      <c r="EO57" s="32">
        <v>2395</v>
      </c>
      <c r="EP57" s="32">
        <v>2569</v>
      </c>
      <c r="EQ57" s="32">
        <v>2640</v>
      </c>
      <c r="ER57" s="32">
        <v>2995</v>
      </c>
      <c r="ES57" s="10">
        <v>3168</v>
      </c>
      <c r="ET57" s="10">
        <v>3377</v>
      </c>
      <c r="EU57" s="10">
        <v>3681</v>
      </c>
      <c r="EV57" s="10"/>
      <c r="EW57" s="10"/>
      <c r="EX57" s="10"/>
      <c r="EY57" s="10"/>
      <c r="EZ57" s="10"/>
      <c r="FA57" s="10"/>
      <c r="FB57" s="10"/>
      <c r="FC57" s="10"/>
    </row>
    <row r="58" spans="1:159" ht="13.5" customHeight="1" x14ac:dyDescent="0.2">
      <c r="A58" s="37" t="s">
        <v>82</v>
      </c>
      <c r="B58" s="47"/>
      <c r="C58" s="32"/>
      <c r="D58" s="32">
        <v>63</v>
      </c>
      <c r="E58" s="32">
        <v>72</v>
      </c>
      <c r="F58" s="32"/>
      <c r="G58" s="32"/>
      <c r="H58" s="32">
        <v>80</v>
      </c>
      <c r="I58" s="32">
        <v>124</v>
      </c>
      <c r="J58" s="32">
        <v>90</v>
      </c>
      <c r="K58" s="32">
        <v>108</v>
      </c>
      <c r="L58" s="32">
        <v>113</v>
      </c>
      <c r="M58" s="32">
        <v>104</v>
      </c>
      <c r="N58" s="32">
        <v>93</v>
      </c>
      <c r="O58" s="32">
        <v>113</v>
      </c>
      <c r="P58" s="32">
        <v>107</v>
      </c>
      <c r="Q58" s="32">
        <v>118</v>
      </c>
      <c r="R58" s="32">
        <v>122</v>
      </c>
      <c r="S58" s="32">
        <v>127</v>
      </c>
      <c r="T58" s="32">
        <v>152</v>
      </c>
      <c r="U58" s="32">
        <v>126</v>
      </c>
      <c r="V58" s="32">
        <v>134</v>
      </c>
      <c r="W58" s="32">
        <v>151</v>
      </c>
      <c r="X58" s="32">
        <v>140</v>
      </c>
      <c r="Y58" s="32">
        <v>134</v>
      </c>
      <c r="Z58" s="32">
        <v>172</v>
      </c>
      <c r="AA58" s="47"/>
      <c r="AB58" s="32"/>
      <c r="AC58" s="32">
        <v>366</v>
      </c>
      <c r="AD58" s="32">
        <v>229</v>
      </c>
      <c r="AE58" s="32"/>
      <c r="AF58" s="32"/>
      <c r="AG58" s="32">
        <v>219</v>
      </c>
      <c r="AH58" s="32">
        <v>202</v>
      </c>
      <c r="AI58" s="32">
        <v>195</v>
      </c>
      <c r="AJ58" s="32">
        <v>204</v>
      </c>
      <c r="AK58" s="32">
        <v>239</v>
      </c>
      <c r="AL58" s="32">
        <v>245</v>
      </c>
      <c r="AM58" s="32">
        <v>232</v>
      </c>
      <c r="AN58" s="32">
        <v>209</v>
      </c>
      <c r="AO58" s="32">
        <v>179</v>
      </c>
      <c r="AP58" s="32">
        <v>260</v>
      </c>
      <c r="AQ58" s="32">
        <v>203</v>
      </c>
      <c r="AR58" s="32">
        <v>310</v>
      </c>
      <c r="AS58" s="32">
        <v>239</v>
      </c>
      <c r="AT58" s="32">
        <v>355</v>
      </c>
      <c r="AU58" s="32">
        <v>251</v>
      </c>
      <c r="AV58" s="32">
        <v>433</v>
      </c>
      <c r="AW58" s="32">
        <v>264</v>
      </c>
      <c r="AX58" s="32">
        <v>262</v>
      </c>
      <c r="AY58" s="32">
        <v>248</v>
      </c>
      <c r="AZ58" s="47"/>
      <c r="BA58" s="32"/>
      <c r="BB58" s="32">
        <v>183</v>
      </c>
      <c r="BC58" s="32">
        <v>167</v>
      </c>
      <c r="BD58" s="32"/>
      <c r="BE58" s="32"/>
      <c r="BF58" s="32">
        <v>281</v>
      </c>
      <c r="BG58" s="32">
        <v>285</v>
      </c>
      <c r="BH58" s="32">
        <v>305</v>
      </c>
      <c r="BI58" s="32">
        <v>327</v>
      </c>
      <c r="BJ58" s="32">
        <v>343</v>
      </c>
      <c r="BK58" s="32">
        <v>337</v>
      </c>
      <c r="BL58" s="32">
        <v>292</v>
      </c>
      <c r="BM58" s="32">
        <v>312</v>
      </c>
      <c r="BN58" s="32">
        <v>337</v>
      </c>
      <c r="BO58" s="32">
        <v>384</v>
      </c>
      <c r="BP58" s="32">
        <v>325</v>
      </c>
      <c r="BQ58" s="32">
        <v>337</v>
      </c>
      <c r="BR58" s="32">
        <v>313</v>
      </c>
      <c r="BS58" s="32">
        <v>402</v>
      </c>
      <c r="BT58" s="32">
        <v>421</v>
      </c>
      <c r="BU58" s="32">
        <v>385</v>
      </c>
      <c r="BV58" s="32">
        <v>454</v>
      </c>
      <c r="BW58" s="32">
        <v>420</v>
      </c>
      <c r="BX58" s="32">
        <v>499</v>
      </c>
      <c r="BY58" s="47"/>
      <c r="BZ58" s="32"/>
      <c r="CA58" s="32">
        <v>635</v>
      </c>
      <c r="CB58" s="32">
        <v>723</v>
      </c>
      <c r="CC58" s="32"/>
      <c r="CD58" s="32"/>
      <c r="CE58" s="32">
        <v>842</v>
      </c>
      <c r="CF58" s="32">
        <v>873</v>
      </c>
      <c r="CG58" s="32">
        <v>937</v>
      </c>
      <c r="CH58" s="32">
        <v>897</v>
      </c>
      <c r="CI58" s="32">
        <v>937</v>
      </c>
      <c r="CJ58" s="32">
        <v>889</v>
      </c>
      <c r="CK58" s="32">
        <v>893</v>
      </c>
      <c r="CL58" s="32">
        <v>924</v>
      </c>
      <c r="CM58" s="32">
        <v>921</v>
      </c>
      <c r="CN58" s="32">
        <v>1058</v>
      </c>
      <c r="CO58" s="32">
        <v>978</v>
      </c>
      <c r="CP58" s="32">
        <v>1062</v>
      </c>
      <c r="CQ58" s="32">
        <v>1086</v>
      </c>
      <c r="CR58" s="32">
        <v>1161</v>
      </c>
      <c r="CS58" s="32">
        <v>1199</v>
      </c>
      <c r="CT58" s="32">
        <v>1213</v>
      </c>
      <c r="CU58" s="32">
        <v>1295</v>
      </c>
      <c r="CV58" s="32">
        <v>1457</v>
      </c>
      <c r="CW58" s="32">
        <v>1466</v>
      </c>
      <c r="CX58" s="47"/>
      <c r="CY58" s="32"/>
      <c r="CZ58" s="32">
        <v>347</v>
      </c>
      <c r="DA58" s="32">
        <v>356</v>
      </c>
      <c r="DB58" s="32"/>
      <c r="DC58" s="32"/>
      <c r="DD58" s="32">
        <v>584</v>
      </c>
      <c r="DE58" s="32">
        <v>702</v>
      </c>
      <c r="DF58" s="32">
        <v>600</v>
      </c>
      <c r="DG58" s="32">
        <v>561</v>
      </c>
      <c r="DH58" s="32">
        <v>612</v>
      </c>
      <c r="DI58" s="32">
        <v>648</v>
      </c>
      <c r="DJ58" s="32">
        <v>640</v>
      </c>
      <c r="DK58" s="32">
        <v>634</v>
      </c>
      <c r="DL58" s="32">
        <v>649</v>
      </c>
      <c r="DM58" s="32">
        <v>775</v>
      </c>
      <c r="DN58" s="32">
        <v>788</v>
      </c>
      <c r="DO58" s="32">
        <v>828</v>
      </c>
      <c r="DP58" s="32">
        <v>833</v>
      </c>
      <c r="DQ58" s="32">
        <v>801</v>
      </c>
      <c r="DR58" s="32">
        <v>908</v>
      </c>
      <c r="DS58" s="32">
        <v>868</v>
      </c>
      <c r="DT58" s="32">
        <v>1046</v>
      </c>
      <c r="DU58" s="32">
        <v>1063</v>
      </c>
      <c r="DV58" s="32">
        <v>913</v>
      </c>
      <c r="DW58" s="47"/>
      <c r="DX58" s="32"/>
      <c r="DY58" s="32">
        <v>28</v>
      </c>
      <c r="DZ58" s="32">
        <v>23</v>
      </c>
      <c r="EA58" s="32"/>
      <c r="EB58" s="32"/>
      <c r="EC58" s="32">
        <v>56</v>
      </c>
      <c r="ED58" s="32">
        <v>38</v>
      </c>
      <c r="EE58" s="32">
        <v>55</v>
      </c>
      <c r="EF58" s="32">
        <v>118</v>
      </c>
      <c r="EG58" s="32">
        <v>147</v>
      </c>
      <c r="EH58" s="32">
        <v>163</v>
      </c>
      <c r="EI58" s="32">
        <v>153</v>
      </c>
      <c r="EJ58" s="32">
        <v>204</v>
      </c>
      <c r="EK58" s="32">
        <v>152</v>
      </c>
      <c r="EL58" s="32">
        <v>177</v>
      </c>
      <c r="EM58" s="32">
        <v>283</v>
      </c>
      <c r="EN58" s="32">
        <v>344</v>
      </c>
      <c r="EO58" s="32">
        <v>327</v>
      </c>
      <c r="EP58" s="32">
        <v>301</v>
      </c>
      <c r="EQ58" s="32">
        <v>372</v>
      </c>
      <c r="ER58" s="32">
        <v>354</v>
      </c>
      <c r="ES58" s="10">
        <v>406</v>
      </c>
      <c r="ET58" s="10">
        <v>418</v>
      </c>
      <c r="EU58" s="10">
        <v>496</v>
      </c>
      <c r="EV58" s="10"/>
      <c r="EW58" s="10"/>
      <c r="EX58" s="10"/>
      <c r="EY58" s="10"/>
      <c r="EZ58" s="10"/>
      <c r="FA58" s="10"/>
      <c r="FB58" s="10"/>
      <c r="FC58" s="10"/>
    </row>
    <row r="59" spans="1:159" ht="13.5" customHeight="1" x14ac:dyDescent="0.2">
      <c r="A59" s="37" t="s">
        <v>83</v>
      </c>
      <c r="B59" s="47"/>
      <c r="C59" s="32"/>
      <c r="D59" s="32">
        <v>404</v>
      </c>
      <c r="E59" s="32">
        <v>432</v>
      </c>
      <c r="F59" s="32"/>
      <c r="G59" s="32"/>
      <c r="H59" s="32">
        <v>538</v>
      </c>
      <c r="I59" s="32">
        <v>482</v>
      </c>
      <c r="J59" s="32">
        <v>490</v>
      </c>
      <c r="K59" s="32">
        <v>535</v>
      </c>
      <c r="L59" s="32">
        <v>565</v>
      </c>
      <c r="M59" s="32">
        <v>597</v>
      </c>
      <c r="N59" s="32">
        <v>512</v>
      </c>
      <c r="O59" s="32">
        <v>544</v>
      </c>
      <c r="P59" s="32">
        <v>746</v>
      </c>
      <c r="Q59" s="32">
        <v>824</v>
      </c>
      <c r="R59" s="32">
        <v>896</v>
      </c>
      <c r="S59" s="32">
        <v>890</v>
      </c>
      <c r="T59" s="32">
        <v>892</v>
      </c>
      <c r="U59" s="32">
        <v>955</v>
      </c>
      <c r="V59" s="32">
        <v>967</v>
      </c>
      <c r="W59" s="32">
        <v>1246</v>
      </c>
      <c r="X59" s="32">
        <v>1211</v>
      </c>
      <c r="Y59" s="32">
        <v>1283</v>
      </c>
      <c r="Z59" s="32">
        <v>1196</v>
      </c>
      <c r="AA59" s="47"/>
      <c r="AB59" s="32"/>
      <c r="AC59" s="32">
        <v>758</v>
      </c>
      <c r="AD59" s="32">
        <v>750</v>
      </c>
      <c r="AE59" s="32"/>
      <c r="AF59" s="32"/>
      <c r="AG59" s="32">
        <v>944</v>
      </c>
      <c r="AH59" s="32">
        <v>947</v>
      </c>
      <c r="AI59" s="32">
        <v>936</v>
      </c>
      <c r="AJ59" s="32">
        <v>943</v>
      </c>
      <c r="AK59" s="32">
        <v>1072</v>
      </c>
      <c r="AL59" s="32">
        <v>1088</v>
      </c>
      <c r="AM59" s="32">
        <v>1143</v>
      </c>
      <c r="AN59" s="32">
        <v>1239</v>
      </c>
      <c r="AO59" s="32">
        <v>1456</v>
      </c>
      <c r="AP59" s="32">
        <v>1628</v>
      </c>
      <c r="AQ59" s="32">
        <v>1739</v>
      </c>
      <c r="AR59" s="32">
        <v>1849</v>
      </c>
      <c r="AS59" s="32">
        <v>1900</v>
      </c>
      <c r="AT59" s="32">
        <v>2014</v>
      </c>
      <c r="AU59" s="32">
        <v>2105</v>
      </c>
      <c r="AV59" s="32">
        <v>2179</v>
      </c>
      <c r="AW59" s="32">
        <v>1968</v>
      </c>
      <c r="AX59" s="32">
        <v>2162</v>
      </c>
      <c r="AY59" s="32">
        <v>2205</v>
      </c>
      <c r="AZ59" s="47"/>
      <c r="BA59" s="32"/>
      <c r="BB59" s="32">
        <v>1686</v>
      </c>
      <c r="BC59" s="32">
        <v>1841</v>
      </c>
      <c r="BD59" s="32"/>
      <c r="BE59" s="32"/>
      <c r="BF59" s="32">
        <v>1960</v>
      </c>
      <c r="BG59" s="32">
        <v>1978</v>
      </c>
      <c r="BH59" s="32">
        <v>1838</v>
      </c>
      <c r="BI59" s="32">
        <v>1802</v>
      </c>
      <c r="BJ59" s="32">
        <v>1747</v>
      </c>
      <c r="BK59" s="32">
        <v>1645</v>
      </c>
      <c r="BL59" s="32">
        <v>1629</v>
      </c>
      <c r="BM59" s="32">
        <v>1776</v>
      </c>
      <c r="BN59" s="32">
        <v>2128</v>
      </c>
      <c r="BO59" s="32">
        <v>2231</v>
      </c>
      <c r="BP59" s="32">
        <v>2149</v>
      </c>
      <c r="BQ59" s="32">
        <v>2115</v>
      </c>
      <c r="BR59" s="32">
        <v>2090</v>
      </c>
      <c r="BS59" s="32">
        <v>2313</v>
      </c>
      <c r="BT59" s="32">
        <v>2431</v>
      </c>
      <c r="BU59" s="32">
        <v>2854</v>
      </c>
      <c r="BV59" s="32">
        <v>2859</v>
      </c>
      <c r="BW59" s="32">
        <v>3116</v>
      </c>
      <c r="BX59" s="32">
        <v>2947</v>
      </c>
      <c r="BY59" s="47"/>
      <c r="BZ59" s="32"/>
      <c r="CA59" s="32">
        <v>1586</v>
      </c>
      <c r="CB59" s="32">
        <v>1541</v>
      </c>
      <c r="CC59" s="32"/>
      <c r="CD59" s="32"/>
      <c r="CE59" s="32">
        <v>1987</v>
      </c>
      <c r="CF59" s="32">
        <v>1997</v>
      </c>
      <c r="CG59" s="32">
        <v>2134</v>
      </c>
      <c r="CH59" s="32">
        <v>2005</v>
      </c>
      <c r="CI59" s="32">
        <v>1979</v>
      </c>
      <c r="CJ59" s="32">
        <v>2039</v>
      </c>
      <c r="CK59" s="32">
        <v>2286</v>
      </c>
      <c r="CL59" s="32">
        <v>2177</v>
      </c>
      <c r="CM59" s="32">
        <v>2413</v>
      </c>
      <c r="CN59" s="32">
        <v>2784</v>
      </c>
      <c r="CO59" s="32">
        <v>2617</v>
      </c>
      <c r="CP59" s="32">
        <v>2926</v>
      </c>
      <c r="CQ59" s="32">
        <v>2906</v>
      </c>
      <c r="CR59" s="32">
        <v>3064</v>
      </c>
      <c r="CS59" s="32">
        <v>3045</v>
      </c>
      <c r="CT59" s="32">
        <v>2950</v>
      </c>
      <c r="CU59" s="32">
        <v>3187</v>
      </c>
      <c r="CV59" s="32">
        <v>3327</v>
      </c>
      <c r="CW59" s="32">
        <v>3229</v>
      </c>
      <c r="CX59" s="47"/>
      <c r="CY59" s="32"/>
      <c r="CZ59" s="32">
        <v>1593</v>
      </c>
      <c r="DA59" s="32">
        <v>1438</v>
      </c>
      <c r="DB59" s="32"/>
      <c r="DC59" s="32"/>
      <c r="DD59" s="32">
        <v>1929</v>
      </c>
      <c r="DE59" s="32">
        <v>2046</v>
      </c>
      <c r="DF59" s="32">
        <v>2167</v>
      </c>
      <c r="DG59" s="32">
        <v>2297</v>
      </c>
      <c r="DH59" s="32">
        <v>2359</v>
      </c>
      <c r="DI59" s="32">
        <v>2332</v>
      </c>
      <c r="DJ59" s="32">
        <v>2347</v>
      </c>
      <c r="DK59" s="32">
        <v>2518</v>
      </c>
      <c r="DL59" s="32">
        <v>2892</v>
      </c>
      <c r="DM59" s="32">
        <v>3363</v>
      </c>
      <c r="DN59" s="32">
        <v>3722</v>
      </c>
      <c r="DO59" s="32">
        <v>3508</v>
      </c>
      <c r="DP59" s="32">
        <v>3653</v>
      </c>
      <c r="DQ59" s="32">
        <v>3463</v>
      </c>
      <c r="DR59" s="32">
        <v>3542</v>
      </c>
      <c r="DS59" s="32">
        <v>3396</v>
      </c>
      <c r="DT59" s="32">
        <v>3488</v>
      </c>
      <c r="DU59" s="32">
        <v>3569</v>
      </c>
      <c r="DV59" s="32">
        <v>3172</v>
      </c>
      <c r="DW59" s="47"/>
      <c r="DX59" s="32"/>
      <c r="DY59" s="32">
        <v>245</v>
      </c>
      <c r="DZ59" s="32">
        <v>226</v>
      </c>
      <c r="EA59" s="32"/>
      <c r="EB59" s="32"/>
      <c r="EC59" s="32">
        <v>312</v>
      </c>
      <c r="ED59" s="32">
        <v>356</v>
      </c>
      <c r="EE59" s="32">
        <v>400</v>
      </c>
      <c r="EF59" s="32">
        <v>368</v>
      </c>
      <c r="EG59" s="32">
        <v>354</v>
      </c>
      <c r="EH59" s="32">
        <v>469</v>
      </c>
      <c r="EI59" s="32">
        <v>633</v>
      </c>
      <c r="EJ59" s="32">
        <v>759</v>
      </c>
      <c r="EK59" s="32">
        <v>717</v>
      </c>
      <c r="EL59" s="32">
        <v>769</v>
      </c>
      <c r="EM59" s="32">
        <v>835</v>
      </c>
      <c r="EN59" s="32">
        <v>889</v>
      </c>
      <c r="EO59" s="32">
        <v>890</v>
      </c>
      <c r="EP59" s="32">
        <v>996</v>
      </c>
      <c r="EQ59" s="32">
        <v>957</v>
      </c>
      <c r="ER59" s="32">
        <v>1035</v>
      </c>
      <c r="ES59" s="10">
        <v>1261</v>
      </c>
      <c r="ET59" s="10">
        <v>1584</v>
      </c>
      <c r="EU59" s="10">
        <v>992</v>
      </c>
      <c r="EV59" s="10"/>
      <c r="EW59" s="10"/>
      <c r="EX59" s="10"/>
      <c r="EY59" s="10"/>
      <c r="EZ59" s="10"/>
      <c r="FA59" s="10"/>
      <c r="FB59" s="10"/>
      <c r="FC59" s="10"/>
    </row>
    <row r="60" spans="1:159" ht="13.5" customHeight="1" x14ac:dyDescent="0.2">
      <c r="A60" s="37" t="s">
        <v>86</v>
      </c>
      <c r="B60" s="47"/>
      <c r="C60" s="32"/>
      <c r="D60" s="32">
        <v>3353</v>
      </c>
      <c r="E60" s="32">
        <v>3040</v>
      </c>
      <c r="F60" s="32"/>
      <c r="G60" s="32"/>
      <c r="H60" s="32">
        <v>4120</v>
      </c>
      <c r="I60" s="32">
        <v>4064</v>
      </c>
      <c r="J60" s="32">
        <v>4179</v>
      </c>
      <c r="K60" s="32">
        <v>4235</v>
      </c>
      <c r="L60" s="32">
        <v>4186</v>
      </c>
      <c r="M60" s="32">
        <v>4276</v>
      </c>
      <c r="N60" s="32">
        <v>4397</v>
      </c>
      <c r="O60" s="32">
        <v>4509</v>
      </c>
      <c r="P60" s="32">
        <v>5209</v>
      </c>
      <c r="Q60" s="32">
        <v>5688</v>
      </c>
      <c r="R60" s="32">
        <v>5693</v>
      </c>
      <c r="S60" s="32">
        <v>5704</v>
      </c>
      <c r="T60" s="32">
        <v>5610</v>
      </c>
      <c r="U60" s="32">
        <v>5890</v>
      </c>
      <c r="V60" s="32">
        <v>5783</v>
      </c>
      <c r="W60" s="32">
        <v>6148</v>
      </c>
      <c r="X60" s="32">
        <v>6124</v>
      </c>
      <c r="Y60" s="32">
        <v>6494</v>
      </c>
      <c r="Z60" s="32">
        <v>6393</v>
      </c>
      <c r="AA60" s="47"/>
      <c r="AB60" s="32"/>
      <c r="AC60" s="32">
        <v>5322</v>
      </c>
      <c r="AD60" s="32">
        <v>4189</v>
      </c>
      <c r="AE60" s="32"/>
      <c r="AF60" s="32"/>
      <c r="AG60" s="32">
        <v>6050</v>
      </c>
      <c r="AH60" s="32">
        <v>6406</v>
      </c>
      <c r="AI60" s="32">
        <v>6853</v>
      </c>
      <c r="AJ60" s="32">
        <v>7411</v>
      </c>
      <c r="AK60" s="32">
        <v>7049</v>
      </c>
      <c r="AL60" s="32">
        <v>7493</v>
      </c>
      <c r="AM60" s="32">
        <v>6933</v>
      </c>
      <c r="AN60" s="32">
        <v>7325</v>
      </c>
      <c r="AO60" s="32">
        <v>7991</v>
      </c>
      <c r="AP60" s="32">
        <v>8377</v>
      </c>
      <c r="AQ60" s="32">
        <v>9232</v>
      </c>
      <c r="AR60" s="32">
        <v>9544</v>
      </c>
      <c r="AS60" s="32">
        <v>9291</v>
      </c>
      <c r="AT60" s="32">
        <v>9557</v>
      </c>
      <c r="AU60" s="32">
        <v>9744</v>
      </c>
      <c r="AV60" s="32">
        <v>9804</v>
      </c>
      <c r="AW60" s="32">
        <v>10807</v>
      </c>
      <c r="AX60" s="32">
        <v>11433</v>
      </c>
      <c r="AY60" s="32">
        <v>11129</v>
      </c>
      <c r="AZ60" s="47"/>
      <c r="BA60" s="32"/>
      <c r="BB60" s="32">
        <v>5973</v>
      </c>
      <c r="BC60" s="32">
        <v>5331</v>
      </c>
      <c r="BD60" s="32"/>
      <c r="BE60" s="32"/>
      <c r="BF60" s="32">
        <v>6110</v>
      </c>
      <c r="BG60" s="32">
        <v>6093</v>
      </c>
      <c r="BH60" s="32">
        <v>6325</v>
      </c>
      <c r="BI60" s="32">
        <v>6167</v>
      </c>
      <c r="BJ60" s="32">
        <v>6100</v>
      </c>
      <c r="BK60" s="32">
        <v>5963</v>
      </c>
      <c r="BL60" s="32">
        <v>5583</v>
      </c>
      <c r="BM60" s="32">
        <v>5432</v>
      </c>
      <c r="BN60" s="32">
        <v>6857</v>
      </c>
      <c r="BO60" s="32">
        <v>7197</v>
      </c>
      <c r="BP60" s="32">
        <v>7102</v>
      </c>
      <c r="BQ60" s="32">
        <v>7074</v>
      </c>
      <c r="BR60" s="32">
        <v>6894</v>
      </c>
      <c r="BS60" s="32">
        <v>7394</v>
      </c>
      <c r="BT60" s="32">
        <v>7990</v>
      </c>
      <c r="BU60" s="32">
        <v>8904</v>
      </c>
      <c r="BV60" s="32">
        <v>9606</v>
      </c>
      <c r="BW60" s="32">
        <v>9856</v>
      </c>
      <c r="BX60" s="32">
        <v>10322</v>
      </c>
      <c r="BY60" s="47"/>
      <c r="BZ60" s="32"/>
      <c r="CA60" s="32">
        <v>6722</v>
      </c>
      <c r="CB60" s="32">
        <v>6245</v>
      </c>
      <c r="CC60" s="32"/>
      <c r="CD60" s="32"/>
      <c r="CE60" s="32">
        <v>8034</v>
      </c>
      <c r="CF60" s="32">
        <v>8107</v>
      </c>
      <c r="CG60" s="32">
        <v>8256</v>
      </c>
      <c r="CH60" s="32">
        <v>8211</v>
      </c>
      <c r="CI60" s="32">
        <v>8288</v>
      </c>
      <c r="CJ60" s="32">
        <v>8452</v>
      </c>
      <c r="CK60" s="32">
        <v>8416</v>
      </c>
      <c r="CL60" s="32">
        <v>8747</v>
      </c>
      <c r="CM60" s="32">
        <v>10065</v>
      </c>
      <c r="CN60" s="32">
        <v>10496</v>
      </c>
      <c r="CO60" s="32">
        <v>10300</v>
      </c>
      <c r="CP60" s="32">
        <v>11061</v>
      </c>
      <c r="CQ60" s="32">
        <v>11210</v>
      </c>
      <c r="CR60" s="32">
        <v>10670</v>
      </c>
      <c r="CS60" s="32">
        <v>12352</v>
      </c>
      <c r="CT60" s="32">
        <v>11931</v>
      </c>
      <c r="CU60" s="32">
        <v>12761</v>
      </c>
      <c r="CV60" s="32">
        <v>13253</v>
      </c>
      <c r="CW60" s="32">
        <v>13481</v>
      </c>
      <c r="CX60" s="47"/>
      <c r="CY60" s="32"/>
      <c r="CZ60" s="32">
        <v>7590</v>
      </c>
      <c r="DA60" s="32">
        <v>7919</v>
      </c>
      <c r="DB60" s="32"/>
      <c r="DC60" s="32"/>
      <c r="DD60" s="32">
        <v>12075</v>
      </c>
      <c r="DE60" s="32">
        <v>12998</v>
      </c>
      <c r="DF60" s="32">
        <v>12282</v>
      </c>
      <c r="DG60" s="32">
        <v>13012</v>
      </c>
      <c r="DH60" s="32">
        <v>12882</v>
      </c>
      <c r="DI60" s="32">
        <v>13359</v>
      </c>
      <c r="DJ60" s="32">
        <v>13739</v>
      </c>
      <c r="DK60" s="32">
        <v>14751</v>
      </c>
      <c r="DL60" s="32">
        <v>20694</v>
      </c>
      <c r="DM60" s="32">
        <v>23540</v>
      </c>
      <c r="DN60" s="32">
        <v>20191</v>
      </c>
      <c r="DO60" s="32">
        <v>21944</v>
      </c>
      <c r="DP60" s="32">
        <v>22575</v>
      </c>
      <c r="DQ60" s="32">
        <v>21109</v>
      </c>
      <c r="DR60" s="32">
        <v>21353</v>
      </c>
      <c r="DS60" s="32">
        <v>20959</v>
      </c>
      <c r="DT60" s="32">
        <v>19849</v>
      </c>
      <c r="DU60" s="32">
        <v>18432</v>
      </c>
      <c r="DV60" s="32">
        <v>16680</v>
      </c>
      <c r="DW60" s="47"/>
      <c r="DX60" s="32"/>
      <c r="DY60" s="32">
        <v>2061</v>
      </c>
      <c r="DZ60" s="32">
        <v>1656</v>
      </c>
      <c r="EA60" s="32"/>
      <c r="EB60" s="32"/>
      <c r="EC60" s="32">
        <v>2527</v>
      </c>
      <c r="ED60" s="32">
        <v>2632</v>
      </c>
      <c r="EE60" s="32">
        <v>2749</v>
      </c>
      <c r="EF60" s="32">
        <v>3169</v>
      </c>
      <c r="EG60" s="32">
        <v>3051</v>
      </c>
      <c r="EH60" s="32">
        <v>3521</v>
      </c>
      <c r="EI60" s="32">
        <v>3793</v>
      </c>
      <c r="EJ60" s="32">
        <v>3858</v>
      </c>
      <c r="EK60" s="32">
        <v>3916</v>
      </c>
      <c r="EL60" s="32">
        <v>4327</v>
      </c>
      <c r="EM60" s="32">
        <v>4319</v>
      </c>
      <c r="EN60" s="32">
        <v>4541</v>
      </c>
      <c r="EO60" s="32">
        <v>5034</v>
      </c>
      <c r="EP60" s="32">
        <v>5195</v>
      </c>
      <c r="EQ60" s="32">
        <v>5703</v>
      </c>
      <c r="ER60" s="32">
        <v>5908</v>
      </c>
      <c r="ES60" s="10">
        <v>6314</v>
      </c>
      <c r="ET60" s="10">
        <v>6880</v>
      </c>
      <c r="EU60" s="10">
        <v>7334</v>
      </c>
      <c r="EV60" s="10"/>
      <c r="EW60" s="10"/>
      <c r="EX60" s="10"/>
      <c r="EY60" s="10"/>
      <c r="EZ60" s="10"/>
      <c r="FA60" s="10"/>
      <c r="FB60" s="10"/>
      <c r="FC60" s="10"/>
    </row>
    <row r="61" spans="1:159" ht="13.5" customHeight="1" x14ac:dyDescent="0.2">
      <c r="A61" s="37" t="s">
        <v>89</v>
      </c>
      <c r="B61" s="47"/>
      <c r="C61" s="32"/>
      <c r="D61" s="32">
        <v>920</v>
      </c>
      <c r="E61" s="32">
        <v>942</v>
      </c>
      <c r="F61" s="32"/>
      <c r="G61" s="32"/>
      <c r="H61" s="32">
        <v>1299</v>
      </c>
      <c r="I61" s="32">
        <v>1312</v>
      </c>
      <c r="J61" s="32">
        <v>1389</v>
      </c>
      <c r="K61" s="32">
        <v>1413</v>
      </c>
      <c r="L61" s="32">
        <v>1446</v>
      </c>
      <c r="M61" s="32">
        <v>1427</v>
      </c>
      <c r="N61" s="32">
        <v>1431</v>
      </c>
      <c r="O61" s="32">
        <v>1386</v>
      </c>
      <c r="P61" s="32">
        <v>1357</v>
      </c>
      <c r="Q61" s="32">
        <v>1514</v>
      </c>
      <c r="R61" s="32">
        <v>1555</v>
      </c>
      <c r="S61" s="32">
        <v>1683</v>
      </c>
      <c r="T61" s="32">
        <v>1771</v>
      </c>
      <c r="U61" s="32">
        <v>1826</v>
      </c>
      <c r="V61" s="32">
        <v>2222</v>
      </c>
      <c r="W61" s="32">
        <v>2297</v>
      </c>
      <c r="X61" s="32">
        <v>2486</v>
      </c>
      <c r="Y61" s="32">
        <v>2452</v>
      </c>
      <c r="Z61" s="32">
        <v>2514</v>
      </c>
      <c r="AA61" s="47"/>
      <c r="AB61" s="32"/>
      <c r="AC61" s="32">
        <v>2026</v>
      </c>
      <c r="AD61" s="32">
        <v>1983</v>
      </c>
      <c r="AE61" s="32"/>
      <c r="AF61" s="32"/>
      <c r="AG61" s="32">
        <v>2349</v>
      </c>
      <c r="AH61" s="32">
        <v>2415</v>
      </c>
      <c r="AI61" s="32">
        <v>2633</v>
      </c>
      <c r="AJ61" s="32">
        <v>2800</v>
      </c>
      <c r="AK61" s="32">
        <v>2814</v>
      </c>
      <c r="AL61" s="32">
        <v>2746</v>
      </c>
      <c r="AM61" s="32">
        <v>2692</v>
      </c>
      <c r="AN61" s="32">
        <v>2771</v>
      </c>
      <c r="AO61" s="32">
        <v>2662</v>
      </c>
      <c r="AP61" s="32">
        <v>2803</v>
      </c>
      <c r="AQ61" s="32">
        <v>2977</v>
      </c>
      <c r="AR61" s="32">
        <v>3466</v>
      </c>
      <c r="AS61" s="32">
        <v>3553</v>
      </c>
      <c r="AT61" s="32">
        <v>3769</v>
      </c>
      <c r="AU61" s="32">
        <v>3806</v>
      </c>
      <c r="AV61" s="32">
        <v>4033</v>
      </c>
      <c r="AW61" s="32">
        <v>4206</v>
      </c>
      <c r="AX61" s="32">
        <v>4349</v>
      </c>
      <c r="AY61" s="32">
        <v>4306</v>
      </c>
      <c r="AZ61" s="47"/>
      <c r="BA61" s="32"/>
      <c r="BB61" s="32">
        <v>2431</v>
      </c>
      <c r="BC61" s="32">
        <v>2348</v>
      </c>
      <c r="BD61" s="32"/>
      <c r="BE61" s="32"/>
      <c r="BF61" s="32">
        <v>2616</v>
      </c>
      <c r="BG61" s="32">
        <v>2763</v>
      </c>
      <c r="BH61" s="32">
        <v>2795</v>
      </c>
      <c r="BI61" s="32">
        <v>2905</v>
      </c>
      <c r="BJ61" s="32">
        <v>2802</v>
      </c>
      <c r="BK61" s="32">
        <v>2716</v>
      </c>
      <c r="BL61" s="32">
        <v>2925</v>
      </c>
      <c r="BM61" s="32">
        <v>2897</v>
      </c>
      <c r="BN61" s="32">
        <v>3632</v>
      </c>
      <c r="BO61" s="32">
        <v>3930</v>
      </c>
      <c r="BP61" s="32">
        <v>3865</v>
      </c>
      <c r="BQ61" s="32">
        <v>3827</v>
      </c>
      <c r="BR61" s="32">
        <v>3747</v>
      </c>
      <c r="BS61" s="32">
        <v>4014</v>
      </c>
      <c r="BT61" s="32">
        <v>4263</v>
      </c>
      <c r="BU61" s="32">
        <v>4758</v>
      </c>
      <c r="BV61" s="32">
        <v>4962</v>
      </c>
      <c r="BW61" s="32">
        <v>5299</v>
      </c>
      <c r="BX61" s="32">
        <v>5691</v>
      </c>
      <c r="BY61" s="47"/>
      <c r="BZ61" s="32"/>
      <c r="CA61" s="32">
        <v>3523</v>
      </c>
      <c r="CB61" s="32">
        <v>3808</v>
      </c>
      <c r="CC61" s="32"/>
      <c r="CD61" s="32"/>
      <c r="CE61" s="32">
        <v>4758</v>
      </c>
      <c r="CF61" s="32">
        <v>4953</v>
      </c>
      <c r="CG61" s="32">
        <v>5302</v>
      </c>
      <c r="CH61" s="32">
        <v>5406</v>
      </c>
      <c r="CI61" s="32">
        <v>4882</v>
      </c>
      <c r="CJ61" s="32">
        <v>4985</v>
      </c>
      <c r="CK61" s="32">
        <v>5358</v>
      </c>
      <c r="CL61" s="32">
        <v>5797</v>
      </c>
      <c r="CM61" s="32">
        <v>6261</v>
      </c>
      <c r="CN61" s="32">
        <v>6386</v>
      </c>
      <c r="CO61" s="32">
        <v>6680</v>
      </c>
      <c r="CP61" s="32">
        <v>6349</v>
      </c>
      <c r="CQ61" s="32">
        <v>6393</v>
      </c>
      <c r="CR61" s="32">
        <v>6277</v>
      </c>
      <c r="CS61" s="32">
        <v>6526</v>
      </c>
      <c r="CT61" s="32">
        <v>6841</v>
      </c>
      <c r="CU61" s="32">
        <v>7426</v>
      </c>
      <c r="CV61" s="32">
        <v>7276</v>
      </c>
      <c r="CW61" s="32">
        <v>7480</v>
      </c>
      <c r="CX61" s="47"/>
      <c r="CY61" s="32"/>
      <c r="CZ61" s="32">
        <v>2875</v>
      </c>
      <c r="DA61" s="32">
        <v>2944</v>
      </c>
      <c r="DB61" s="32"/>
      <c r="DC61" s="32"/>
      <c r="DD61" s="32">
        <v>3690</v>
      </c>
      <c r="DE61" s="32">
        <v>3866</v>
      </c>
      <c r="DF61" s="32">
        <v>4244</v>
      </c>
      <c r="DG61" s="32">
        <v>4166</v>
      </c>
      <c r="DH61" s="32">
        <v>4560</v>
      </c>
      <c r="DI61" s="32">
        <v>4764</v>
      </c>
      <c r="DJ61" s="32">
        <v>4812</v>
      </c>
      <c r="DK61" s="32">
        <v>5281</v>
      </c>
      <c r="DL61" s="32">
        <v>6507</v>
      </c>
      <c r="DM61" s="32">
        <v>7329</v>
      </c>
      <c r="DN61" s="32">
        <v>7087</v>
      </c>
      <c r="DO61" s="32">
        <v>7482</v>
      </c>
      <c r="DP61" s="32">
        <v>8123</v>
      </c>
      <c r="DQ61" s="32">
        <v>8280</v>
      </c>
      <c r="DR61" s="32">
        <v>8923</v>
      </c>
      <c r="DS61" s="32">
        <v>9323</v>
      </c>
      <c r="DT61" s="32">
        <v>9851</v>
      </c>
      <c r="DU61" s="32">
        <v>9692</v>
      </c>
      <c r="DV61" s="32">
        <v>8748</v>
      </c>
      <c r="DW61" s="47"/>
      <c r="DX61" s="32"/>
      <c r="DY61" s="32">
        <v>1231</v>
      </c>
      <c r="DZ61" s="32">
        <v>1244</v>
      </c>
      <c r="EA61" s="32"/>
      <c r="EB61" s="32"/>
      <c r="EC61" s="32">
        <v>1472</v>
      </c>
      <c r="ED61" s="32">
        <v>1638</v>
      </c>
      <c r="EE61" s="32">
        <v>1748</v>
      </c>
      <c r="EF61" s="32">
        <v>2116</v>
      </c>
      <c r="EG61" s="32">
        <v>2190</v>
      </c>
      <c r="EH61" s="32">
        <v>2391</v>
      </c>
      <c r="EI61" s="32">
        <v>2561</v>
      </c>
      <c r="EJ61" s="32">
        <v>2848</v>
      </c>
      <c r="EK61" s="32">
        <v>2667</v>
      </c>
      <c r="EL61" s="32">
        <v>3063</v>
      </c>
      <c r="EM61" s="32">
        <v>2941</v>
      </c>
      <c r="EN61" s="32">
        <v>3148</v>
      </c>
      <c r="EO61" s="32">
        <v>3458</v>
      </c>
      <c r="EP61" s="32">
        <v>3650</v>
      </c>
      <c r="EQ61" s="32">
        <v>3948</v>
      </c>
      <c r="ER61" s="32">
        <v>4284</v>
      </c>
      <c r="ES61" s="10">
        <v>4660</v>
      </c>
      <c r="ET61" s="10">
        <v>4974</v>
      </c>
      <c r="EU61" s="10">
        <v>5381</v>
      </c>
      <c r="EV61" s="10"/>
      <c r="EW61" s="10"/>
      <c r="EX61" s="10"/>
      <c r="EY61" s="10"/>
      <c r="EZ61" s="10"/>
      <c r="FA61" s="10"/>
      <c r="FB61" s="10"/>
      <c r="FC61" s="10"/>
    </row>
    <row r="62" spans="1:159" ht="13.5" customHeight="1" x14ac:dyDescent="0.2">
      <c r="A62" s="37" t="s">
        <v>90</v>
      </c>
      <c r="B62" s="47"/>
      <c r="C62" s="32"/>
      <c r="D62" s="32">
        <v>139</v>
      </c>
      <c r="E62" s="32">
        <v>148</v>
      </c>
      <c r="F62" s="32"/>
      <c r="G62" s="32"/>
      <c r="H62" s="32">
        <v>154</v>
      </c>
      <c r="I62" s="32">
        <v>193</v>
      </c>
      <c r="J62" s="32">
        <v>163</v>
      </c>
      <c r="K62" s="32">
        <v>165</v>
      </c>
      <c r="L62" s="32">
        <v>176</v>
      </c>
      <c r="M62" s="32">
        <v>138</v>
      </c>
      <c r="N62" s="32">
        <v>169</v>
      </c>
      <c r="O62" s="32">
        <v>129</v>
      </c>
      <c r="P62" s="32">
        <v>180</v>
      </c>
      <c r="Q62" s="32">
        <v>172</v>
      </c>
      <c r="R62" s="32">
        <v>208</v>
      </c>
      <c r="S62" s="32">
        <v>193</v>
      </c>
      <c r="T62" s="32">
        <v>187</v>
      </c>
      <c r="U62" s="32">
        <v>169</v>
      </c>
      <c r="V62" s="32">
        <v>196</v>
      </c>
      <c r="W62" s="32">
        <v>193</v>
      </c>
      <c r="X62" s="32">
        <v>186</v>
      </c>
      <c r="Y62" s="32">
        <v>208</v>
      </c>
      <c r="Z62" s="32">
        <v>188</v>
      </c>
      <c r="AA62" s="47"/>
      <c r="AB62" s="32"/>
      <c r="AC62" s="32">
        <v>336</v>
      </c>
      <c r="AD62" s="32">
        <v>380</v>
      </c>
      <c r="AE62" s="32"/>
      <c r="AF62" s="32"/>
      <c r="AG62" s="32">
        <v>296</v>
      </c>
      <c r="AH62" s="32">
        <v>290</v>
      </c>
      <c r="AI62" s="32">
        <v>303</v>
      </c>
      <c r="AJ62" s="32">
        <v>315</v>
      </c>
      <c r="AK62" s="32">
        <v>303</v>
      </c>
      <c r="AL62" s="32">
        <v>320</v>
      </c>
      <c r="AM62" s="32">
        <v>328</v>
      </c>
      <c r="AN62" s="32">
        <v>243</v>
      </c>
      <c r="AO62" s="32">
        <v>314</v>
      </c>
      <c r="AP62" s="32">
        <v>347</v>
      </c>
      <c r="AQ62" s="32">
        <v>369</v>
      </c>
      <c r="AR62" s="32">
        <v>384</v>
      </c>
      <c r="AS62" s="32">
        <v>368</v>
      </c>
      <c r="AT62" s="32">
        <v>402</v>
      </c>
      <c r="AU62" s="32">
        <v>411</v>
      </c>
      <c r="AV62" s="32">
        <v>464</v>
      </c>
      <c r="AW62" s="32">
        <v>431</v>
      </c>
      <c r="AX62" s="32">
        <v>425</v>
      </c>
      <c r="AY62" s="32">
        <v>429</v>
      </c>
      <c r="AZ62" s="47"/>
      <c r="BA62" s="32"/>
      <c r="BB62" s="32">
        <v>283</v>
      </c>
      <c r="BC62" s="32">
        <v>275</v>
      </c>
      <c r="BD62" s="32"/>
      <c r="BE62" s="32"/>
      <c r="BF62" s="32">
        <v>300</v>
      </c>
      <c r="BG62" s="32">
        <v>319</v>
      </c>
      <c r="BH62" s="32">
        <v>296</v>
      </c>
      <c r="BI62" s="32">
        <v>327</v>
      </c>
      <c r="BJ62" s="32">
        <v>301</v>
      </c>
      <c r="BK62" s="32">
        <v>270</v>
      </c>
      <c r="BL62" s="32">
        <v>293</v>
      </c>
      <c r="BM62" s="32">
        <v>290</v>
      </c>
      <c r="BN62" s="32">
        <v>288</v>
      </c>
      <c r="BO62" s="32">
        <v>366</v>
      </c>
      <c r="BP62" s="32">
        <v>342</v>
      </c>
      <c r="BQ62" s="32">
        <v>346</v>
      </c>
      <c r="BR62" s="32">
        <v>337</v>
      </c>
      <c r="BS62" s="32">
        <v>321</v>
      </c>
      <c r="BT62" s="32">
        <v>387</v>
      </c>
      <c r="BU62" s="32">
        <v>405</v>
      </c>
      <c r="BV62" s="32">
        <v>424</v>
      </c>
      <c r="BW62" s="32">
        <v>489</v>
      </c>
      <c r="BX62" s="32">
        <v>510</v>
      </c>
      <c r="BY62" s="47"/>
      <c r="BZ62" s="32"/>
      <c r="CA62" s="32">
        <v>436</v>
      </c>
      <c r="CB62" s="32">
        <v>392</v>
      </c>
      <c r="CC62" s="32"/>
      <c r="CD62" s="32"/>
      <c r="CE62" s="32">
        <v>586</v>
      </c>
      <c r="CF62" s="32">
        <v>552</v>
      </c>
      <c r="CG62" s="32">
        <v>579</v>
      </c>
      <c r="CH62" s="32">
        <v>557</v>
      </c>
      <c r="CI62" s="32">
        <v>511</v>
      </c>
      <c r="CJ62" s="32">
        <v>530</v>
      </c>
      <c r="CK62" s="32">
        <v>531</v>
      </c>
      <c r="CL62" s="32">
        <v>475</v>
      </c>
      <c r="CM62" s="32">
        <v>516</v>
      </c>
      <c r="CN62" s="32">
        <v>502</v>
      </c>
      <c r="CO62" s="32">
        <v>513</v>
      </c>
      <c r="CP62" s="32">
        <v>497</v>
      </c>
      <c r="CQ62" s="32">
        <v>642</v>
      </c>
      <c r="CR62" s="32">
        <v>663</v>
      </c>
      <c r="CS62" s="32">
        <v>711</v>
      </c>
      <c r="CT62" s="32">
        <v>688</v>
      </c>
      <c r="CU62" s="32">
        <v>709</v>
      </c>
      <c r="CV62" s="32">
        <v>713</v>
      </c>
      <c r="CW62" s="32">
        <v>813</v>
      </c>
      <c r="CX62" s="47"/>
      <c r="CY62" s="32"/>
      <c r="CZ62" s="32">
        <v>352</v>
      </c>
      <c r="DA62" s="32">
        <v>296</v>
      </c>
      <c r="DB62" s="32"/>
      <c r="DC62" s="32"/>
      <c r="DD62" s="32">
        <v>473</v>
      </c>
      <c r="DE62" s="32">
        <v>474</v>
      </c>
      <c r="DF62" s="32">
        <v>451</v>
      </c>
      <c r="DG62" s="32">
        <v>458</v>
      </c>
      <c r="DH62" s="32">
        <v>480</v>
      </c>
      <c r="DI62" s="32">
        <v>439</v>
      </c>
      <c r="DJ62" s="32">
        <v>396</v>
      </c>
      <c r="DK62" s="32">
        <v>511</v>
      </c>
      <c r="DL62" s="32">
        <v>571</v>
      </c>
      <c r="DM62" s="32">
        <v>590</v>
      </c>
      <c r="DN62" s="32">
        <v>601</v>
      </c>
      <c r="DO62" s="32">
        <v>509</v>
      </c>
      <c r="DP62" s="32">
        <v>493</v>
      </c>
      <c r="DQ62" s="32">
        <v>459</v>
      </c>
      <c r="DR62" s="32">
        <v>438</v>
      </c>
      <c r="DS62" s="32">
        <v>421</v>
      </c>
      <c r="DT62" s="32">
        <v>577</v>
      </c>
      <c r="DU62" s="32">
        <v>518</v>
      </c>
      <c r="DV62" s="32">
        <v>406</v>
      </c>
      <c r="DW62" s="47"/>
      <c r="DX62" s="32"/>
      <c r="DY62" s="32">
        <v>89</v>
      </c>
      <c r="DZ62" s="32">
        <v>106</v>
      </c>
      <c r="EA62" s="32"/>
      <c r="EB62" s="32"/>
      <c r="EC62" s="32">
        <v>155</v>
      </c>
      <c r="ED62" s="32">
        <v>156</v>
      </c>
      <c r="EE62" s="32">
        <v>149</v>
      </c>
      <c r="EF62" s="32">
        <v>147</v>
      </c>
      <c r="EG62" s="32">
        <v>170</v>
      </c>
      <c r="EH62" s="32">
        <v>150</v>
      </c>
      <c r="EI62" s="32">
        <v>140</v>
      </c>
      <c r="EJ62" s="32">
        <v>132</v>
      </c>
      <c r="EK62" s="32">
        <v>98</v>
      </c>
      <c r="EL62" s="32">
        <v>99</v>
      </c>
      <c r="EM62" s="32">
        <v>105</v>
      </c>
      <c r="EN62" s="32">
        <v>129</v>
      </c>
      <c r="EO62" s="32">
        <v>129</v>
      </c>
      <c r="EP62" s="32">
        <v>132</v>
      </c>
      <c r="EQ62" s="32">
        <v>131</v>
      </c>
      <c r="ER62" s="32">
        <v>131</v>
      </c>
      <c r="ES62" s="10">
        <v>126</v>
      </c>
      <c r="ET62" s="10">
        <v>128</v>
      </c>
      <c r="EU62" s="10">
        <v>206</v>
      </c>
      <c r="EV62" s="10"/>
      <c r="EW62" s="10"/>
      <c r="EX62" s="10"/>
      <c r="EY62" s="10"/>
      <c r="EZ62" s="10"/>
      <c r="FA62" s="10"/>
      <c r="FB62" s="10"/>
      <c r="FC62" s="10"/>
    </row>
    <row r="63" spans="1:159" ht="13.5" customHeight="1" x14ac:dyDescent="0.2">
      <c r="A63" s="38" t="s">
        <v>93</v>
      </c>
      <c r="B63" s="48"/>
      <c r="C63" s="34"/>
      <c r="D63" s="34">
        <v>176</v>
      </c>
      <c r="E63" s="34">
        <v>187</v>
      </c>
      <c r="F63" s="34"/>
      <c r="G63" s="34"/>
      <c r="H63" s="34">
        <v>179</v>
      </c>
      <c r="I63" s="34">
        <v>200</v>
      </c>
      <c r="J63" s="34">
        <v>275</v>
      </c>
      <c r="K63" s="34">
        <v>219</v>
      </c>
      <c r="L63" s="34">
        <v>302</v>
      </c>
      <c r="M63" s="34">
        <v>292</v>
      </c>
      <c r="N63" s="34">
        <v>297</v>
      </c>
      <c r="O63" s="34">
        <v>449</v>
      </c>
      <c r="P63" s="34">
        <v>430</v>
      </c>
      <c r="Q63" s="34">
        <v>304</v>
      </c>
      <c r="R63" s="34">
        <v>275</v>
      </c>
      <c r="S63" s="34">
        <v>459</v>
      </c>
      <c r="T63" s="34">
        <v>448</v>
      </c>
      <c r="U63" s="34">
        <v>451</v>
      </c>
      <c r="V63" s="34">
        <v>417</v>
      </c>
      <c r="W63" s="34">
        <v>523</v>
      </c>
      <c r="X63" s="34">
        <v>561</v>
      </c>
      <c r="Y63" s="34">
        <v>564</v>
      </c>
      <c r="Z63" s="34">
        <v>597</v>
      </c>
      <c r="AA63" s="48"/>
      <c r="AB63" s="34"/>
      <c r="AC63" s="34">
        <v>128</v>
      </c>
      <c r="AD63" s="34">
        <v>125</v>
      </c>
      <c r="AE63" s="34"/>
      <c r="AF63" s="34"/>
      <c r="AG63" s="34">
        <v>236</v>
      </c>
      <c r="AH63" s="34">
        <v>216</v>
      </c>
      <c r="AI63" s="34">
        <v>234</v>
      </c>
      <c r="AJ63" s="34">
        <v>215</v>
      </c>
      <c r="AK63" s="34">
        <v>275</v>
      </c>
      <c r="AL63" s="34">
        <v>260</v>
      </c>
      <c r="AM63" s="34">
        <v>375</v>
      </c>
      <c r="AN63" s="34">
        <v>271</v>
      </c>
      <c r="AO63" s="34">
        <v>117</v>
      </c>
      <c r="AP63" s="34">
        <v>247</v>
      </c>
      <c r="AQ63" s="34">
        <v>339</v>
      </c>
      <c r="AR63" s="34">
        <v>361</v>
      </c>
      <c r="AS63" s="34">
        <v>466</v>
      </c>
      <c r="AT63" s="34">
        <v>673</v>
      </c>
      <c r="AU63" s="34">
        <v>740</v>
      </c>
      <c r="AV63" s="34">
        <v>627</v>
      </c>
      <c r="AW63" s="34">
        <v>667</v>
      </c>
      <c r="AX63" s="34">
        <v>652</v>
      </c>
      <c r="AY63" s="34">
        <v>983</v>
      </c>
      <c r="AZ63" s="48"/>
      <c r="BA63" s="34"/>
      <c r="BB63" s="34">
        <v>97</v>
      </c>
      <c r="BC63" s="34">
        <v>99</v>
      </c>
      <c r="BD63" s="34"/>
      <c r="BE63" s="34"/>
      <c r="BF63" s="34">
        <v>84</v>
      </c>
      <c r="BG63" s="34">
        <v>97</v>
      </c>
      <c r="BH63" s="34">
        <v>107</v>
      </c>
      <c r="BI63" s="34">
        <v>91</v>
      </c>
      <c r="BJ63" s="34">
        <v>105</v>
      </c>
      <c r="BK63" s="34">
        <v>83</v>
      </c>
      <c r="BL63" s="34">
        <v>93</v>
      </c>
      <c r="BM63" s="34">
        <v>114</v>
      </c>
      <c r="BN63" s="34">
        <v>115</v>
      </c>
      <c r="BO63" s="34">
        <v>167</v>
      </c>
      <c r="BP63" s="34">
        <v>223</v>
      </c>
      <c r="BQ63" s="34">
        <v>230</v>
      </c>
      <c r="BR63" s="34">
        <v>282</v>
      </c>
      <c r="BS63" s="34">
        <v>300</v>
      </c>
      <c r="BT63" s="34">
        <v>234</v>
      </c>
      <c r="BU63" s="34">
        <v>238</v>
      </c>
      <c r="BV63" s="34">
        <v>222</v>
      </c>
      <c r="BW63" s="34">
        <v>223</v>
      </c>
      <c r="BX63" s="34">
        <v>275</v>
      </c>
      <c r="BY63" s="48"/>
      <c r="BZ63" s="34"/>
      <c r="CA63" s="34">
        <v>44</v>
      </c>
      <c r="CB63" s="34">
        <v>52</v>
      </c>
      <c r="CC63" s="34"/>
      <c r="CD63" s="34"/>
      <c r="CE63" s="34">
        <v>69</v>
      </c>
      <c r="CF63" s="34">
        <v>79</v>
      </c>
      <c r="CG63" s="34">
        <v>62</v>
      </c>
      <c r="CH63" s="34">
        <v>65</v>
      </c>
      <c r="CI63" s="34">
        <v>60</v>
      </c>
      <c r="CJ63" s="34">
        <v>75</v>
      </c>
      <c r="CK63" s="34">
        <v>85</v>
      </c>
      <c r="CL63" s="34">
        <v>89</v>
      </c>
      <c r="CM63" s="34">
        <v>218</v>
      </c>
      <c r="CN63" s="34">
        <v>130</v>
      </c>
      <c r="CO63" s="34">
        <v>181</v>
      </c>
      <c r="CP63" s="34">
        <v>147</v>
      </c>
      <c r="CQ63" s="34">
        <v>135</v>
      </c>
      <c r="CR63" s="34">
        <v>222</v>
      </c>
      <c r="CS63" s="34">
        <v>232</v>
      </c>
      <c r="CT63" s="34">
        <v>298</v>
      </c>
      <c r="CU63" s="34">
        <v>304</v>
      </c>
      <c r="CV63" s="34">
        <v>356</v>
      </c>
      <c r="CW63" s="34">
        <v>540</v>
      </c>
      <c r="CX63" s="48"/>
      <c r="CY63" s="34"/>
      <c r="CZ63" s="34">
        <v>333</v>
      </c>
      <c r="DA63" s="34">
        <v>320</v>
      </c>
      <c r="DB63" s="34"/>
      <c r="DC63" s="34"/>
      <c r="DD63" s="34">
        <v>411</v>
      </c>
      <c r="DE63" s="34">
        <v>461</v>
      </c>
      <c r="DF63" s="34">
        <v>447</v>
      </c>
      <c r="DG63" s="34">
        <v>448</v>
      </c>
      <c r="DH63" s="34">
        <v>491</v>
      </c>
      <c r="DI63" s="34">
        <v>408</v>
      </c>
      <c r="DJ63" s="34">
        <v>500</v>
      </c>
      <c r="DK63" s="34">
        <v>396</v>
      </c>
      <c r="DL63" s="34">
        <v>444</v>
      </c>
      <c r="DM63" s="34">
        <v>497</v>
      </c>
      <c r="DN63" s="34">
        <v>534</v>
      </c>
      <c r="DO63" s="34">
        <v>431</v>
      </c>
      <c r="DP63" s="34">
        <v>458</v>
      </c>
      <c r="DQ63" s="34">
        <v>496</v>
      </c>
      <c r="DR63" s="34">
        <v>394</v>
      </c>
      <c r="DS63" s="34">
        <v>394</v>
      </c>
      <c r="DT63" s="34">
        <v>380</v>
      </c>
      <c r="DU63" s="34">
        <v>405</v>
      </c>
      <c r="DV63" s="34">
        <v>450</v>
      </c>
      <c r="DW63" s="48"/>
      <c r="DX63" s="34"/>
      <c r="DY63" s="34">
        <v>35</v>
      </c>
      <c r="DZ63" s="34">
        <v>39</v>
      </c>
      <c r="EA63" s="34"/>
      <c r="EB63" s="34"/>
      <c r="EC63" s="34">
        <v>63</v>
      </c>
      <c r="ED63" s="34">
        <v>35</v>
      </c>
      <c r="EE63" s="34">
        <v>41</v>
      </c>
      <c r="EF63" s="34">
        <v>40</v>
      </c>
      <c r="EG63" s="34">
        <v>46</v>
      </c>
      <c r="EH63" s="34">
        <v>28</v>
      </c>
      <c r="EI63" s="34">
        <v>53</v>
      </c>
      <c r="EJ63" s="34">
        <v>31</v>
      </c>
      <c r="EK63" s="34">
        <v>40</v>
      </c>
      <c r="EL63" s="34">
        <v>43</v>
      </c>
      <c r="EM63" s="34">
        <v>53</v>
      </c>
      <c r="EN63" s="34">
        <v>33</v>
      </c>
      <c r="EO63" s="34">
        <v>53</v>
      </c>
      <c r="EP63" s="34">
        <v>60</v>
      </c>
      <c r="EQ63" s="34">
        <v>70</v>
      </c>
      <c r="ER63" s="34">
        <v>65</v>
      </c>
      <c r="ES63" s="10">
        <v>79</v>
      </c>
      <c r="ET63" s="10">
        <v>121</v>
      </c>
      <c r="EU63" s="10">
        <v>106</v>
      </c>
      <c r="EV63" s="10"/>
      <c r="EW63" s="10"/>
      <c r="EX63" s="10"/>
      <c r="EY63" s="10"/>
      <c r="EZ63" s="10"/>
      <c r="FA63" s="10"/>
      <c r="FB63" s="10"/>
      <c r="FC63" s="10"/>
    </row>
    <row r="64" spans="1:159" ht="13.5" customHeight="1" x14ac:dyDescent="0.2">
      <c r="A64" s="39" t="s">
        <v>67</v>
      </c>
      <c r="B64" s="50"/>
      <c r="C64" s="40"/>
      <c r="D64" s="40">
        <v>377</v>
      </c>
      <c r="E64" s="40">
        <v>357</v>
      </c>
      <c r="F64" s="40"/>
      <c r="G64" s="40"/>
      <c r="H64" s="40">
        <v>404</v>
      </c>
      <c r="I64" s="40">
        <v>415</v>
      </c>
      <c r="J64" s="40">
        <v>418</v>
      </c>
      <c r="K64" s="40">
        <v>409</v>
      </c>
      <c r="L64" s="40">
        <v>495</v>
      </c>
      <c r="M64" s="40">
        <v>502</v>
      </c>
      <c r="N64" s="40">
        <v>468</v>
      </c>
      <c r="O64" s="40">
        <v>372</v>
      </c>
      <c r="P64" s="40">
        <v>427</v>
      </c>
      <c r="Q64" s="40">
        <v>474</v>
      </c>
      <c r="R64" s="40">
        <v>529</v>
      </c>
      <c r="S64" s="40">
        <v>508</v>
      </c>
      <c r="T64" s="40">
        <v>483</v>
      </c>
      <c r="U64" s="40">
        <v>572</v>
      </c>
      <c r="V64" s="40">
        <v>639</v>
      </c>
      <c r="W64" s="40">
        <v>641</v>
      </c>
      <c r="X64" s="40">
        <v>740</v>
      </c>
      <c r="Y64" s="40">
        <v>734</v>
      </c>
      <c r="Z64" s="40">
        <v>739</v>
      </c>
      <c r="AA64" s="50"/>
      <c r="AB64" s="40"/>
      <c r="AC64" s="40">
        <v>1175</v>
      </c>
      <c r="AD64" s="40">
        <v>1102</v>
      </c>
      <c r="AE64" s="40"/>
      <c r="AF64" s="40"/>
      <c r="AG64" s="40">
        <v>1267</v>
      </c>
      <c r="AH64" s="40">
        <v>1484</v>
      </c>
      <c r="AI64" s="40">
        <v>1662</v>
      </c>
      <c r="AJ64" s="40">
        <v>1758</v>
      </c>
      <c r="AK64" s="40">
        <v>2034</v>
      </c>
      <c r="AL64" s="40">
        <v>1967</v>
      </c>
      <c r="AM64" s="40">
        <v>1874</v>
      </c>
      <c r="AN64" s="40">
        <v>1735</v>
      </c>
      <c r="AO64" s="40">
        <v>1668</v>
      </c>
      <c r="AP64" s="40">
        <v>1875</v>
      </c>
      <c r="AQ64" s="40">
        <v>2136</v>
      </c>
      <c r="AR64" s="40">
        <v>2311</v>
      </c>
      <c r="AS64" s="40">
        <v>2364</v>
      </c>
      <c r="AT64" s="40">
        <v>2381</v>
      </c>
      <c r="AU64" s="40">
        <v>2478</v>
      </c>
      <c r="AV64" s="40">
        <v>2289</v>
      </c>
      <c r="AW64" s="40">
        <v>2525</v>
      </c>
      <c r="AX64" s="40">
        <v>2642</v>
      </c>
      <c r="AY64" s="40">
        <v>2824</v>
      </c>
      <c r="AZ64" s="50"/>
      <c r="BA64" s="40"/>
      <c r="BB64" s="40">
        <v>866</v>
      </c>
      <c r="BC64" s="40">
        <v>949</v>
      </c>
      <c r="BD64" s="40"/>
      <c r="BE64" s="40"/>
      <c r="BF64" s="40">
        <v>820</v>
      </c>
      <c r="BG64" s="40">
        <v>953</v>
      </c>
      <c r="BH64" s="40">
        <v>966</v>
      </c>
      <c r="BI64" s="40">
        <v>1161</v>
      </c>
      <c r="BJ64" s="40">
        <v>1183</v>
      </c>
      <c r="BK64" s="40">
        <v>1050</v>
      </c>
      <c r="BL64" s="40">
        <v>1052</v>
      </c>
      <c r="BM64" s="40">
        <v>1131</v>
      </c>
      <c r="BN64" s="40">
        <v>1311</v>
      </c>
      <c r="BO64" s="40">
        <v>1217</v>
      </c>
      <c r="BP64" s="40">
        <v>1131</v>
      </c>
      <c r="BQ64" s="40">
        <v>1140</v>
      </c>
      <c r="BR64" s="40">
        <v>1167</v>
      </c>
      <c r="BS64" s="40">
        <v>1222</v>
      </c>
      <c r="BT64" s="40">
        <v>1442</v>
      </c>
      <c r="BU64" s="40">
        <v>1256</v>
      </c>
      <c r="BV64" s="40">
        <v>1233</v>
      </c>
      <c r="BW64" s="40">
        <v>1400</v>
      </c>
      <c r="BX64" s="40">
        <v>1759</v>
      </c>
      <c r="BY64" s="50"/>
      <c r="BZ64" s="40"/>
      <c r="CA64" s="40">
        <v>1244</v>
      </c>
      <c r="CB64" s="40">
        <v>1286</v>
      </c>
      <c r="CC64" s="40"/>
      <c r="CD64" s="40"/>
      <c r="CE64" s="40">
        <v>1485</v>
      </c>
      <c r="CF64" s="40">
        <v>1564</v>
      </c>
      <c r="CG64" s="40">
        <v>1466</v>
      </c>
      <c r="CH64" s="40">
        <v>1398</v>
      </c>
      <c r="CI64" s="40">
        <v>1600</v>
      </c>
      <c r="CJ64" s="40">
        <v>1552</v>
      </c>
      <c r="CK64" s="40">
        <v>1500</v>
      </c>
      <c r="CL64" s="40">
        <v>1713</v>
      </c>
      <c r="CM64" s="40">
        <v>1850</v>
      </c>
      <c r="CN64" s="40">
        <v>2297</v>
      </c>
      <c r="CO64" s="40">
        <v>2149</v>
      </c>
      <c r="CP64" s="40">
        <v>2584</v>
      </c>
      <c r="CQ64" s="40">
        <v>2736</v>
      </c>
      <c r="CR64" s="40">
        <v>2817</v>
      </c>
      <c r="CS64" s="40">
        <v>3055</v>
      </c>
      <c r="CT64" s="40">
        <v>1718</v>
      </c>
      <c r="CU64" s="40">
        <v>1844</v>
      </c>
      <c r="CV64" s="40">
        <v>2010</v>
      </c>
      <c r="CW64" s="40">
        <v>2107</v>
      </c>
      <c r="CX64" s="50"/>
      <c r="CY64" s="40"/>
      <c r="CZ64" s="40">
        <v>408</v>
      </c>
      <c r="DA64" s="40">
        <v>459</v>
      </c>
      <c r="DB64" s="40"/>
      <c r="DC64" s="40"/>
      <c r="DD64" s="40">
        <v>504</v>
      </c>
      <c r="DE64" s="40">
        <v>528</v>
      </c>
      <c r="DF64" s="40">
        <v>573</v>
      </c>
      <c r="DG64" s="40">
        <v>672</v>
      </c>
      <c r="DH64" s="40">
        <v>604</v>
      </c>
      <c r="DI64" s="40">
        <v>690</v>
      </c>
      <c r="DJ64" s="40">
        <v>638</v>
      </c>
      <c r="DK64" s="40">
        <v>634</v>
      </c>
      <c r="DL64" s="40">
        <v>683</v>
      </c>
      <c r="DM64" s="40">
        <v>734</v>
      </c>
      <c r="DN64" s="40">
        <v>796</v>
      </c>
      <c r="DO64" s="40">
        <v>860</v>
      </c>
      <c r="DP64" s="40">
        <v>947</v>
      </c>
      <c r="DQ64" s="40">
        <v>1040</v>
      </c>
      <c r="DR64" s="40">
        <v>1148</v>
      </c>
      <c r="DS64" s="40">
        <v>843</v>
      </c>
      <c r="DT64" s="40">
        <v>862</v>
      </c>
      <c r="DU64" s="40">
        <v>781</v>
      </c>
      <c r="DV64" s="40">
        <v>755</v>
      </c>
      <c r="DW64" s="50"/>
      <c r="DX64" s="40"/>
      <c r="DY64" s="40">
        <v>291</v>
      </c>
      <c r="DZ64" s="40">
        <v>307</v>
      </c>
      <c r="EA64" s="40"/>
      <c r="EB64" s="40"/>
      <c r="EC64" s="40">
        <v>262</v>
      </c>
      <c r="ED64" s="40">
        <v>270</v>
      </c>
      <c r="EE64" s="40">
        <v>285</v>
      </c>
      <c r="EF64" s="40">
        <v>352</v>
      </c>
      <c r="EG64" s="40">
        <v>418</v>
      </c>
      <c r="EH64" s="40">
        <v>437</v>
      </c>
      <c r="EI64" s="40">
        <v>468</v>
      </c>
      <c r="EJ64" s="40">
        <v>496</v>
      </c>
      <c r="EK64" s="40">
        <v>431</v>
      </c>
      <c r="EL64" s="40">
        <v>518</v>
      </c>
      <c r="EM64" s="40">
        <v>595</v>
      </c>
      <c r="EN64" s="40">
        <v>696</v>
      </c>
      <c r="EO64" s="40">
        <v>693</v>
      </c>
      <c r="EP64" s="40">
        <v>780</v>
      </c>
      <c r="EQ64" s="40">
        <v>836</v>
      </c>
      <c r="ER64" s="40">
        <v>758</v>
      </c>
      <c r="ES64" s="40">
        <v>847</v>
      </c>
      <c r="ET64" s="40">
        <v>785</v>
      </c>
      <c r="EU64" s="40">
        <v>966</v>
      </c>
      <c r="EV64" s="10"/>
      <c r="EW64" s="10"/>
      <c r="EX64" s="10"/>
      <c r="EY64" s="10"/>
      <c r="EZ64" s="10"/>
      <c r="FA64" s="10"/>
      <c r="FB64" s="10"/>
      <c r="FC64" s="10"/>
    </row>
    <row r="65" spans="2:159" ht="13.5" customHeight="1" x14ac:dyDescent="0.2">
      <c r="B65" s="10"/>
      <c r="C65" s="10"/>
      <c r="D65" s="10"/>
      <c r="E65" s="10"/>
      <c r="F65" s="10"/>
      <c r="H65" s="10"/>
      <c r="I65" s="10"/>
      <c r="J65" s="16"/>
      <c r="K65" s="16"/>
      <c r="L65" s="15"/>
      <c r="M65" s="15"/>
      <c r="N65" s="15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6"/>
      <c r="AJ65" s="16"/>
      <c r="AK65" s="15"/>
      <c r="AL65" s="15"/>
      <c r="AM65" s="15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6"/>
      <c r="BI65" s="16"/>
      <c r="BJ65" s="15"/>
      <c r="BK65" s="15"/>
      <c r="BL65" s="15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6"/>
      <c r="CH65" s="16"/>
      <c r="CI65" s="15"/>
      <c r="CJ65" s="15"/>
      <c r="CK65" s="15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6"/>
      <c r="DG65" s="16"/>
      <c r="DH65" s="15"/>
      <c r="DI65" s="15"/>
      <c r="DJ65" s="15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5"/>
      <c r="EF65" s="15"/>
      <c r="EG65" s="10"/>
      <c r="EH65" s="10"/>
      <c r="EI65" s="10"/>
      <c r="EL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</row>
    <row r="66" spans="2:159" ht="12.75" customHeight="1" x14ac:dyDescent="0.2">
      <c r="B66" s="10"/>
      <c r="C66" s="10"/>
      <c r="D66" s="11" t="s">
        <v>50</v>
      </c>
      <c r="E66" s="11" t="s">
        <v>50</v>
      </c>
      <c r="F66" s="10"/>
      <c r="G66" s="11" t="s">
        <v>50</v>
      </c>
      <c r="H66" s="11" t="s">
        <v>50</v>
      </c>
      <c r="I66" s="11" t="s">
        <v>50</v>
      </c>
      <c r="J66" s="11" t="s">
        <v>50</v>
      </c>
      <c r="K66" s="11" t="s">
        <v>50</v>
      </c>
      <c r="L66" s="11" t="s">
        <v>50</v>
      </c>
      <c r="M66" s="11" t="s">
        <v>50</v>
      </c>
      <c r="N66" s="11" t="s">
        <v>50</v>
      </c>
      <c r="O66" s="10" t="s">
        <v>98</v>
      </c>
      <c r="P66" s="10" t="s">
        <v>50</v>
      </c>
      <c r="Q66" s="10"/>
      <c r="R66" s="10"/>
      <c r="S66" s="10"/>
      <c r="T66" s="10"/>
      <c r="U66" s="11"/>
      <c r="V66" s="23" t="s">
        <v>50</v>
      </c>
      <c r="W66" s="23"/>
      <c r="X66" s="23"/>
      <c r="Y66" s="23" t="s">
        <v>50</v>
      </c>
      <c r="Z66" s="23"/>
      <c r="AA66" s="10"/>
      <c r="AB66" s="10"/>
      <c r="AC66" s="11" t="s">
        <v>50</v>
      </c>
      <c r="AD66" s="11" t="s">
        <v>50</v>
      </c>
      <c r="AE66" s="10"/>
      <c r="AF66" s="10"/>
      <c r="AG66" s="11" t="s">
        <v>50</v>
      </c>
      <c r="AH66" s="11" t="s">
        <v>50</v>
      </c>
      <c r="AI66" s="11" t="s">
        <v>50</v>
      </c>
      <c r="AJ66" s="11" t="s">
        <v>50</v>
      </c>
      <c r="AK66" s="11" t="s">
        <v>50</v>
      </c>
      <c r="AL66" s="11" t="s">
        <v>50</v>
      </c>
      <c r="AM66" s="11" t="s">
        <v>50</v>
      </c>
      <c r="AN66" s="10" t="s">
        <v>98</v>
      </c>
      <c r="AO66" s="10" t="s">
        <v>50</v>
      </c>
      <c r="AP66" s="10"/>
      <c r="AQ66" s="10"/>
      <c r="AR66" s="10"/>
      <c r="AS66" s="10"/>
      <c r="AT66" s="11"/>
      <c r="AU66" s="23" t="s">
        <v>50</v>
      </c>
      <c r="AV66" s="23"/>
      <c r="AW66" s="23"/>
      <c r="AX66" s="23"/>
      <c r="AY66" s="23"/>
      <c r="AZ66" s="10"/>
      <c r="BA66" s="10"/>
      <c r="BB66" s="11" t="s">
        <v>50</v>
      </c>
      <c r="BC66" s="11" t="s">
        <v>50</v>
      </c>
      <c r="BD66" s="10"/>
      <c r="BE66" s="10"/>
      <c r="BF66" s="11" t="s">
        <v>50</v>
      </c>
      <c r="BG66" s="11" t="s">
        <v>50</v>
      </c>
      <c r="BH66" s="11" t="s">
        <v>50</v>
      </c>
      <c r="BI66" s="11" t="s">
        <v>50</v>
      </c>
      <c r="BJ66" s="11" t="s">
        <v>50</v>
      </c>
      <c r="BK66" s="11" t="s">
        <v>50</v>
      </c>
      <c r="BL66" s="11" t="s">
        <v>50</v>
      </c>
      <c r="BM66" s="10" t="s">
        <v>98</v>
      </c>
      <c r="BN66" s="10" t="s">
        <v>50</v>
      </c>
      <c r="BO66" s="10"/>
      <c r="BP66" s="10"/>
      <c r="BQ66" s="10"/>
      <c r="BR66" s="10"/>
      <c r="BS66" s="11"/>
      <c r="BT66" s="23" t="s">
        <v>50</v>
      </c>
      <c r="BU66" s="23"/>
      <c r="BV66" s="23"/>
      <c r="BW66" s="23"/>
      <c r="BX66" s="23"/>
      <c r="BY66" s="10"/>
      <c r="BZ66" s="10"/>
      <c r="CA66" s="11" t="s">
        <v>50</v>
      </c>
      <c r="CB66" s="11" t="s">
        <v>50</v>
      </c>
      <c r="CC66" s="10"/>
      <c r="CD66" s="10"/>
      <c r="CE66" s="11" t="s">
        <v>50</v>
      </c>
      <c r="CF66" s="11" t="s">
        <v>50</v>
      </c>
      <c r="CG66" s="11" t="s">
        <v>50</v>
      </c>
      <c r="CH66" s="11" t="s">
        <v>50</v>
      </c>
      <c r="CI66" s="11" t="s">
        <v>50</v>
      </c>
      <c r="CJ66" s="11" t="s">
        <v>50</v>
      </c>
      <c r="CK66" s="11" t="s">
        <v>50</v>
      </c>
      <c r="CL66" s="10" t="s">
        <v>98</v>
      </c>
      <c r="CM66" s="10" t="s">
        <v>50</v>
      </c>
      <c r="CN66" s="10"/>
      <c r="CO66" s="10"/>
      <c r="CP66" s="10"/>
      <c r="CQ66" s="10"/>
      <c r="CR66" s="11"/>
      <c r="CS66" s="23" t="s">
        <v>50</v>
      </c>
      <c r="CT66" s="23"/>
      <c r="CU66" s="23"/>
      <c r="CV66" s="23"/>
      <c r="CW66" s="23"/>
      <c r="CX66" s="10"/>
      <c r="CY66" s="10"/>
      <c r="CZ66" s="11" t="s">
        <v>50</v>
      </c>
      <c r="DA66" s="11" t="s">
        <v>50</v>
      </c>
      <c r="DB66" s="10"/>
      <c r="DC66" s="10"/>
      <c r="DD66" s="11" t="s">
        <v>50</v>
      </c>
      <c r="DE66" s="11" t="s">
        <v>50</v>
      </c>
      <c r="DF66" s="11" t="s">
        <v>50</v>
      </c>
      <c r="DG66" s="11" t="s">
        <v>50</v>
      </c>
      <c r="DH66" s="11" t="s">
        <v>50</v>
      </c>
      <c r="DI66" s="11" t="s">
        <v>50</v>
      </c>
      <c r="DJ66" s="11" t="s">
        <v>50</v>
      </c>
      <c r="DK66" s="10" t="s">
        <v>98</v>
      </c>
      <c r="DL66" s="10" t="s">
        <v>50</v>
      </c>
      <c r="DM66" s="10"/>
      <c r="DN66" s="10"/>
      <c r="DO66" s="10"/>
      <c r="DP66" s="10"/>
      <c r="DQ66" s="11"/>
      <c r="DR66" s="23" t="s">
        <v>50</v>
      </c>
      <c r="DS66" s="23"/>
      <c r="DT66" s="23"/>
      <c r="DU66" s="23"/>
      <c r="DV66" s="23"/>
      <c r="DW66" s="10"/>
      <c r="DX66" s="10"/>
      <c r="DY66" s="11" t="s">
        <v>50</v>
      </c>
      <c r="DZ66" s="11" t="s">
        <v>50</v>
      </c>
      <c r="EA66" s="10"/>
      <c r="EB66" s="10"/>
      <c r="EC66" s="11" t="s">
        <v>50</v>
      </c>
      <c r="ED66" s="11" t="s">
        <v>50</v>
      </c>
      <c r="EE66" s="11" t="s">
        <v>50</v>
      </c>
      <c r="EF66" s="11" t="s">
        <v>50</v>
      </c>
      <c r="EG66" s="11" t="s">
        <v>50</v>
      </c>
      <c r="EH66" s="11" t="s">
        <v>50</v>
      </c>
      <c r="EI66" s="11" t="s">
        <v>50</v>
      </c>
      <c r="EJ66" s="10" t="s">
        <v>98</v>
      </c>
      <c r="EK66" s="10" t="s">
        <v>50</v>
      </c>
      <c r="EL66" s="10"/>
      <c r="EM66" s="10"/>
      <c r="EN66" s="10"/>
      <c r="EO66" s="10"/>
      <c r="EP66" s="11"/>
      <c r="EQ66" s="23" t="s">
        <v>50</v>
      </c>
      <c r="ER66" s="23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</row>
    <row r="67" spans="2:159" ht="12.75" customHeight="1" x14ac:dyDescent="0.2">
      <c r="B67" s="10"/>
      <c r="C67" s="10"/>
      <c r="D67" s="11" t="s">
        <v>29</v>
      </c>
      <c r="E67" s="11" t="s">
        <v>29</v>
      </c>
      <c r="F67" s="10"/>
      <c r="G67" s="11" t="s">
        <v>29</v>
      </c>
      <c r="H67" s="11" t="s">
        <v>29</v>
      </c>
      <c r="I67" s="11" t="s">
        <v>29</v>
      </c>
      <c r="J67" s="11" t="s">
        <v>29</v>
      </c>
      <c r="K67" s="11" t="s">
        <v>29</v>
      </c>
      <c r="L67" s="11" t="s">
        <v>29</v>
      </c>
      <c r="M67" s="11" t="s">
        <v>29</v>
      </c>
      <c r="N67" s="11" t="s">
        <v>29</v>
      </c>
      <c r="O67" s="10" t="s">
        <v>29</v>
      </c>
      <c r="P67" s="10" t="s">
        <v>101</v>
      </c>
      <c r="Q67" s="10"/>
      <c r="R67" s="10"/>
      <c r="S67" s="10"/>
      <c r="T67" s="10"/>
      <c r="U67" s="11"/>
      <c r="V67" s="24" t="s">
        <v>101</v>
      </c>
      <c r="W67" s="24"/>
      <c r="X67" s="24"/>
      <c r="Y67" s="24" t="s">
        <v>101</v>
      </c>
      <c r="Z67" s="24"/>
      <c r="AA67" s="10"/>
      <c r="AB67" s="10"/>
      <c r="AC67" s="11" t="s">
        <v>29</v>
      </c>
      <c r="AD67" s="11" t="s">
        <v>29</v>
      </c>
      <c r="AE67" s="10"/>
      <c r="AF67" s="10"/>
      <c r="AG67" s="11" t="s">
        <v>29</v>
      </c>
      <c r="AH67" s="11" t="s">
        <v>29</v>
      </c>
      <c r="AI67" s="11" t="s">
        <v>29</v>
      </c>
      <c r="AJ67" s="11" t="s">
        <v>29</v>
      </c>
      <c r="AK67" s="11" t="s">
        <v>29</v>
      </c>
      <c r="AL67" s="11" t="s">
        <v>29</v>
      </c>
      <c r="AM67" s="11" t="s">
        <v>29</v>
      </c>
      <c r="AN67" s="10" t="s">
        <v>29</v>
      </c>
      <c r="AO67" s="10" t="s">
        <v>101</v>
      </c>
      <c r="AP67" s="10"/>
      <c r="AQ67" s="10"/>
      <c r="AR67" s="10"/>
      <c r="AS67" s="10"/>
      <c r="AT67" s="11"/>
      <c r="AU67" s="24" t="s">
        <v>101</v>
      </c>
      <c r="AV67" s="24"/>
      <c r="AW67" s="24"/>
      <c r="AX67" s="24"/>
      <c r="AY67" s="24"/>
      <c r="AZ67" s="10"/>
      <c r="BA67" s="10"/>
      <c r="BB67" s="11" t="s">
        <v>29</v>
      </c>
      <c r="BC67" s="11" t="s">
        <v>29</v>
      </c>
      <c r="BD67" s="10"/>
      <c r="BE67" s="10"/>
      <c r="BF67" s="11" t="s">
        <v>29</v>
      </c>
      <c r="BG67" s="11" t="s">
        <v>29</v>
      </c>
      <c r="BH67" s="11" t="s">
        <v>29</v>
      </c>
      <c r="BI67" s="11" t="s">
        <v>29</v>
      </c>
      <c r="BJ67" s="11" t="s">
        <v>29</v>
      </c>
      <c r="BK67" s="11" t="s">
        <v>29</v>
      </c>
      <c r="BL67" s="11" t="s">
        <v>29</v>
      </c>
      <c r="BM67" s="10" t="s">
        <v>29</v>
      </c>
      <c r="BN67" s="10" t="s">
        <v>101</v>
      </c>
      <c r="BO67" s="10"/>
      <c r="BP67" s="10"/>
      <c r="BQ67" s="10"/>
      <c r="BR67" s="10"/>
      <c r="BS67" s="11"/>
      <c r="BT67" s="24" t="s">
        <v>101</v>
      </c>
      <c r="BU67" s="24"/>
      <c r="BV67" s="24"/>
      <c r="BW67" s="24"/>
      <c r="BX67" s="24"/>
      <c r="BY67" s="10"/>
      <c r="BZ67" s="10"/>
      <c r="CA67" s="11" t="s">
        <v>29</v>
      </c>
      <c r="CB67" s="11" t="s">
        <v>29</v>
      </c>
      <c r="CC67" s="10"/>
      <c r="CD67" s="10"/>
      <c r="CE67" s="11" t="s">
        <v>29</v>
      </c>
      <c r="CF67" s="11" t="s">
        <v>29</v>
      </c>
      <c r="CG67" s="11" t="s">
        <v>29</v>
      </c>
      <c r="CH67" s="11" t="s">
        <v>29</v>
      </c>
      <c r="CI67" s="11" t="s">
        <v>29</v>
      </c>
      <c r="CJ67" s="11" t="s">
        <v>29</v>
      </c>
      <c r="CK67" s="11" t="s">
        <v>29</v>
      </c>
      <c r="CL67" s="10" t="s">
        <v>29</v>
      </c>
      <c r="CM67" s="10" t="s">
        <v>101</v>
      </c>
      <c r="CN67" s="10"/>
      <c r="CO67" s="10"/>
      <c r="CP67" s="10"/>
      <c r="CQ67" s="10"/>
      <c r="CR67" s="11"/>
      <c r="CS67" s="24" t="s">
        <v>101</v>
      </c>
      <c r="CT67" s="24"/>
      <c r="CU67" s="24"/>
      <c r="CV67" s="24"/>
      <c r="CW67" s="24"/>
      <c r="CX67" s="10"/>
      <c r="CY67" s="10"/>
      <c r="CZ67" s="11" t="s">
        <v>29</v>
      </c>
      <c r="DA67" s="11" t="s">
        <v>29</v>
      </c>
      <c r="DB67" s="10"/>
      <c r="DC67" s="10"/>
      <c r="DD67" s="11" t="s">
        <v>29</v>
      </c>
      <c r="DE67" s="11" t="s">
        <v>29</v>
      </c>
      <c r="DF67" s="11" t="s">
        <v>29</v>
      </c>
      <c r="DG67" s="11" t="s">
        <v>29</v>
      </c>
      <c r="DH67" s="11" t="s">
        <v>29</v>
      </c>
      <c r="DI67" s="11" t="s">
        <v>29</v>
      </c>
      <c r="DJ67" s="11" t="s">
        <v>29</v>
      </c>
      <c r="DK67" s="10" t="s">
        <v>29</v>
      </c>
      <c r="DL67" s="10" t="s">
        <v>101</v>
      </c>
      <c r="DM67" s="10"/>
      <c r="DN67" s="10"/>
      <c r="DO67" s="10"/>
      <c r="DP67" s="10"/>
      <c r="DQ67" s="11"/>
      <c r="DR67" s="24" t="s">
        <v>101</v>
      </c>
      <c r="DS67" s="24"/>
      <c r="DT67" s="24"/>
      <c r="DU67" s="24"/>
      <c r="DV67" s="24"/>
      <c r="DW67" s="10"/>
      <c r="DX67" s="10"/>
      <c r="DY67" s="11" t="s">
        <v>29</v>
      </c>
      <c r="DZ67" s="11" t="s">
        <v>29</v>
      </c>
      <c r="EA67" s="10"/>
      <c r="EB67" s="10"/>
      <c r="EC67" s="11" t="s">
        <v>29</v>
      </c>
      <c r="ED67" s="11" t="s">
        <v>29</v>
      </c>
      <c r="EE67" s="11" t="s">
        <v>29</v>
      </c>
      <c r="EF67" s="11" t="s">
        <v>29</v>
      </c>
      <c r="EG67" s="11" t="s">
        <v>29</v>
      </c>
      <c r="EH67" s="11" t="s">
        <v>29</v>
      </c>
      <c r="EI67" s="11" t="s">
        <v>29</v>
      </c>
      <c r="EJ67" s="10" t="s">
        <v>29</v>
      </c>
      <c r="EK67" s="10" t="s">
        <v>101</v>
      </c>
      <c r="EL67" s="10"/>
      <c r="EM67" s="10"/>
      <c r="EN67" s="10"/>
      <c r="EO67" s="10"/>
      <c r="EP67" s="11"/>
      <c r="EQ67" s="24" t="s">
        <v>101</v>
      </c>
      <c r="ER67" s="24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</row>
    <row r="68" spans="2:159" ht="12.75" customHeight="1" x14ac:dyDescent="0.2">
      <c r="B68" s="10"/>
      <c r="C68" s="10"/>
      <c r="D68" s="11" t="s">
        <v>30</v>
      </c>
      <c r="E68" s="11" t="s">
        <v>30</v>
      </c>
      <c r="F68" s="10"/>
      <c r="G68" s="11" t="s">
        <v>47</v>
      </c>
      <c r="H68" s="11" t="s">
        <v>30</v>
      </c>
      <c r="I68" s="11" t="s">
        <v>30</v>
      </c>
      <c r="J68" s="11" t="s">
        <v>30</v>
      </c>
      <c r="K68" s="11" t="s">
        <v>30</v>
      </c>
      <c r="L68" s="11" t="s">
        <v>30</v>
      </c>
      <c r="M68" s="11" t="s">
        <v>30</v>
      </c>
      <c r="N68" s="11" t="s">
        <v>30</v>
      </c>
      <c r="O68" s="10" t="s">
        <v>30</v>
      </c>
      <c r="P68" s="10" t="s">
        <v>102</v>
      </c>
      <c r="Q68" s="10"/>
      <c r="R68" s="10"/>
      <c r="S68" s="10"/>
      <c r="T68" s="10"/>
      <c r="U68" s="11"/>
      <c r="V68" s="24" t="s">
        <v>102</v>
      </c>
      <c r="W68" s="24"/>
      <c r="X68" s="24"/>
      <c r="Y68" s="24" t="s">
        <v>102</v>
      </c>
      <c r="Z68" s="24"/>
      <c r="AA68" s="10"/>
      <c r="AB68" s="10"/>
      <c r="AC68" s="11" t="s">
        <v>30</v>
      </c>
      <c r="AD68" s="11" t="s">
        <v>30</v>
      </c>
      <c r="AE68" s="10"/>
      <c r="AF68" s="10"/>
      <c r="AG68" s="11" t="s">
        <v>30</v>
      </c>
      <c r="AH68" s="11" t="s">
        <v>30</v>
      </c>
      <c r="AI68" s="11" t="s">
        <v>30</v>
      </c>
      <c r="AJ68" s="11" t="s">
        <v>30</v>
      </c>
      <c r="AK68" s="11" t="s">
        <v>30</v>
      </c>
      <c r="AL68" s="11" t="s">
        <v>30</v>
      </c>
      <c r="AM68" s="11" t="s">
        <v>30</v>
      </c>
      <c r="AN68" s="10" t="s">
        <v>30</v>
      </c>
      <c r="AO68" s="10" t="s">
        <v>102</v>
      </c>
      <c r="AP68" s="10"/>
      <c r="AQ68" s="10"/>
      <c r="AR68" s="10"/>
      <c r="AS68" s="10"/>
      <c r="AT68" s="11"/>
      <c r="AU68" s="24" t="s">
        <v>102</v>
      </c>
      <c r="AV68" s="24"/>
      <c r="AW68" s="24"/>
      <c r="AX68" s="24"/>
      <c r="AY68" s="24"/>
      <c r="AZ68" s="10"/>
      <c r="BA68" s="10"/>
      <c r="BB68" s="11" t="s">
        <v>30</v>
      </c>
      <c r="BC68" s="11" t="s">
        <v>30</v>
      </c>
      <c r="BD68" s="10"/>
      <c r="BE68" s="10"/>
      <c r="BF68" s="11" t="s">
        <v>30</v>
      </c>
      <c r="BG68" s="11" t="s">
        <v>30</v>
      </c>
      <c r="BH68" s="11" t="s">
        <v>30</v>
      </c>
      <c r="BI68" s="11" t="s">
        <v>30</v>
      </c>
      <c r="BJ68" s="11" t="s">
        <v>30</v>
      </c>
      <c r="BK68" s="11" t="s">
        <v>30</v>
      </c>
      <c r="BL68" s="11" t="s">
        <v>30</v>
      </c>
      <c r="BM68" s="10" t="s">
        <v>30</v>
      </c>
      <c r="BN68" s="10" t="s">
        <v>102</v>
      </c>
      <c r="BO68" s="10"/>
      <c r="BP68" s="10"/>
      <c r="BQ68" s="10"/>
      <c r="BR68" s="10"/>
      <c r="BS68" s="11"/>
      <c r="BT68" s="24" t="s">
        <v>102</v>
      </c>
      <c r="BU68" s="24"/>
      <c r="BV68" s="24"/>
      <c r="BW68" s="24"/>
      <c r="BX68" s="24"/>
      <c r="BY68" s="10"/>
      <c r="BZ68" s="10"/>
      <c r="CA68" s="11" t="s">
        <v>30</v>
      </c>
      <c r="CB68" s="11" t="s">
        <v>30</v>
      </c>
      <c r="CC68" s="10"/>
      <c r="CD68" s="10"/>
      <c r="CE68" s="11" t="s">
        <v>30</v>
      </c>
      <c r="CF68" s="11" t="s">
        <v>30</v>
      </c>
      <c r="CG68" s="11" t="s">
        <v>30</v>
      </c>
      <c r="CH68" s="11" t="s">
        <v>30</v>
      </c>
      <c r="CI68" s="11" t="s">
        <v>30</v>
      </c>
      <c r="CJ68" s="11" t="s">
        <v>30</v>
      </c>
      <c r="CK68" s="11" t="s">
        <v>30</v>
      </c>
      <c r="CL68" s="10" t="s">
        <v>30</v>
      </c>
      <c r="CM68" s="10" t="s">
        <v>102</v>
      </c>
      <c r="CN68" s="10"/>
      <c r="CO68" s="10"/>
      <c r="CP68" s="10"/>
      <c r="CQ68" s="10"/>
      <c r="CR68" s="11"/>
      <c r="CS68" s="24" t="s">
        <v>102</v>
      </c>
      <c r="CT68" s="24"/>
      <c r="CU68" s="24"/>
      <c r="CV68" s="24"/>
      <c r="CW68" s="24"/>
      <c r="CX68" s="10"/>
      <c r="CY68" s="10"/>
      <c r="CZ68" s="11" t="s">
        <v>30</v>
      </c>
      <c r="DA68" s="11" t="s">
        <v>30</v>
      </c>
      <c r="DB68" s="10"/>
      <c r="DC68" s="10"/>
      <c r="DD68" s="11" t="s">
        <v>30</v>
      </c>
      <c r="DE68" s="11" t="s">
        <v>30</v>
      </c>
      <c r="DF68" s="11" t="s">
        <v>30</v>
      </c>
      <c r="DG68" s="11" t="s">
        <v>30</v>
      </c>
      <c r="DH68" s="11" t="s">
        <v>30</v>
      </c>
      <c r="DI68" s="11" t="s">
        <v>30</v>
      </c>
      <c r="DJ68" s="11" t="s">
        <v>30</v>
      </c>
      <c r="DK68" s="10" t="s">
        <v>30</v>
      </c>
      <c r="DL68" s="10" t="s">
        <v>102</v>
      </c>
      <c r="DM68" s="10"/>
      <c r="DN68" s="10"/>
      <c r="DO68" s="10"/>
      <c r="DP68" s="10"/>
      <c r="DQ68" s="11"/>
      <c r="DR68" s="24" t="s">
        <v>102</v>
      </c>
      <c r="DS68" s="24"/>
      <c r="DT68" s="24"/>
      <c r="DU68" s="24"/>
      <c r="DV68" s="24"/>
      <c r="DW68" s="10"/>
      <c r="DX68" s="10"/>
      <c r="DY68" s="11" t="s">
        <v>30</v>
      </c>
      <c r="DZ68" s="11" t="s">
        <v>30</v>
      </c>
      <c r="EA68" s="10"/>
      <c r="EB68" s="10"/>
      <c r="EC68" s="11" t="s">
        <v>30</v>
      </c>
      <c r="ED68" s="11" t="s">
        <v>30</v>
      </c>
      <c r="EE68" s="11" t="s">
        <v>30</v>
      </c>
      <c r="EF68" s="11" t="s">
        <v>30</v>
      </c>
      <c r="EG68" s="11" t="s">
        <v>30</v>
      </c>
      <c r="EH68" s="11" t="s">
        <v>30</v>
      </c>
      <c r="EI68" s="11" t="s">
        <v>30</v>
      </c>
      <c r="EJ68" s="10" t="s">
        <v>30</v>
      </c>
      <c r="EK68" s="10" t="s">
        <v>102</v>
      </c>
      <c r="EL68" s="10"/>
      <c r="EM68" s="10"/>
      <c r="EN68" s="10"/>
      <c r="EO68" s="10"/>
      <c r="EP68" s="11"/>
      <c r="EQ68" s="24" t="s">
        <v>102</v>
      </c>
      <c r="ER68" s="24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</row>
    <row r="69" spans="2:159" ht="12.75" customHeight="1" x14ac:dyDescent="0.2">
      <c r="D69" s="11" t="s">
        <v>51</v>
      </c>
      <c r="E69" s="11" t="s">
        <v>51</v>
      </c>
      <c r="G69" s="11" t="s">
        <v>46</v>
      </c>
      <c r="H69" s="11" t="s">
        <v>51</v>
      </c>
      <c r="I69" s="11" t="s">
        <v>51</v>
      </c>
      <c r="J69" s="11" t="s">
        <v>51</v>
      </c>
      <c r="K69" s="11" t="s">
        <v>51</v>
      </c>
      <c r="L69" s="11" t="s">
        <v>51</v>
      </c>
      <c r="M69" s="11" t="s">
        <v>51</v>
      </c>
      <c r="N69" s="11" t="s">
        <v>51</v>
      </c>
      <c r="O69" s="12" t="s">
        <v>99</v>
      </c>
      <c r="P69" s="12" t="s">
        <v>103</v>
      </c>
      <c r="U69" s="11"/>
      <c r="V69" s="24" t="s">
        <v>131</v>
      </c>
      <c r="W69" s="24"/>
      <c r="X69" s="24"/>
      <c r="Y69" s="24" t="s">
        <v>131</v>
      </c>
      <c r="Z69" s="24"/>
      <c r="AC69" s="11" t="s">
        <v>51</v>
      </c>
      <c r="AD69" s="11" t="s">
        <v>51</v>
      </c>
      <c r="AG69" s="11" t="s">
        <v>51</v>
      </c>
      <c r="AH69" s="11" t="s">
        <v>51</v>
      </c>
      <c r="AI69" s="11" t="s">
        <v>51</v>
      </c>
      <c r="AJ69" s="11" t="s">
        <v>51</v>
      </c>
      <c r="AK69" s="11" t="s">
        <v>51</v>
      </c>
      <c r="AL69" s="11" t="s">
        <v>51</v>
      </c>
      <c r="AM69" s="11" t="s">
        <v>51</v>
      </c>
      <c r="AN69" s="12" t="s">
        <v>99</v>
      </c>
      <c r="AO69" s="12" t="s">
        <v>103</v>
      </c>
      <c r="AT69" s="11"/>
      <c r="AU69" s="24" t="s">
        <v>131</v>
      </c>
      <c r="AV69" s="24"/>
      <c r="AW69" s="24"/>
      <c r="AX69" s="24"/>
      <c r="AY69" s="24"/>
      <c r="BB69" s="11" t="s">
        <v>51</v>
      </c>
      <c r="BC69" s="11" t="s">
        <v>51</v>
      </c>
      <c r="BF69" s="11" t="s">
        <v>51</v>
      </c>
      <c r="BG69" s="11" t="s">
        <v>51</v>
      </c>
      <c r="BH69" s="11" t="s">
        <v>51</v>
      </c>
      <c r="BI69" s="11" t="s">
        <v>51</v>
      </c>
      <c r="BJ69" s="11" t="s">
        <v>51</v>
      </c>
      <c r="BK69" s="11" t="s">
        <v>51</v>
      </c>
      <c r="BL69" s="11" t="s">
        <v>51</v>
      </c>
      <c r="BM69" s="12" t="s">
        <v>99</v>
      </c>
      <c r="BN69" s="12" t="s">
        <v>103</v>
      </c>
      <c r="BS69" s="11"/>
      <c r="BT69" s="24" t="s">
        <v>131</v>
      </c>
      <c r="BU69" s="24"/>
      <c r="BV69" s="24"/>
      <c r="BW69" s="24"/>
      <c r="BX69" s="24"/>
      <c r="CA69" s="11" t="s">
        <v>51</v>
      </c>
      <c r="CB69" s="11" t="s">
        <v>51</v>
      </c>
      <c r="CE69" s="11" t="s">
        <v>51</v>
      </c>
      <c r="CF69" s="11" t="s">
        <v>51</v>
      </c>
      <c r="CG69" s="11" t="s">
        <v>51</v>
      </c>
      <c r="CH69" s="11" t="s">
        <v>51</v>
      </c>
      <c r="CI69" s="11" t="s">
        <v>51</v>
      </c>
      <c r="CJ69" s="11" t="s">
        <v>51</v>
      </c>
      <c r="CK69" s="11" t="s">
        <v>51</v>
      </c>
      <c r="CL69" s="12" t="s">
        <v>99</v>
      </c>
      <c r="CM69" s="12" t="s">
        <v>103</v>
      </c>
      <c r="CR69" s="11"/>
      <c r="CS69" s="24" t="s">
        <v>131</v>
      </c>
      <c r="CT69" s="24"/>
      <c r="CU69" s="24"/>
      <c r="CV69" s="24"/>
      <c r="CW69" s="24"/>
      <c r="CZ69" s="11" t="s">
        <v>51</v>
      </c>
      <c r="DA69" s="11" t="s">
        <v>51</v>
      </c>
      <c r="DD69" s="11" t="s">
        <v>51</v>
      </c>
      <c r="DE69" s="11" t="s">
        <v>51</v>
      </c>
      <c r="DF69" s="11" t="s">
        <v>51</v>
      </c>
      <c r="DG69" s="11" t="s">
        <v>51</v>
      </c>
      <c r="DH69" s="11" t="s">
        <v>51</v>
      </c>
      <c r="DI69" s="11" t="s">
        <v>51</v>
      </c>
      <c r="DJ69" s="11" t="s">
        <v>51</v>
      </c>
      <c r="DK69" s="12" t="s">
        <v>99</v>
      </c>
      <c r="DL69" s="12" t="s">
        <v>103</v>
      </c>
      <c r="DQ69" s="11"/>
      <c r="DR69" s="24" t="s">
        <v>131</v>
      </c>
      <c r="DS69" s="24"/>
      <c r="DT69" s="24"/>
      <c r="DU69" s="24"/>
      <c r="DV69" s="24"/>
      <c r="DY69" s="11" t="s">
        <v>51</v>
      </c>
      <c r="DZ69" s="11" t="s">
        <v>51</v>
      </c>
      <c r="EC69" s="11" t="s">
        <v>51</v>
      </c>
      <c r="ED69" s="11" t="s">
        <v>51</v>
      </c>
      <c r="EE69" s="11" t="s">
        <v>51</v>
      </c>
      <c r="EF69" s="11" t="s">
        <v>51</v>
      </c>
      <c r="EG69" s="11" t="s">
        <v>51</v>
      </c>
      <c r="EH69" s="11" t="s">
        <v>51</v>
      </c>
      <c r="EI69" s="11" t="s">
        <v>51</v>
      </c>
      <c r="EJ69" s="12" t="s">
        <v>99</v>
      </c>
      <c r="EK69" s="12" t="s">
        <v>103</v>
      </c>
      <c r="EP69" s="11"/>
      <c r="EQ69" s="24" t="s">
        <v>131</v>
      </c>
      <c r="ER69" s="24"/>
    </row>
    <row r="70" spans="2:159" ht="12.75" customHeight="1" x14ac:dyDescent="0.2">
      <c r="D70" s="11" t="s">
        <v>52</v>
      </c>
      <c r="E70" s="11" t="s">
        <v>52</v>
      </c>
      <c r="G70" s="11" t="s">
        <v>48</v>
      </c>
      <c r="H70" s="11" t="s">
        <v>52</v>
      </c>
      <c r="I70" s="11" t="s">
        <v>52</v>
      </c>
      <c r="J70" s="11" t="s">
        <v>52</v>
      </c>
      <c r="K70" s="11" t="s">
        <v>52</v>
      </c>
      <c r="L70" s="11" t="s">
        <v>52</v>
      </c>
      <c r="M70" s="11" t="s">
        <v>52</v>
      </c>
      <c r="N70" s="11" t="s">
        <v>52</v>
      </c>
      <c r="O70" s="12" t="s">
        <v>48</v>
      </c>
      <c r="P70" s="12" t="s">
        <v>32</v>
      </c>
      <c r="U70" s="11"/>
      <c r="V70" s="24" t="s">
        <v>32</v>
      </c>
      <c r="W70" s="24"/>
      <c r="X70" s="24"/>
      <c r="Y70" s="24" t="s">
        <v>32</v>
      </c>
      <c r="Z70" s="24"/>
      <c r="AC70" s="11" t="s">
        <v>52</v>
      </c>
      <c r="AD70" s="11" t="s">
        <v>52</v>
      </c>
      <c r="AG70" s="11" t="s">
        <v>52</v>
      </c>
      <c r="AH70" s="11" t="s">
        <v>52</v>
      </c>
      <c r="AI70" s="11" t="s">
        <v>52</v>
      </c>
      <c r="AJ70" s="11" t="s">
        <v>52</v>
      </c>
      <c r="AK70" s="11" t="s">
        <v>52</v>
      </c>
      <c r="AL70" s="11" t="s">
        <v>52</v>
      </c>
      <c r="AM70" s="11" t="s">
        <v>52</v>
      </c>
      <c r="AN70" s="12" t="s">
        <v>48</v>
      </c>
      <c r="AO70" s="12" t="s">
        <v>32</v>
      </c>
      <c r="AT70" s="11"/>
      <c r="AU70" s="24" t="s">
        <v>32</v>
      </c>
      <c r="AV70" s="24"/>
      <c r="AW70" s="24"/>
      <c r="AX70" s="24"/>
      <c r="AY70" s="24"/>
      <c r="BB70" s="11" t="s">
        <v>52</v>
      </c>
      <c r="BC70" s="11" t="s">
        <v>52</v>
      </c>
      <c r="BF70" s="11" t="s">
        <v>52</v>
      </c>
      <c r="BG70" s="11" t="s">
        <v>52</v>
      </c>
      <c r="BH70" s="11" t="s">
        <v>52</v>
      </c>
      <c r="BI70" s="11" t="s">
        <v>52</v>
      </c>
      <c r="BJ70" s="11" t="s">
        <v>52</v>
      </c>
      <c r="BK70" s="11" t="s">
        <v>52</v>
      </c>
      <c r="BL70" s="11" t="s">
        <v>52</v>
      </c>
      <c r="BM70" s="12" t="s">
        <v>48</v>
      </c>
      <c r="BN70" s="12" t="s">
        <v>32</v>
      </c>
      <c r="BS70" s="11"/>
      <c r="BT70" s="24" t="s">
        <v>32</v>
      </c>
      <c r="BU70" s="24"/>
      <c r="BV70" s="24"/>
      <c r="BW70" s="24"/>
      <c r="BX70" s="24"/>
      <c r="CA70" s="11" t="s">
        <v>52</v>
      </c>
      <c r="CB70" s="11" t="s">
        <v>52</v>
      </c>
      <c r="CE70" s="11" t="s">
        <v>52</v>
      </c>
      <c r="CF70" s="11" t="s">
        <v>52</v>
      </c>
      <c r="CG70" s="11" t="s">
        <v>52</v>
      </c>
      <c r="CH70" s="11" t="s">
        <v>52</v>
      </c>
      <c r="CI70" s="11" t="s">
        <v>52</v>
      </c>
      <c r="CJ70" s="11" t="s">
        <v>52</v>
      </c>
      <c r="CK70" s="11" t="s">
        <v>52</v>
      </c>
      <c r="CL70" s="12" t="s">
        <v>48</v>
      </c>
      <c r="CM70" s="12" t="s">
        <v>32</v>
      </c>
      <c r="CR70" s="11"/>
      <c r="CS70" s="24" t="s">
        <v>32</v>
      </c>
      <c r="CT70" s="24"/>
      <c r="CU70" s="24"/>
      <c r="CV70" s="24"/>
      <c r="CW70" s="24"/>
      <c r="CZ70" s="11" t="s">
        <v>52</v>
      </c>
      <c r="DA70" s="11" t="s">
        <v>52</v>
      </c>
      <c r="DD70" s="11" t="s">
        <v>52</v>
      </c>
      <c r="DE70" s="11" t="s">
        <v>52</v>
      </c>
      <c r="DF70" s="11" t="s">
        <v>52</v>
      </c>
      <c r="DG70" s="11" t="s">
        <v>52</v>
      </c>
      <c r="DH70" s="11" t="s">
        <v>52</v>
      </c>
      <c r="DI70" s="11" t="s">
        <v>52</v>
      </c>
      <c r="DJ70" s="11" t="s">
        <v>52</v>
      </c>
      <c r="DK70" s="12" t="s">
        <v>48</v>
      </c>
      <c r="DL70" s="12" t="s">
        <v>32</v>
      </c>
      <c r="DQ70" s="11"/>
      <c r="DR70" s="24" t="s">
        <v>32</v>
      </c>
      <c r="DS70" s="24"/>
      <c r="DT70" s="24"/>
      <c r="DU70" s="24"/>
      <c r="DV70" s="24"/>
      <c r="DY70" s="11" t="s">
        <v>52</v>
      </c>
      <c r="DZ70" s="11" t="s">
        <v>52</v>
      </c>
      <c r="EC70" s="11" t="s">
        <v>52</v>
      </c>
      <c r="ED70" s="11" t="s">
        <v>52</v>
      </c>
      <c r="EE70" s="11" t="s">
        <v>52</v>
      </c>
      <c r="EF70" s="11" t="s">
        <v>52</v>
      </c>
      <c r="EG70" s="11" t="s">
        <v>52</v>
      </c>
      <c r="EH70" s="11" t="s">
        <v>52</v>
      </c>
      <c r="EI70" s="11" t="s">
        <v>52</v>
      </c>
      <c r="EJ70" s="12" t="s">
        <v>48</v>
      </c>
      <c r="EK70" s="12" t="s">
        <v>32</v>
      </c>
      <c r="EP70" s="11"/>
      <c r="EQ70" s="24" t="s">
        <v>32</v>
      </c>
      <c r="ER70" s="24"/>
    </row>
    <row r="71" spans="2:159" ht="12.75" customHeight="1" x14ac:dyDescent="0.2">
      <c r="D71" s="11" t="s">
        <v>53</v>
      </c>
      <c r="E71" s="11" t="s">
        <v>53</v>
      </c>
      <c r="G71" s="11" t="s">
        <v>31</v>
      </c>
      <c r="H71" s="11" t="s">
        <v>53</v>
      </c>
      <c r="I71" s="11" t="s">
        <v>53</v>
      </c>
      <c r="J71" s="11" t="s">
        <v>53</v>
      </c>
      <c r="K71" s="11" t="s">
        <v>53</v>
      </c>
      <c r="L71" s="11" t="s">
        <v>53</v>
      </c>
      <c r="M71" s="11" t="s">
        <v>53</v>
      </c>
      <c r="N71" s="11" t="s">
        <v>53</v>
      </c>
      <c r="O71" s="12" t="s">
        <v>52</v>
      </c>
      <c r="P71" s="12" t="s">
        <v>104</v>
      </c>
      <c r="U71" s="11"/>
      <c r="V71" s="24" t="s">
        <v>104</v>
      </c>
      <c r="W71" s="24"/>
      <c r="X71" s="24"/>
      <c r="Y71" s="24" t="s">
        <v>104</v>
      </c>
      <c r="Z71" s="24"/>
      <c r="AC71" s="11" t="s">
        <v>53</v>
      </c>
      <c r="AD71" s="11" t="s">
        <v>53</v>
      </c>
      <c r="AG71" s="11" t="s">
        <v>53</v>
      </c>
      <c r="AH71" s="11" t="s">
        <v>53</v>
      </c>
      <c r="AI71" s="11" t="s">
        <v>53</v>
      </c>
      <c r="AJ71" s="11" t="s">
        <v>53</v>
      </c>
      <c r="AK71" s="11" t="s">
        <v>53</v>
      </c>
      <c r="AL71" s="11" t="s">
        <v>53</v>
      </c>
      <c r="AM71" s="11" t="s">
        <v>53</v>
      </c>
      <c r="AN71" s="12" t="s">
        <v>52</v>
      </c>
      <c r="AO71" s="12" t="s">
        <v>104</v>
      </c>
      <c r="AT71" s="11"/>
      <c r="AU71" s="24" t="s">
        <v>104</v>
      </c>
      <c r="AV71" s="24"/>
      <c r="AW71" s="24"/>
      <c r="AX71" s="24"/>
      <c r="AY71" s="24"/>
      <c r="BB71" s="11" t="s">
        <v>53</v>
      </c>
      <c r="BC71" s="11" t="s">
        <v>53</v>
      </c>
      <c r="BF71" s="11" t="s">
        <v>53</v>
      </c>
      <c r="BG71" s="11" t="s">
        <v>53</v>
      </c>
      <c r="BH71" s="11" t="s">
        <v>53</v>
      </c>
      <c r="BI71" s="11" t="s">
        <v>53</v>
      </c>
      <c r="BJ71" s="11" t="s">
        <v>53</v>
      </c>
      <c r="BK71" s="11" t="s">
        <v>53</v>
      </c>
      <c r="BL71" s="11" t="s">
        <v>53</v>
      </c>
      <c r="BM71" s="12" t="s">
        <v>52</v>
      </c>
      <c r="BN71" s="12" t="s">
        <v>104</v>
      </c>
      <c r="BS71" s="11"/>
      <c r="BT71" s="24" t="s">
        <v>104</v>
      </c>
      <c r="BU71" s="24"/>
      <c r="BV71" s="24"/>
      <c r="BW71" s="24"/>
      <c r="BX71" s="24"/>
      <c r="CA71" s="11" t="s">
        <v>53</v>
      </c>
      <c r="CB71" s="11" t="s">
        <v>53</v>
      </c>
      <c r="CE71" s="11" t="s">
        <v>53</v>
      </c>
      <c r="CF71" s="11" t="s">
        <v>53</v>
      </c>
      <c r="CG71" s="11" t="s">
        <v>53</v>
      </c>
      <c r="CH71" s="11" t="s">
        <v>53</v>
      </c>
      <c r="CI71" s="11" t="s">
        <v>53</v>
      </c>
      <c r="CJ71" s="11" t="s">
        <v>53</v>
      </c>
      <c r="CK71" s="11" t="s">
        <v>53</v>
      </c>
      <c r="CL71" s="12" t="s">
        <v>52</v>
      </c>
      <c r="CM71" s="12" t="s">
        <v>104</v>
      </c>
      <c r="CR71" s="11"/>
      <c r="CS71" s="24" t="s">
        <v>104</v>
      </c>
      <c r="CT71" s="24"/>
      <c r="CU71" s="24"/>
      <c r="CV71" s="24"/>
      <c r="CW71" s="24"/>
      <c r="CZ71" s="11" t="s">
        <v>53</v>
      </c>
      <c r="DA71" s="11" t="s">
        <v>53</v>
      </c>
      <c r="DD71" s="11" t="s">
        <v>53</v>
      </c>
      <c r="DE71" s="11" t="s">
        <v>53</v>
      </c>
      <c r="DF71" s="11" t="s">
        <v>53</v>
      </c>
      <c r="DG71" s="11" t="s">
        <v>53</v>
      </c>
      <c r="DH71" s="11" t="s">
        <v>53</v>
      </c>
      <c r="DI71" s="11" t="s">
        <v>53</v>
      </c>
      <c r="DJ71" s="11" t="s">
        <v>53</v>
      </c>
      <c r="DK71" s="12" t="s">
        <v>52</v>
      </c>
      <c r="DL71" s="12" t="s">
        <v>104</v>
      </c>
      <c r="DQ71" s="11"/>
      <c r="DR71" s="24" t="s">
        <v>104</v>
      </c>
      <c r="DS71" s="24"/>
      <c r="DT71" s="24"/>
      <c r="DU71" s="24"/>
      <c r="DV71" s="24"/>
      <c r="DY71" s="11" t="s">
        <v>53</v>
      </c>
      <c r="DZ71" s="11" t="s">
        <v>53</v>
      </c>
      <c r="EC71" s="11" t="s">
        <v>53</v>
      </c>
      <c r="ED71" s="11" t="s">
        <v>53</v>
      </c>
      <c r="EE71" s="11" t="s">
        <v>53</v>
      </c>
      <c r="EF71" s="11" t="s">
        <v>53</v>
      </c>
      <c r="EG71" s="11" t="s">
        <v>53</v>
      </c>
      <c r="EH71" s="11" t="s">
        <v>53</v>
      </c>
      <c r="EI71" s="11" t="s">
        <v>53</v>
      </c>
      <c r="EJ71" s="12" t="s">
        <v>52</v>
      </c>
      <c r="EK71" s="12" t="s">
        <v>104</v>
      </c>
      <c r="EP71" s="11"/>
      <c r="EQ71" s="24" t="s">
        <v>104</v>
      </c>
      <c r="ER71" s="24"/>
    </row>
    <row r="72" spans="2:159" ht="12.75" customHeight="1" x14ac:dyDescent="0.2">
      <c r="D72" s="11" t="s">
        <v>55</v>
      </c>
      <c r="E72" s="11" t="s">
        <v>58</v>
      </c>
      <c r="G72" s="11" t="s">
        <v>33</v>
      </c>
      <c r="H72" s="11" t="s">
        <v>34</v>
      </c>
      <c r="I72" s="11" t="s">
        <v>57</v>
      </c>
      <c r="J72" s="11" t="s">
        <v>13</v>
      </c>
      <c r="K72" s="11" t="s">
        <v>59</v>
      </c>
      <c r="L72" s="11" t="s">
        <v>42</v>
      </c>
      <c r="M72" s="11" t="s">
        <v>54</v>
      </c>
      <c r="N72" s="11" t="s">
        <v>61</v>
      </c>
      <c r="O72" s="12" t="s">
        <v>53</v>
      </c>
      <c r="P72" s="12" t="s">
        <v>105</v>
      </c>
      <c r="U72" s="11"/>
      <c r="V72" s="24" t="s">
        <v>132</v>
      </c>
      <c r="W72" s="24"/>
      <c r="X72" s="24"/>
      <c r="Y72" s="24" t="s">
        <v>132</v>
      </c>
      <c r="Z72" s="24"/>
      <c r="AC72" s="11" t="s">
        <v>55</v>
      </c>
      <c r="AD72" s="11" t="s">
        <v>58</v>
      </c>
      <c r="AG72" s="11" t="s">
        <v>34</v>
      </c>
      <c r="AH72" s="11" t="s">
        <v>57</v>
      </c>
      <c r="AI72" s="11" t="s">
        <v>13</v>
      </c>
      <c r="AJ72" s="11" t="s">
        <v>59</v>
      </c>
      <c r="AK72" s="11" t="s">
        <v>42</v>
      </c>
      <c r="AL72" s="11" t="s">
        <v>54</v>
      </c>
      <c r="AM72" s="11" t="s">
        <v>61</v>
      </c>
      <c r="AN72" s="12" t="s">
        <v>53</v>
      </c>
      <c r="AO72" s="12" t="s">
        <v>105</v>
      </c>
      <c r="AT72" s="11"/>
      <c r="AU72" s="24" t="s">
        <v>132</v>
      </c>
      <c r="AV72" s="24"/>
      <c r="AW72" s="24"/>
      <c r="AX72" s="24"/>
      <c r="AY72" s="24"/>
      <c r="BB72" s="11" t="s">
        <v>55</v>
      </c>
      <c r="BC72" s="11" t="s">
        <v>58</v>
      </c>
      <c r="BF72" s="11" t="s">
        <v>34</v>
      </c>
      <c r="BG72" s="11" t="s">
        <v>57</v>
      </c>
      <c r="BH72" s="11" t="s">
        <v>13</v>
      </c>
      <c r="BI72" s="11" t="s">
        <v>59</v>
      </c>
      <c r="BJ72" s="11" t="s">
        <v>42</v>
      </c>
      <c r="BK72" s="11" t="s">
        <v>54</v>
      </c>
      <c r="BL72" s="11" t="s">
        <v>61</v>
      </c>
      <c r="BM72" s="12" t="s">
        <v>53</v>
      </c>
      <c r="BN72" s="12" t="s">
        <v>105</v>
      </c>
      <c r="BS72" s="11"/>
      <c r="BT72" s="24" t="s">
        <v>132</v>
      </c>
      <c r="BU72" s="24"/>
      <c r="BV72" s="24"/>
      <c r="BW72" s="24"/>
      <c r="BX72" s="24"/>
      <c r="CA72" s="11" t="s">
        <v>55</v>
      </c>
      <c r="CB72" s="11" t="s">
        <v>58</v>
      </c>
      <c r="CE72" s="11" t="s">
        <v>34</v>
      </c>
      <c r="CF72" s="11" t="s">
        <v>57</v>
      </c>
      <c r="CG72" s="11" t="s">
        <v>13</v>
      </c>
      <c r="CH72" s="11" t="s">
        <v>59</v>
      </c>
      <c r="CI72" s="11" t="s">
        <v>42</v>
      </c>
      <c r="CJ72" s="11" t="s">
        <v>54</v>
      </c>
      <c r="CK72" s="11" t="s">
        <v>61</v>
      </c>
      <c r="CL72" s="12" t="s">
        <v>53</v>
      </c>
      <c r="CM72" s="12" t="s">
        <v>105</v>
      </c>
      <c r="CR72" s="11"/>
      <c r="CS72" s="24" t="s">
        <v>132</v>
      </c>
      <c r="CT72" s="24"/>
      <c r="CU72" s="24"/>
      <c r="CV72" s="24"/>
      <c r="CW72" s="24"/>
      <c r="CZ72" s="11" t="s">
        <v>55</v>
      </c>
      <c r="DA72" s="11" t="s">
        <v>58</v>
      </c>
      <c r="DD72" s="11" t="s">
        <v>34</v>
      </c>
      <c r="DE72" s="11" t="s">
        <v>57</v>
      </c>
      <c r="DF72" s="11" t="s">
        <v>13</v>
      </c>
      <c r="DG72" s="11" t="s">
        <v>59</v>
      </c>
      <c r="DH72" s="11" t="s">
        <v>42</v>
      </c>
      <c r="DI72" s="11" t="s">
        <v>54</v>
      </c>
      <c r="DJ72" s="11" t="s">
        <v>61</v>
      </c>
      <c r="DK72" s="12" t="s">
        <v>53</v>
      </c>
      <c r="DL72" s="12" t="s">
        <v>105</v>
      </c>
      <c r="DQ72" s="11"/>
      <c r="DR72" s="24" t="s">
        <v>132</v>
      </c>
      <c r="DS72" s="24"/>
      <c r="DT72" s="24"/>
      <c r="DU72" s="24"/>
      <c r="DV72" s="24"/>
      <c r="DY72" s="11" t="s">
        <v>55</v>
      </c>
      <c r="DZ72" s="11" t="s">
        <v>58</v>
      </c>
      <c r="EC72" s="11" t="s">
        <v>34</v>
      </c>
      <c r="ED72" s="11" t="s">
        <v>57</v>
      </c>
      <c r="EE72" s="11" t="s">
        <v>13</v>
      </c>
      <c r="EF72" s="11" t="s">
        <v>59</v>
      </c>
      <c r="EG72" s="11" t="s">
        <v>42</v>
      </c>
      <c r="EH72" s="11" t="s">
        <v>54</v>
      </c>
      <c r="EI72" s="11" t="s">
        <v>61</v>
      </c>
      <c r="EJ72" s="12" t="s">
        <v>53</v>
      </c>
      <c r="EK72" s="12" t="s">
        <v>105</v>
      </c>
      <c r="EP72" s="11"/>
      <c r="EQ72" s="24" t="s">
        <v>132</v>
      </c>
      <c r="ER72" s="24"/>
    </row>
    <row r="73" spans="2:159" ht="12.75" customHeight="1" x14ac:dyDescent="0.2">
      <c r="O73" s="12" t="s">
        <v>97</v>
      </c>
      <c r="P73" s="12" t="s">
        <v>106</v>
      </c>
      <c r="U73" s="11"/>
      <c r="V73" s="24" t="s">
        <v>133</v>
      </c>
      <c r="W73" s="24"/>
      <c r="X73" s="24"/>
      <c r="Y73" s="24" t="s">
        <v>133</v>
      </c>
      <c r="Z73" s="24"/>
      <c r="AN73" s="12" t="s">
        <v>97</v>
      </c>
      <c r="AO73" s="12" t="s">
        <v>106</v>
      </c>
      <c r="AT73" s="11"/>
      <c r="AU73" s="24" t="s">
        <v>133</v>
      </c>
      <c r="AV73" s="24"/>
      <c r="AW73" s="24"/>
      <c r="AX73" s="24"/>
      <c r="AY73" s="24"/>
      <c r="BM73" s="12" t="s">
        <v>97</v>
      </c>
      <c r="BN73" s="12" t="s">
        <v>106</v>
      </c>
      <c r="BS73" s="11"/>
      <c r="BT73" s="24" t="s">
        <v>133</v>
      </c>
      <c r="BU73" s="24"/>
      <c r="BV73" s="24"/>
      <c r="BW73" s="24"/>
      <c r="BX73" s="24"/>
      <c r="CL73" s="12" t="s">
        <v>97</v>
      </c>
      <c r="CM73" s="12" t="s">
        <v>106</v>
      </c>
      <c r="CR73" s="11"/>
      <c r="CS73" s="24" t="s">
        <v>133</v>
      </c>
      <c r="CT73" s="24"/>
      <c r="CU73" s="24"/>
      <c r="CV73" s="24"/>
      <c r="CW73" s="24"/>
      <c r="DK73" s="12" t="s">
        <v>97</v>
      </c>
      <c r="DL73" s="12" t="s">
        <v>106</v>
      </c>
      <c r="DQ73" s="11"/>
      <c r="DR73" s="24" t="s">
        <v>133</v>
      </c>
      <c r="DS73" s="24"/>
      <c r="DT73" s="24"/>
      <c r="DU73" s="24"/>
      <c r="DV73" s="24"/>
      <c r="EJ73" s="12" t="s">
        <v>97</v>
      </c>
      <c r="EK73" s="12" t="s">
        <v>106</v>
      </c>
      <c r="EP73" s="11"/>
      <c r="EQ73" s="24" t="s">
        <v>133</v>
      </c>
      <c r="ER73" s="24"/>
    </row>
    <row r="74" spans="2:159" ht="12.75" customHeight="1" x14ac:dyDescent="0.2">
      <c r="O74" s="10"/>
      <c r="P74" s="10" t="s">
        <v>107</v>
      </c>
      <c r="Q74" s="10"/>
      <c r="R74" s="10"/>
      <c r="S74" s="10"/>
      <c r="T74" s="10"/>
      <c r="U74" s="11"/>
      <c r="V74" s="24" t="s">
        <v>134</v>
      </c>
      <c r="W74" s="24"/>
      <c r="X74" s="24"/>
      <c r="Y74" s="24" t="s">
        <v>134</v>
      </c>
      <c r="Z74" s="24"/>
      <c r="AN74" s="10"/>
      <c r="AO74" s="10" t="s">
        <v>107</v>
      </c>
      <c r="AP74" s="10"/>
      <c r="AQ74" s="10"/>
      <c r="AR74" s="10"/>
      <c r="AS74" s="10"/>
      <c r="AT74" s="11"/>
      <c r="AU74" s="24" t="s">
        <v>134</v>
      </c>
      <c r="AV74" s="24"/>
      <c r="AW74" s="24"/>
      <c r="AX74" s="24"/>
      <c r="AY74" s="24"/>
      <c r="BM74" s="10"/>
      <c r="BN74" s="10" t="s">
        <v>107</v>
      </c>
      <c r="BO74" s="10"/>
      <c r="BP74" s="10"/>
      <c r="BQ74" s="10"/>
      <c r="BR74" s="10"/>
      <c r="BS74" s="11"/>
      <c r="BT74" s="24" t="s">
        <v>134</v>
      </c>
      <c r="BU74" s="24"/>
      <c r="BV74" s="24"/>
      <c r="BW74" s="24"/>
      <c r="BX74" s="24"/>
      <c r="CL74" s="10"/>
      <c r="CM74" s="10" t="s">
        <v>107</v>
      </c>
      <c r="CN74" s="10"/>
      <c r="CO74" s="10"/>
      <c r="CP74" s="10"/>
      <c r="CQ74" s="10"/>
      <c r="CR74" s="11"/>
      <c r="CS74" s="24" t="s">
        <v>134</v>
      </c>
      <c r="CT74" s="24"/>
      <c r="CU74" s="24"/>
      <c r="CV74" s="24"/>
      <c r="CW74" s="24"/>
      <c r="DK74" s="10"/>
      <c r="DL74" s="10" t="s">
        <v>107</v>
      </c>
      <c r="DM74" s="10"/>
      <c r="DN74" s="10"/>
      <c r="DO74" s="10"/>
      <c r="DP74" s="10"/>
      <c r="DQ74" s="11"/>
      <c r="DR74" s="24" t="s">
        <v>134</v>
      </c>
      <c r="DS74" s="24"/>
      <c r="DT74" s="24"/>
      <c r="DU74" s="24"/>
      <c r="DV74" s="24"/>
      <c r="EJ74" s="10"/>
      <c r="EK74" s="10" t="s">
        <v>107</v>
      </c>
      <c r="EM74" s="10"/>
      <c r="EN74" s="10"/>
      <c r="EO74" s="10"/>
      <c r="EP74" s="11"/>
      <c r="EQ74" s="24" t="s">
        <v>134</v>
      </c>
      <c r="ER74" s="24"/>
    </row>
    <row r="75" spans="2:159" ht="12.75" customHeight="1" x14ac:dyDescent="0.2">
      <c r="P75" s="12" t="s">
        <v>108</v>
      </c>
      <c r="U75" s="11"/>
      <c r="V75" s="24" t="s">
        <v>135</v>
      </c>
      <c r="W75" s="24"/>
      <c r="X75" s="24"/>
      <c r="Y75" s="24" t="s">
        <v>293</v>
      </c>
      <c r="Z75" s="24"/>
      <c r="AO75" s="12" t="s">
        <v>108</v>
      </c>
      <c r="AT75" s="11"/>
      <c r="AU75" s="24" t="s">
        <v>135</v>
      </c>
      <c r="AV75" s="24"/>
      <c r="AW75" s="24"/>
      <c r="AX75" s="24"/>
      <c r="AY75" s="24"/>
      <c r="BN75" s="12" t="s">
        <v>108</v>
      </c>
      <c r="BS75" s="11"/>
      <c r="BT75" s="24" t="s">
        <v>135</v>
      </c>
      <c r="BU75" s="24"/>
      <c r="BV75" s="24"/>
      <c r="BW75" s="24"/>
      <c r="BX75" s="24"/>
      <c r="CM75" s="12" t="s">
        <v>108</v>
      </c>
      <c r="CR75" s="11"/>
      <c r="CS75" s="24" t="s">
        <v>135</v>
      </c>
      <c r="CT75" s="24"/>
      <c r="CU75" s="24"/>
      <c r="CV75" s="24"/>
      <c r="CW75" s="24"/>
      <c r="DL75" s="12" t="s">
        <v>108</v>
      </c>
      <c r="DQ75" s="11"/>
      <c r="DR75" s="24" t="s">
        <v>135</v>
      </c>
      <c r="DS75" s="24"/>
      <c r="DT75" s="24"/>
      <c r="DU75" s="24"/>
      <c r="DV75" s="24"/>
      <c r="EK75" s="12" t="s">
        <v>108</v>
      </c>
      <c r="EP75" s="11"/>
      <c r="EQ75" s="24" t="s">
        <v>135</v>
      </c>
      <c r="ER75" s="24"/>
    </row>
    <row r="76" spans="2:159" ht="12.75" customHeight="1" x14ac:dyDescent="0.2">
      <c r="P76" s="12" t="s">
        <v>109</v>
      </c>
      <c r="U76" s="11"/>
      <c r="V76" s="24" t="s">
        <v>109</v>
      </c>
      <c r="W76" s="24"/>
      <c r="X76" s="24"/>
      <c r="Y76" s="24" t="s">
        <v>109</v>
      </c>
      <c r="Z76" s="24"/>
      <c r="AO76" s="12" t="s">
        <v>109</v>
      </c>
      <c r="AT76" s="11"/>
      <c r="AU76" s="24" t="s">
        <v>109</v>
      </c>
      <c r="AV76" s="24"/>
      <c r="AW76" s="24"/>
      <c r="AX76" s="24"/>
      <c r="AY76" s="24"/>
      <c r="BN76" s="12" t="s">
        <v>109</v>
      </c>
      <c r="BS76" s="11"/>
      <c r="BT76" s="24" t="s">
        <v>109</v>
      </c>
      <c r="BU76" s="24"/>
      <c r="BV76" s="24"/>
      <c r="BW76" s="24"/>
      <c r="BX76" s="24"/>
      <c r="CM76" s="12" t="s">
        <v>109</v>
      </c>
      <c r="CR76" s="11"/>
      <c r="CS76" s="24" t="s">
        <v>109</v>
      </c>
      <c r="CT76" s="24"/>
      <c r="CU76" s="24"/>
      <c r="CV76" s="24"/>
      <c r="CW76" s="24"/>
      <c r="DL76" s="12" t="s">
        <v>109</v>
      </c>
      <c r="DQ76" s="11"/>
      <c r="DR76" s="24" t="s">
        <v>109</v>
      </c>
      <c r="DS76" s="24"/>
      <c r="DT76" s="24"/>
      <c r="DU76" s="24"/>
      <c r="DV76" s="24"/>
      <c r="EK76" s="12" t="s">
        <v>109</v>
      </c>
      <c r="EP76" s="11"/>
      <c r="EQ76" s="24" t="s">
        <v>109</v>
      </c>
      <c r="ER76" s="24"/>
    </row>
    <row r="77" spans="2:159" ht="12.75" customHeight="1" x14ac:dyDescent="0.2">
      <c r="U77" s="11"/>
      <c r="AT77" s="11"/>
      <c r="BS77" s="11"/>
      <c r="CR77" s="11"/>
      <c r="DQ77" s="11"/>
      <c r="EP77" s="11"/>
    </row>
    <row r="78" spans="2:159" ht="12.75" customHeight="1" x14ac:dyDescent="0.2">
      <c r="U78" s="99" t="s">
        <v>144</v>
      </c>
      <c r="V78" s="99" t="s">
        <v>144</v>
      </c>
      <c r="W78" s="99"/>
      <c r="X78" s="99"/>
      <c r="Y78" s="99"/>
      <c r="Z78" s="99"/>
      <c r="AT78" s="11"/>
      <c r="BS78" s="11"/>
      <c r="CR78" s="11"/>
      <c r="DQ78" s="11"/>
      <c r="EP78" s="11"/>
    </row>
    <row r="79" spans="2:159" ht="12.75" customHeight="1" x14ac:dyDescent="0.2">
      <c r="U79" s="99" t="s">
        <v>145</v>
      </c>
      <c r="V79" s="99" t="s">
        <v>145</v>
      </c>
      <c r="W79" s="99"/>
      <c r="X79" s="99"/>
      <c r="Y79" s="99"/>
      <c r="Z79" s="99"/>
      <c r="AT79" s="11"/>
      <c r="BS79" s="11"/>
      <c r="CR79" s="11"/>
      <c r="DQ79" s="11"/>
      <c r="EP79" s="11"/>
    </row>
    <row r="80" spans="2:159" ht="12.75" customHeight="1" x14ac:dyDescent="0.2">
      <c r="U80" s="99" t="s">
        <v>146</v>
      </c>
      <c r="V80" s="99" t="s">
        <v>146</v>
      </c>
      <c r="W80" s="99"/>
      <c r="X80" s="99"/>
      <c r="Y80" s="99"/>
      <c r="Z80" s="99"/>
      <c r="AT80" s="11"/>
      <c r="BS80" s="11"/>
      <c r="CR80" s="11"/>
      <c r="DQ80" s="11"/>
      <c r="EP80" s="11"/>
    </row>
    <row r="81" spans="21:146" ht="12.75" customHeight="1" x14ac:dyDescent="0.2">
      <c r="U81" s="99" t="s">
        <v>147</v>
      </c>
      <c r="V81" s="99" t="s">
        <v>147</v>
      </c>
      <c r="W81" s="99"/>
      <c r="X81" s="99"/>
      <c r="Y81" s="99"/>
      <c r="Z81" s="99"/>
      <c r="AT81" s="11"/>
      <c r="BS81" s="11"/>
      <c r="CR81" s="11"/>
      <c r="DQ81" s="11"/>
      <c r="EP81" s="11"/>
    </row>
    <row r="82" spans="21:146" ht="12.75" customHeight="1" x14ac:dyDescent="0.2">
      <c r="U82" s="99" t="s">
        <v>148</v>
      </c>
      <c r="V82" s="99" t="s">
        <v>148</v>
      </c>
      <c r="W82" s="99"/>
      <c r="X82" s="99"/>
      <c r="Y82" s="99"/>
      <c r="Z82" s="99"/>
      <c r="AT82" s="11"/>
      <c r="BS82" s="11"/>
      <c r="CR82" s="11"/>
      <c r="DQ82" s="11"/>
      <c r="EP82" s="11"/>
    </row>
    <row r="83" spans="21:146" ht="12.75" customHeight="1" x14ac:dyDescent="0.2">
      <c r="U83" s="99" t="s">
        <v>149</v>
      </c>
      <c r="V83" s="99" t="s">
        <v>149</v>
      </c>
      <c r="W83" s="99"/>
      <c r="X83" s="99"/>
      <c r="Y83" s="99"/>
      <c r="Z83" s="99"/>
      <c r="AT83" s="11"/>
      <c r="BS83" s="11"/>
      <c r="CR83" s="11"/>
      <c r="DQ83" s="11"/>
      <c r="EP83" s="11"/>
    </row>
    <row r="84" spans="21:146" ht="12.75" customHeight="1" x14ac:dyDescent="0.2">
      <c r="U84" s="99" t="s">
        <v>157</v>
      </c>
      <c r="V84" s="99" t="s">
        <v>157</v>
      </c>
      <c r="W84" s="99"/>
      <c r="X84" s="99"/>
      <c r="Y84" s="99"/>
      <c r="Z84" s="99"/>
      <c r="AT84" s="11"/>
      <c r="BS84" s="11"/>
      <c r="CR84" s="11"/>
      <c r="DQ84" s="11"/>
      <c r="EP84" s="11"/>
    </row>
    <row r="85" spans="21:146" ht="12.75" customHeight="1" x14ac:dyDescent="0.2">
      <c r="U85" s="99" t="s">
        <v>150</v>
      </c>
      <c r="V85" s="99" t="s">
        <v>150</v>
      </c>
      <c r="W85" s="99"/>
      <c r="X85" s="99"/>
      <c r="Y85" s="99"/>
      <c r="Z85" s="99"/>
      <c r="AT85" s="11"/>
      <c r="BS85" s="11"/>
      <c r="CR85" s="11"/>
      <c r="DQ85" s="11"/>
      <c r="EP85" s="11"/>
    </row>
    <row r="86" spans="21:146" ht="12.75" customHeight="1" x14ac:dyDescent="0.2">
      <c r="U86" s="99" t="s">
        <v>151</v>
      </c>
      <c r="V86" s="99" t="s">
        <v>151</v>
      </c>
      <c r="W86" s="99"/>
      <c r="X86" s="99"/>
      <c r="Y86" s="99"/>
      <c r="Z86" s="99"/>
      <c r="AT86" s="11"/>
      <c r="BS86" s="11"/>
      <c r="CR86" s="11"/>
      <c r="DQ86" s="11"/>
      <c r="EP86" s="11"/>
    </row>
    <row r="87" spans="21:146" ht="12.75" customHeight="1" x14ac:dyDescent="0.2">
      <c r="U87" s="99" t="s">
        <v>152</v>
      </c>
      <c r="V87" s="99" t="s">
        <v>152</v>
      </c>
      <c r="W87" s="99"/>
      <c r="X87" s="99"/>
      <c r="Y87" s="99"/>
      <c r="Z87" s="99"/>
      <c r="AT87" s="11"/>
      <c r="BS87" s="11"/>
      <c r="CR87" s="11"/>
      <c r="DQ87" s="11"/>
      <c r="EP87" s="11"/>
    </row>
    <row r="88" spans="21:146" ht="12.75" customHeight="1" x14ac:dyDescent="0.2">
      <c r="U88" s="99" t="s">
        <v>153</v>
      </c>
      <c r="V88" s="99" t="s">
        <v>153</v>
      </c>
      <c r="W88" s="99"/>
      <c r="X88" s="99"/>
      <c r="Y88" s="99"/>
      <c r="Z88" s="99"/>
      <c r="AT88" s="11"/>
      <c r="BS88" s="11"/>
      <c r="CR88" s="11"/>
      <c r="DQ88" s="11"/>
      <c r="EP88" s="11"/>
    </row>
    <row r="89" spans="21:146" ht="12.75" customHeight="1" x14ac:dyDescent="0.2">
      <c r="U89" s="99" t="s">
        <v>154</v>
      </c>
      <c r="V89" s="99" t="s">
        <v>154</v>
      </c>
      <c r="W89" s="99"/>
      <c r="X89" s="99"/>
      <c r="Y89" s="99"/>
      <c r="Z89" s="99"/>
      <c r="AT89" s="11"/>
      <c r="BS89" s="11"/>
      <c r="CR89" s="11"/>
      <c r="DQ89" s="11"/>
      <c r="EP89" s="11"/>
    </row>
    <row r="90" spans="21:146" ht="12.75" customHeight="1" x14ac:dyDescent="0.2">
      <c r="U90" s="99" t="s">
        <v>155</v>
      </c>
      <c r="V90" s="99" t="s">
        <v>155</v>
      </c>
      <c r="W90" s="99"/>
      <c r="X90" s="99"/>
      <c r="Y90" s="99"/>
      <c r="Z90" s="99"/>
      <c r="AT90" s="11"/>
      <c r="BS90" s="11"/>
      <c r="CR90" s="11"/>
      <c r="DQ90" s="11"/>
      <c r="EP90" s="11"/>
    </row>
    <row r="91" spans="21:146" ht="12.75" customHeight="1" x14ac:dyDescent="0.2">
      <c r="U91" s="99" t="s">
        <v>158</v>
      </c>
      <c r="V91" s="99" t="s">
        <v>158</v>
      </c>
      <c r="W91" s="99"/>
      <c r="X91" s="99"/>
      <c r="Y91" s="99"/>
      <c r="Z91" s="99"/>
      <c r="AT91" s="11"/>
      <c r="BS91" s="11"/>
      <c r="CR91" s="11"/>
      <c r="DQ91" s="11"/>
      <c r="EP91" s="11"/>
    </row>
    <row r="92" spans="21:146" ht="12.75" customHeight="1" x14ac:dyDescent="0.2">
      <c r="U92" s="100" t="s">
        <v>156</v>
      </c>
      <c r="V92" s="100" t="s">
        <v>156</v>
      </c>
      <c r="W92" s="100"/>
      <c r="X92" s="100"/>
      <c r="Y92" s="100"/>
      <c r="Z92" s="100"/>
      <c r="AT92" s="11"/>
      <c r="BS92" s="11"/>
      <c r="CR92" s="11"/>
      <c r="DQ92" s="11"/>
      <c r="EP92" s="11"/>
    </row>
    <row r="93" spans="21:146" x14ac:dyDescent="0.2">
      <c r="AT93" s="11"/>
      <c r="BS93" s="11"/>
      <c r="CR93" s="11"/>
      <c r="DQ93" s="11"/>
      <c r="EP93" s="11"/>
    </row>
    <row r="94" spans="21:146" x14ac:dyDescent="0.2">
      <c r="AT94" s="11"/>
      <c r="BS94" s="11"/>
      <c r="CR94" s="11"/>
      <c r="DQ94" s="11"/>
      <c r="EP94" s="11"/>
    </row>
    <row r="95" spans="21:146" x14ac:dyDescent="0.2">
      <c r="U95" s="96"/>
      <c r="V95" s="96"/>
      <c r="W95" s="96"/>
      <c r="X95" s="96"/>
      <c r="Y95" s="96"/>
      <c r="Z95" s="96"/>
      <c r="AT95" s="11"/>
      <c r="BS95" s="11"/>
      <c r="CR95" s="11"/>
      <c r="DQ95" s="11"/>
      <c r="EP95" s="11"/>
    </row>
    <row r="96" spans="21:146" x14ac:dyDescent="0.2">
      <c r="U96" s="11"/>
      <c r="AT96" s="11"/>
      <c r="BS96" s="11"/>
      <c r="CR96" s="11"/>
      <c r="DQ96" s="11"/>
      <c r="EP96" s="11"/>
    </row>
    <row r="97" spans="21:146" x14ac:dyDescent="0.2">
      <c r="U97" s="11"/>
      <c r="AT97" s="11"/>
      <c r="BS97" s="11"/>
      <c r="CR97" s="11"/>
      <c r="DQ97" s="11"/>
      <c r="EP97" s="11"/>
    </row>
    <row r="98" spans="21:146" x14ac:dyDescent="0.2">
      <c r="U98" s="11"/>
      <c r="AT98" s="11"/>
      <c r="BS98" s="11"/>
      <c r="CR98" s="11"/>
      <c r="DQ98" s="11"/>
      <c r="EP98" s="11"/>
    </row>
    <row r="99" spans="21:146" x14ac:dyDescent="0.2">
      <c r="U99" s="11"/>
      <c r="AT99" s="11"/>
      <c r="BS99" s="11"/>
      <c r="CR99" s="11"/>
      <c r="DQ99" s="11"/>
      <c r="EP99" s="11"/>
    </row>
    <row r="100" spans="21:146" x14ac:dyDescent="0.2">
      <c r="U100" s="11"/>
      <c r="AT100" s="11"/>
      <c r="BS100" s="11"/>
      <c r="CR100" s="11"/>
      <c r="DQ100" s="11"/>
      <c r="EP100" s="11"/>
    </row>
    <row r="101" spans="21:146" x14ac:dyDescent="0.2">
      <c r="U101" s="11"/>
      <c r="AT101" s="11"/>
      <c r="BS101" s="11"/>
      <c r="CR101" s="11"/>
      <c r="DQ101" s="11"/>
      <c r="EP101" s="11"/>
    </row>
    <row r="102" spans="21:146" x14ac:dyDescent="0.2">
      <c r="U102" s="11"/>
      <c r="AT102" s="11"/>
      <c r="BS102" s="11"/>
      <c r="CR102" s="11"/>
      <c r="DQ102" s="11"/>
      <c r="EP102" s="11"/>
    </row>
    <row r="103" spans="21:146" x14ac:dyDescent="0.2">
      <c r="U103" s="11"/>
      <c r="AT103" s="11"/>
      <c r="BS103" s="11"/>
      <c r="CR103" s="11"/>
      <c r="DQ103" s="11"/>
      <c r="EP103" s="11"/>
    </row>
    <row r="104" spans="21:146" x14ac:dyDescent="0.2">
      <c r="U104" s="11"/>
      <c r="AT104" s="11"/>
      <c r="BS104" s="11"/>
      <c r="CR104" s="11"/>
      <c r="DQ104" s="11"/>
      <c r="EP104" s="11"/>
    </row>
    <row r="105" spans="21:146" x14ac:dyDescent="0.2">
      <c r="U105" s="11"/>
      <c r="AT105" s="11"/>
      <c r="BS105" s="11"/>
      <c r="CR105" s="11"/>
      <c r="DQ105" s="11"/>
      <c r="EP105" s="11"/>
    </row>
    <row r="106" spans="21:146" x14ac:dyDescent="0.2">
      <c r="U106" s="11"/>
      <c r="AT106" s="11"/>
      <c r="BS106" s="11"/>
      <c r="CR106" s="11"/>
      <c r="DQ106" s="11"/>
      <c r="EP106" s="11"/>
    </row>
    <row r="107" spans="21:146" x14ac:dyDescent="0.2">
      <c r="U107" s="11"/>
      <c r="AT107" s="11"/>
      <c r="BS107" s="11"/>
      <c r="CR107" s="11"/>
      <c r="DQ107" s="11"/>
      <c r="EP107" s="11"/>
    </row>
    <row r="108" spans="21:146" x14ac:dyDescent="0.2">
      <c r="U108" s="11"/>
      <c r="AT108" s="11"/>
      <c r="BS108" s="11"/>
      <c r="CR108" s="11"/>
      <c r="DQ108" s="11"/>
      <c r="EP108" s="11"/>
    </row>
    <row r="109" spans="21:146" x14ac:dyDescent="0.2">
      <c r="U109" s="11"/>
      <c r="AT109" s="11"/>
      <c r="BS109" s="11"/>
      <c r="CR109" s="11"/>
      <c r="DQ109" s="11"/>
      <c r="EP109" s="11"/>
    </row>
    <row r="110" spans="21:146" x14ac:dyDescent="0.2">
      <c r="U110" s="11"/>
      <c r="AT110" s="11"/>
      <c r="BS110" s="11"/>
      <c r="CR110" s="11"/>
      <c r="DQ110" s="11"/>
      <c r="EP110" s="11"/>
    </row>
    <row r="111" spans="21:146" x14ac:dyDescent="0.2">
      <c r="U111" s="11"/>
      <c r="AT111" s="11"/>
      <c r="BS111" s="11"/>
      <c r="CR111" s="11"/>
      <c r="DQ111" s="11"/>
      <c r="EP111" s="11"/>
    </row>
    <row r="112" spans="21:146" x14ac:dyDescent="0.2">
      <c r="U112" s="11"/>
      <c r="AT112" s="11"/>
      <c r="BS112" s="11"/>
      <c r="CR112" s="11"/>
      <c r="DQ112" s="11"/>
      <c r="EP112" s="11"/>
    </row>
    <row r="113" spans="21:146" x14ac:dyDescent="0.2">
      <c r="U113" s="11"/>
      <c r="AT113" s="11"/>
      <c r="BS113" s="11"/>
      <c r="CR113" s="11"/>
      <c r="DQ113" s="11"/>
      <c r="EP113" s="11"/>
    </row>
    <row r="114" spans="21:146" x14ac:dyDescent="0.2">
      <c r="U114" s="11"/>
      <c r="AT114" s="11"/>
      <c r="BS114" s="11"/>
      <c r="CR114" s="11"/>
      <c r="DQ114" s="11"/>
      <c r="EP114" s="11"/>
    </row>
    <row r="115" spans="21:146" x14ac:dyDescent="0.2">
      <c r="U115" s="11"/>
      <c r="AT115" s="11"/>
      <c r="BS115" s="11"/>
      <c r="CR115" s="11"/>
      <c r="DQ115" s="11"/>
      <c r="EP115" s="11"/>
    </row>
    <row r="116" spans="21:146" x14ac:dyDescent="0.2">
      <c r="U116" s="11"/>
      <c r="AT116" s="11"/>
      <c r="BS116" s="11"/>
      <c r="CR116" s="11"/>
      <c r="DQ116" s="11"/>
      <c r="EP116" s="11"/>
    </row>
    <row r="117" spans="21:146" x14ac:dyDescent="0.2">
      <c r="U117" s="11"/>
      <c r="AT117" s="11"/>
      <c r="BS117" s="11"/>
      <c r="CR117" s="11"/>
      <c r="DQ117" s="11"/>
      <c r="EP117" s="11"/>
    </row>
    <row r="118" spans="21:146" x14ac:dyDescent="0.2">
      <c r="U118" s="11"/>
      <c r="AT118" s="11"/>
      <c r="BS118" s="11"/>
      <c r="CR118" s="11"/>
      <c r="DQ118" s="11"/>
      <c r="EP118" s="11"/>
    </row>
    <row r="119" spans="21:146" x14ac:dyDescent="0.2">
      <c r="U119" s="11"/>
      <c r="AT119" s="11"/>
      <c r="BS119" s="11"/>
      <c r="CR119" s="11"/>
      <c r="DQ119" s="11"/>
      <c r="EP119" s="11"/>
    </row>
    <row r="120" spans="21:146" x14ac:dyDescent="0.2">
      <c r="U120" s="11"/>
      <c r="AT120" s="11"/>
      <c r="BS120" s="11"/>
      <c r="CR120" s="11"/>
      <c r="DQ120" s="11"/>
      <c r="EP120" s="11"/>
    </row>
    <row r="121" spans="21:146" x14ac:dyDescent="0.2">
      <c r="U121" s="11"/>
      <c r="AT121" s="11"/>
      <c r="BS121" s="11"/>
      <c r="CR121" s="11"/>
      <c r="DQ121" s="11"/>
      <c r="EP121" s="11"/>
    </row>
    <row r="122" spans="21:146" x14ac:dyDescent="0.2">
      <c r="U122" s="11"/>
      <c r="AT122" s="11"/>
      <c r="BS122" s="11"/>
      <c r="CR122" s="11"/>
      <c r="DQ122" s="11"/>
      <c r="EP122" s="11"/>
    </row>
    <row r="123" spans="21:146" x14ac:dyDescent="0.2">
      <c r="U123" s="11"/>
      <c r="AT123" s="11"/>
      <c r="BS123" s="11"/>
      <c r="CR123" s="11"/>
      <c r="DQ123" s="11"/>
      <c r="EP123" s="11"/>
    </row>
    <row r="124" spans="21:146" x14ac:dyDescent="0.2">
      <c r="U124" s="11"/>
      <c r="AT124" s="11"/>
      <c r="BS124" s="11"/>
      <c r="CR124" s="11"/>
      <c r="DQ124" s="11"/>
      <c r="EP124" s="11"/>
    </row>
    <row r="125" spans="21:146" x14ac:dyDescent="0.2">
      <c r="U125" s="11"/>
      <c r="AT125" s="11"/>
      <c r="BS125" s="11"/>
      <c r="CR125" s="11"/>
      <c r="DQ125" s="11"/>
      <c r="EP125" s="11"/>
    </row>
    <row r="126" spans="21:146" x14ac:dyDescent="0.2">
      <c r="U126" s="11"/>
      <c r="AT126" s="11"/>
      <c r="BS126" s="11"/>
      <c r="CR126" s="11"/>
      <c r="DQ126" s="11"/>
      <c r="EP126" s="11"/>
    </row>
    <row r="127" spans="21:146" x14ac:dyDescent="0.2">
      <c r="U127" s="11"/>
      <c r="AT127" s="11"/>
      <c r="BS127" s="11"/>
      <c r="CR127" s="11"/>
      <c r="DQ127" s="11"/>
      <c r="EP127" s="11"/>
    </row>
    <row r="128" spans="21:146" x14ac:dyDescent="0.2">
      <c r="U128" s="11"/>
      <c r="AT128" s="11"/>
      <c r="BS128" s="11"/>
      <c r="CR128" s="11"/>
      <c r="DQ128" s="11"/>
      <c r="EP128" s="11"/>
    </row>
    <row r="129" spans="21:146" x14ac:dyDescent="0.2">
      <c r="U129" s="11"/>
      <c r="AT129" s="11"/>
      <c r="BS129" s="11"/>
      <c r="CR129" s="11"/>
      <c r="DQ129" s="11"/>
      <c r="EP129" s="11"/>
    </row>
    <row r="130" spans="21:146" x14ac:dyDescent="0.2">
      <c r="U130" s="11"/>
      <c r="AT130" s="11"/>
      <c r="BS130" s="11"/>
      <c r="CR130" s="11"/>
      <c r="DQ130" s="11"/>
      <c r="EP130" s="11"/>
    </row>
    <row r="131" spans="21:146" x14ac:dyDescent="0.2">
      <c r="U131" s="11"/>
      <c r="AT131" s="11"/>
      <c r="BS131" s="11"/>
      <c r="CR131" s="11"/>
      <c r="DQ131" s="11"/>
      <c r="EP131" s="11"/>
    </row>
  </sheetData>
  <phoneticPr fontId="6" type="noConversion"/>
  <hyperlinks>
    <hyperlink ref="EQ76" r:id="rId1" display="www.nces.ed.gov"/>
    <hyperlink ref="DR76" r:id="rId2" display="www.nces.ed.gov"/>
    <hyperlink ref="CS76" r:id="rId3" display="www.nces.ed.gov"/>
    <hyperlink ref="BT76" r:id="rId4" display="www.nces.ed.gov"/>
    <hyperlink ref="AU76" r:id="rId5" display="www.nces.ed.gov"/>
    <hyperlink ref="V76" r:id="rId6" display="www.nces.ed.gov"/>
    <hyperlink ref="Y76" r:id="rId7" display="www.nces.ed.gov"/>
  </hyperlinks>
  <pageMargins left="0.75" right="0.5" top="0.5" bottom="0.55000000000000004" header="0.5" footer="0.5"/>
  <pageSetup orientation="landscape" verticalDpi="300" r:id="rId8"/>
  <headerFooter alignWithMargins="0">
    <oddFooter>&amp;LSREB Fact Book 1996/1997&amp;CDraft&amp;R&amp;D</oddFooter>
  </headerFooter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9"/>
  <sheetViews>
    <sheetView workbookViewId="0">
      <selection activeCell="E37" sqref="E37"/>
    </sheetView>
  </sheetViews>
  <sheetFormatPr defaultColWidth="6.140625" defaultRowHeight="11.25" x14ac:dyDescent="0.2"/>
  <cols>
    <col min="1" max="1" width="2" style="105" customWidth="1"/>
    <col min="2" max="2" width="131.140625" style="105" customWidth="1"/>
    <col min="3" max="16384" width="6.140625" style="105"/>
  </cols>
  <sheetData>
    <row r="1" spans="1:14" ht="12.75" x14ac:dyDescent="0.2">
      <c r="A1" s="104" t="s">
        <v>160</v>
      </c>
    </row>
    <row r="3" spans="1:14" ht="12.75" customHeight="1" x14ac:dyDescent="0.2">
      <c r="B3" s="106" t="s">
        <v>161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12.75" customHeight="1" x14ac:dyDescent="0.2">
      <c r="B4" s="108" t="s">
        <v>162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12.75" customHeight="1" x14ac:dyDescent="0.2">
      <c r="B5" s="107" t="s">
        <v>163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4" ht="12.75" customHeight="1" x14ac:dyDescent="0.2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ht="12.75" customHeight="1" x14ac:dyDescent="0.2">
      <c r="B7" s="106" t="s">
        <v>164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ht="12.75" customHeight="1" x14ac:dyDescent="0.2">
      <c r="B8" s="107" t="s">
        <v>165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4" ht="12.75" customHeight="1" x14ac:dyDescent="0.2">
      <c r="B9" s="107" t="s">
        <v>166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14" ht="12.75" customHeight="1" x14ac:dyDescent="0.2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14" s="109" customFormat="1" ht="12.75" customHeight="1" x14ac:dyDescent="0.15">
      <c r="B11" s="106" t="s">
        <v>167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12.75" customHeight="1" x14ac:dyDescent="0.2">
      <c r="B12" s="107" t="s">
        <v>168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ht="12.75" customHeight="1" x14ac:dyDescent="0.2">
      <c r="B13" s="107" t="s">
        <v>169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</row>
    <row r="14" spans="1:14" ht="12.75" customHeight="1" x14ac:dyDescent="0.2">
      <c r="B14" s="107" t="s">
        <v>170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4" ht="12.75" customHeight="1" x14ac:dyDescent="0.2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spans="1:14" s="109" customFormat="1" ht="12.75" customHeight="1" x14ac:dyDescent="0.15">
      <c r="B16" s="106" t="s">
        <v>171</v>
      </c>
      <c r="C16" s="106"/>
      <c r="D16" s="106"/>
      <c r="E16" s="106"/>
      <c r="F16" s="106"/>
      <c r="G16" s="106"/>
      <c r="H16" s="110"/>
      <c r="I16" s="106"/>
      <c r="J16" s="106"/>
      <c r="K16" s="106"/>
      <c r="L16" s="106"/>
      <c r="M16" s="106"/>
      <c r="N16" s="106"/>
    </row>
    <row r="17" spans="2:14" ht="12.75" customHeight="1" x14ac:dyDescent="0.2">
      <c r="B17" s="107" t="s">
        <v>172</v>
      </c>
      <c r="C17" s="107"/>
      <c r="D17" s="107"/>
      <c r="E17" s="107"/>
      <c r="F17" s="107"/>
      <c r="G17" s="107"/>
      <c r="H17" s="111"/>
      <c r="I17" s="107"/>
      <c r="J17" s="107"/>
      <c r="K17" s="107"/>
      <c r="L17" s="107"/>
      <c r="M17" s="107"/>
      <c r="N17" s="107"/>
    </row>
    <row r="18" spans="2:14" ht="12.75" customHeight="1" x14ac:dyDescent="0.2">
      <c r="B18" s="107"/>
      <c r="C18" s="107"/>
      <c r="D18" s="107"/>
      <c r="E18" s="107"/>
      <c r="F18" s="107"/>
      <c r="G18" s="107"/>
      <c r="H18" s="111"/>
      <c r="I18" s="107"/>
      <c r="J18" s="107"/>
      <c r="K18" s="107"/>
      <c r="L18" s="107"/>
      <c r="M18" s="107"/>
      <c r="N18" s="107"/>
    </row>
    <row r="19" spans="2:14" s="109" customFormat="1" ht="12.75" customHeight="1" x14ac:dyDescent="0.15">
      <c r="B19" s="106" t="s">
        <v>173</v>
      </c>
      <c r="C19" s="106"/>
      <c r="D19" s="106"/>
      <c r="E19" s="106"/>
      <c r="F19" s="106"/>
      <c r="G19" s="106"/>
      <c r="H19" s="110"/>
      <c r="I19" s="106"/>
      <c r="J19" s="106"/>
      <c r="K19" s="106"/>
      <c r="L19" s="106"/>
      <c r="M19" s="106"/>
      <c r="N19" s="106"/>
    </row>
    <row r="20" spans="2:14" ht="12.75" customHeight="1" x14ac:dyDescent="0.2">
      <c r="B20" s="107" t="s">
        <v>174</v>
      </c>
      <c r="C20" s="107"/>
      <c r="D20" s="107"/>
      <c r="E20" s="107"/>
      <c r="F20" s="107"/>
      <c r="G20" s="107"/>
      <c r="H20" s="111"/>
      <c r="I20" s="107"/>
      <c r="J20" s="107"/>
      <c r="K20" s="107"/>
      <c r="L20" s="107"/>
      <c r="M20" s="107"/>
      <c r="N20" s="107"/>
    </row>
    <row r="21" spans="2:14" ht="12.75" customHeight="1" x14ac:dyDescent="0.2">
      <c r="B21" s="107"/>
      <c r="C21" s="107"/>
      <c r="D21" s="107"/>
      <c r="E21" s="107"/>
      <c r="F21" s="107"/>
      <c r="G21" s="107"/>
      <c r="H21" s="111"/>
      <c r="I21" s="107"/>
      <c r="J21" s="107"/>
      <c r="K21" s="107"/>
      <c r="L21" s="107"/>
      <c r="M21" s="107"/>
      <c r="N21" s="107"/>
    </row>
    <row r="22" spans="2:14" s="109" customFormat="1" ht="12.75" customHeight="1" x14ac:dyDescent="0.15">
      <c r="B22" s="106" t="s">
        <v>175</v>
      </c>
      <c r="C22" s="106"/>
      <c r="D22" s="106"/>
      <c r="E22" s="106"/>
      <c r="F22" s="106"/>
      <c r="G22" s="106"/>
      <c r="H22" s="110"/>
      <c r="I22" s="106"/>
      <c r="J22" s="106"/>
      <c r="K22" s="106"/>
      <c r="L22" s="106"/>
      <c r="M22" s="106"/>
      <c r="N22" s="106"/>
    </row>
    <row r="23" spans="2:14" ht="12.75" customHeight="1" x14ac:dyDescent="0.2">
      <c r="B23" s="107" t="s">
        <v>176</v>
      </c>
    </row>
    <row r="24" spans="2:14" ht="12.75" customHeight="1" x14ac:dyDescent="0.2">
      <c r="B24" s="112"/>
    </row>
    <row r="25" spans="2:14" ht="12.75" customHeight="1" x14ac:dyDescent="0.2"/>
    <row r="26" spans="2:14" ht="12.75" customHeight="1" x14ac:dyDescent="0.2"/>
    <row r="27" spans="2:14" ht="12.75" customHeight="1" x14ac:dyDescent="0.2"/>
    <row r="28" spans="2:14" ht="12.75" customHeight="1" x14ac:dyDescent="0.2"/>
    <row r="29" spans="2:14" ht="12.75" customHeight="1" x14ac:dyDescent="0.2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9"/>
  <sheetViews>
    <sheetView zoomScaleNormal="100" workbookViewId="0">
      <selection activeCell="D12" sqref="D12"/>
    </sheetView>
  </sheetViews>
  <sheetFormatPr defaultRowHeight="12.75" x14ac:dyDescent="0.2"/>
  <cols>
    <col min="1" max="1" width="6" style="117" customWidth="1"/>
    <col min="2" max="2" width="19.28515625" style="114" customWidth="1"/>
    <col min="3" max="10" width="9.140625" style="114"/>
    <col min="11" max="11" width="26.5703125" style="114" customWidth="1"/>
    <col min="12" max="12" width="44.85546875" style="114" customWidth="1"/>
    <col min="13" max="16384" width="9.140625" style="114"/>
  </cols>
  <sheetData>
    <row r="1" spans="1:2" x14ac:dyDescent="0.2">
      <c r="A1" s="113" t="s">
        <v>177</v>
      </c>
      <c r="B1" s="114" t="s">
        <v>178</v>
      </c>
    </row>
    <row r="2" spans="1:2" x14ac:dyDescent="0.2">
      <c r="A2" s="113" t="s">
        <v>179</v>
      </c>
      <c r="B2" s="114" t="s">
        <v>180</v>
      </c>
    </row>
    <row r="3" spans="1:2" x14ac:dyDescent="0.2">
      <c r="A3" s="113" t="s">
        <v>181</v>
      </c>
      <c r="B3" s="114" t="s">
        <v>182</v>
      </c>
    </row>
    <row r="4" spans="1:2" x14ac:dyDescent="0.2">
      <c r="A4" s="113" t="s">
        <v>183</v>
      </c>
      <c r="B4" s="114" t="s">
        <v>184</v>
      </c>
    </row>
    <row r="5" spans="1:2" x14ac:dyDescent="0.2">
      <c r="A5" s="113" t="s">
        <v>185</v>
      </c>
      <c r="B5" s="114" t="s">
        <v>186</v>
      </c>
    </row>
    <row r="6" spans="1:2" x14ac:dyDescent="0.2">
      <c r="A6" s="113" t="s">
        <v>187</v>
      </c>
      <c r="B6" s="114" t="s">
        <v>188</v>
      </c>
    </row>
    <row r="7" spans="1:2" x14ac:dyDescent="0.2">
      <c r="A7" s="113" t="s">
        <v>189</v>
      </c>
      <c r="B7" s="114" t="s">
        <v>190</v>
      </c>
    </row>
    <row r="8" spans="1:2" x14ac:dyDescent="0.2">
      <c r="A8" s="113" t="s">
        <v>191</v>
      </c>
      <c r="B8" s="114" t="s">
        <v>192</v>
      </c>
    </row>
    <row r="9" spans="1:2" x14ac:dyDescent="0.2">
      <c r="A9" s="113" t="s">
        <v>193</v>
      </c>
      <c r="B9" s="114" t="s">
        <v>194</v>
      </c>
    </row>
    <row r="10" spans="1:2" x14ac:dyDescent="0.2">
      <c r="A10" s="113" t="s">
        <v>195</v>
      </c>
      <c r="B10" s="114" t="s">
        <v>196</v>
      </c>
    </row>
    <row r="11" spans="1:2" x14ac:dyDescent="0.2">
      <c r="A11" s="113" t="s">
        <v>197</v>
      </c>
      <c r="B11" s="114" t="s">
        <v>198</v>
      </c>
    </row>
    <row r="12" spans="1:2" x14ac:dyDescent="0.2">
      <c r="A12" s="113" t="s">
        <v>199</v>
      </c>
      <c r="B12" s="114" t="s">
        <v>200</v>
      </c>
    </row>
    <row r="13" spans="1:2" x14ac:dyDescent="0.2">
      <c r="A13" s="113" t="s">
        <v>201</v>
      </c>
      <c r="B13" s="114" t="s">
        <v>202</v>
      </c>
    </row>
    <row r="14" spans="1:2" x14ac:dyDescent="0.2">
      <c r="A14" s="113" t="s">
        <v>203</v>
      </c>
      <c r="B14" s="114" t="s">
        <v>204</v>
      </c>
    </row>
    <row r="15" spans="1:2" x14ac:dyDescent="0.2">
      <c r="A15" s="113" t="s">
        <v>205</v>
      </c>
      <c r="B15" s="114" t="s">
        <v>206</v>
      </c>
    </row>
    <row r="16" spans="1:2" x14ac:dyDescent="0.2">
      <c r="A16" s="113" t="s">
        <v>207</v>
      </c>
      <c r="B16" s="114" t="s">
        <v>208</v>
      </c>
    </row>
    <row r="17" spans="1:2" x14ac:dyDescent="0.2">
      <c r="A17" s="113" t="s">
        <v>209</v>
      </c>
      <c r="B17" s="114" t="s">
        <v>210</v>
      </c>
    </row>
    <row r="18" spans="1:2" x14ac:dyDescent="0.2">
      <c r="A18" s="113" t="s">
        <v>211</v>
      </c>
      <c r="B18" s="114" t="s">
        <v>212</v>
      </c>
    </row>
    <row r="19" spans="1:2" x14ac:dyDescent="0.2">
      <c r="A19" s="113" t="s">
        <v>213</v>
      </c>
      <c r="B19" s="114" t="s">
        <v>214</v>
      </c>
    </row>
    <row r="20" spans="1:2" x14ac:dyDescent="0.2">
      <c r="A20" s="113" t="s">
        <v>215</v>
      </c>
      <c r="B20" s="114" t="s">
        <v>216</v>
      </c>
    </row>
    <row r="21" spans="1:2" x14ac:dyDescent="0.2">
      <c r="A21" s="113" t="s">
        <v>217</v>
      </c>
      <c r="B21" s="114" t="s">
        <v>218</v>
      </c>
    </row>
    <row r="22" spans="1:2" x14ac:dyDescent="0.2">
      <c r="A22" s="113" t="s">
        <v>219</v>
      </c>
      <c r="B22" s="114" t="s">
        <v>220</v>
      </c>
    </row>
    <row r="23" spans="1:2" x14ac:dyDescent="0.2">
      <c r="A23" s="113" t="s">
        <v>221</v>
      </c>
      <c r="B23" s="114" t="s">
        <v>222</v>
      </c>
    </row>
    <row r="24" spans="1:2" x14ac:dyDescent="0.2">
      <c r="A24" s="113" t="s">
        <v>223</v>
      </c>
      <c r="B24" s="114" t="s">
        <v>224</v>
      </c>
    </row>
    <row r="25" spans="1:2" x14ac:dyDescent="0.2">
      <c r="A25" s="115" t="s">
        <v>225</v>
      </c>
      <c r="B25" s="114" t="s">
        <v>226</v>
      </c>
    </row>
    <row r="26" spans="1:2" x14ac:dyDescent="0.2">
      <c r="A26" s="115" t="s">
        <v>227</v>
      </c>
      <c r="B26" s="114" t="s">
        <v>228</v>
      </c>
    </row>
    <row r="27" spans="1:2" x14ac:dyDescent="0.2">
      <c r="A27" s="115" t="s">
        <v>229</v>
      </c>
      <c r="B27" s="114" t="s">
        <v>230</v>
      </c>
    </row>
    <row r="28" spans="1:2" x14ac:dyDescent="0.2">
      <c r="A28" s="115" t="s">
        <v>231</v>
      </c>
      <c r="B28" s="114" t="s">
        <v>232</v>
      </c>
    </row>
    <row r="29" spans="1:2" x14ac:dyDescent="0.2">
      <c r="A29" s="115" t="s">
        <v>233</v>
      </c>
      <c r="B29" s="114" t="s">
        <v>234</v>
      </c>
    </row>
    <row r="30" spans="1:2" x14ac:dyDescent="0.2">
      <c r="A30" s="115" t="s">
        <v>235</v>
      </c>
      <c r="B30" s="114" t="s">
        <v>236</v>
      </c>
    </row>
    <row r="31" spans="1:2" x14ac:dyDescent="0.2">
      <c r="A31" s="113" t="s">
        <v>237</v>
      </c>
      <c r="B31" s="114" t="s">
        <v>238</v>
      </c>
    </row>
    <row r="32" spans="1:2" x14ac:dyDescent="0.2">
      <c r="A32" s="113" t="s">
        <v>239</v>
      </c>
      <c r="B32" s="114" t="s">
        <v>240</v>
      </c>
    </row>
    <row r="33" spans="1:2" x14ac:dyDescent="0.2">
      <c r="A33" s="113" t="s">
        <v>241</v>
      </c>
      <c r="B33" s="114" t="s">
        <v>242</v>
      </c>
    </row>
    <row r="34" spans="1:2" x14ac:dyDescent="0.2">
      <c r="A34" s="113" t="s">
        <v>243</v>
      </c>
      <c r="B34" s="114" t="s">
        <v>244</v>
      </c>
    </row>
    <row r="35" spans="1:2" x14ac:dyDescent="0.2">
      <c r="A35" s="113" t="s">
        <v>245</v>
      </c>
      <c r="B35" s="114" t="s">
        <v>246</v>
      </c>
    </row>
    <row r="36" spans="1:2" x14ac:dyDescent="0.2">
      <c r="A36" s="113" t="s">
        <v>247</v>
      </c>
      <c r="B36" s="114" t="s">
        <v>248</v>
      </c>
    </row>
    <row r="37" spans="1:2" x14ac:dyDescent="0.2">
      <c r="A37" s="113" t="s">
        <v>249</v>
      </c>
      <c r="B37" s="114" t="s">
        <v>250</v>
      </c>
    </row>
    <row r="38" spans="1:2" x14ac:dyDescent="0.2">
      <c r="A38" s="113" t="s">
        <v>251</v>
      </c>
      <c r="B38" s="114" t="s">
        <v>252</v>
      </c>
    </row>
    <row r="39" spans="1:2" x14ac:dyDescent="0.2">
      <c r="A39" s="113" t="s">
        <v>253</v>
      </c>
      <c r="B39" s="114" t="s">
        <v>254</v>
      </c>
    </row>
    <row r="40" spans="1:2" x14ac:dyDescent="0.2">
      <c r="A40" s="113" t="s">
        <v>255</v>
      </c>
      <c r="B40" s="114" t="s">
        <v>256</v>
      </c>
    </row>
    <row r="41" spans="1:2" x14ac:dyDescent="0.2">
      <c r="A41" s="113" t="s">
        <v>257</v>
      </c>
      <c r="B41" s="114" t="s">
        <v>258</v>
      </c>
    </row>
    <row r="42" spans="1:2" x14ac:dyDescent="0.2">
      <c r="A42" s="113" t="s">
        <v>259</v>
      </c>
      <c r="B42" s="114" t="s">
        <v>260</v>
      </c>
    </row>
    <row r="43" spans="1:2" x14ac:dyDescent="0.2">
      <c r="A43" s="113" t="s">
        <v>261</v>
      </c>
      <c r="B43" s="114" t="s">
        <v>262</v>
      </c>
    </row>
    <row r="44" spans="1:2" x14ac:dyDescent="0.2">
      <c r="A44" s="113" t="s">
        <v>263</v>
      </c>
      <c r="B44" s="114" t="s">
        <v>264</v>
      </c>
    </row>
    <row r="45" spans="1:2" x14ac:dyDescent="0.2">
      <c r="A45" s="113" t="s">
        <v>265</v>
      </c>
      <c r="B45" s="114" t="s">
        <v>266</v>
      </c>
    </row>
    <row r="46" spans="1:2" x14ac:dyDescent="0.2">
      <c r="A46" s="115" t="s">
        <v>267</v>
      </c>
      <c r="B46" s="114" t="s">
        <v>268</v>
      </c>
    </row>
    <row r="47" spans="1:2" x14ac:dyDescent="0.2">
      <c r="A47" s="113" t="s">
        <v>269</v>
      </c>
      <c r="B47" s="114" t="s">
        <v>270</v>
      </c>
    </row>
    <row r="48" spans="1:2" x14ac:dyDescent="0.2">
      <c r="A48" s="115" t="s">
        <v>271</v>
      </c>
      <c r="B48" s="114" t="s">
        <v>272</v>
      </c>
    </row>
    <row r="50" spans="1:10" x14ac:dyDescent="0.2">
      <c r="A50" s="116" t="s">
        <v>273</v>
      </c>
    </row>
    <row r="51" spans="1:10" ht="12.75" customHeight="1" x14ac:dyDescent="0.2">
      <c r="B51" s="118" t="s">
        <v>110</v>
      </c>
      <c r="C51" s="119" t="s">
        <v>111</v>
      </c>
      <c r="E51" s="120"/>
      <c r="F51" s="120"/>
      <c r="G51" s="120"/>
      <c r="H51" s="120"/>
      <c r="I51" s="120"/>
      <c r="J51" s="120"/>
    </row>
    <row r="52" spans="1:10" ht="12.75" customHeight="1" x14ac:dyDescent="0.2">
      <c r="B52" s="119" t="s">
        <v>112</v>
      </c>
      <c r="C52" s="119" t="s">
        <v>113</v>
      </c>
      <c r="E52" s="120"/>
      <c r="F52" s="120"/>
      <c r="G52" s="120"/>
      <c r="H52" s="120"/>
      <c r="I52" s="120"/>
      <c r="J52" s="120"/>
    </row>
    <row r="53" spans="1:10" ht="12.75" customHeight="1" x14ac:dyDescent="0.2">
      <c r="B53" s="119" t="s">
        <v>114</v>
      </c>
      <c r="C53" s="119" t="s">
        <v>115</v>
      </c>
    </row>
    <row r="54" spans="1:10" ht="12.75" customHeight="1" x14ac:dyDescent="0.2">
      <c r="B54" s="119" t="s">
        <v>116</v>
      </c>
      <c r="C54" s="119" t="s">
        <v>117</v>
      </c>
      <c r="E54" s="120"/>
      <c r="F54" s="120"/>
      <c r="G54" s="120"/>
      <c r="H54" s="120"/>
      <c r="I54" s="120"/>
      <c r="J54" s="120"/>
    </row>
    <row r="55" spans="1:10" ht="12.75" customHeight="1" x14ac:dyDescent="0.2">
      <c r="B55" s="119" t="s">
        <v>118</v>
      </c>
      <c r="C55" s="119"/>
    </row>
    <row r="56" spans="1:10" ht="12.75" customHeight="1" x14ac:dyDescent="0.2">
      <c r="B56" s="119" t="s">
        <v>119</v>
      </c>
      <c r="C56" s="119"/>
    </row>
    <row r="57" spans="1:10" ht="12.75" customHeight="1" x14ac:dyDescent="0.2">
      <c r="B57" s="119" t="s">
        <v>120</v>
      </c>
      <c r="C57" s="119" t="s">
        <v>121</v>
      </c>
      <c r="E57" s="120"/>
      <c r="F57" s="120"/>
      <c r="G57" s="120"/>
      <c r="H57" s="120"/>
      <c r="I57" s="120"/>
      <c r="J57" s="120"/>
    </row>
    <row r="58" spans="1:10" ht="12.75" customHeight="1" x14ac:dyDescent="0.2">
      <c r="C58" s="119"/>
    </row>
    <row r="59" spans="1:10" ht="12.75" customHeight="1" x14ac:dyDescent="0.2">
      <c r="A59" s="119" t="s">
        <v>122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57</vt:lpstr>
      <vt:lpstr>DATA</vt:lpstr>
      <vt:lpstr>Selected Fields</vt:lpstr>
      <vt:lpstr>CIP 2000-NCES Groupings</vt:lpstr>
      <vt:lpstr>DATA</vt:lpstr>
      <vt:lpstr>'TABLE 57'!Print_Area</vt:lpstr>
      <vt:lpstr>'TABLE 57'!Print_Area_MI</vt:lpstr>
      <vt:lpstr>'TABLE 57'!TABLE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2013-04-19T17:30:30Z</cp:lastPrinted>
  <dcterms:created xsi:type="dcterms:W3CDTF">1999-04-19T14:52:03Z</dcterms:created>
  <dcterms:modified xsi:type="dcterms:W3CDTF">2015-05-11T01:37:38Z</dcterms:modified>
</cp:coreProperties>
</file>