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I:\FactBooks\5_FacultyAdms\"/>
    </mc:Choice>
  </mc:AlternateContent>
  <bookViews>
    <workbookView xWindow="10785" yWindow="-15" windowWidth="10830" windowHeight="10155"/>
  </bookViews>
  <sheets>
    <sheet name="Table 85 (84)" sheetId="5" r:id="rId1"/>
    <sheet name="DATA" sheetId="1" r:id="rId2"/>
    <sheet name="All ranks Constant $" sheetId="4" r:id="rId3"/>
  </sheets>
  <definedNames>
    <definedName name="_Fill" hidden="1">DATA!$AB$12:$AB$27</definedName>
    <definedName name="_Key1" hidden="1">DATA!$A$12</definedName>
    <definedName name="_Order1" hidden="1">255</definedName>
    <definedName name="_Sort" hidden="1">DATA!$A$12:$CC$27</definedName>
    <definedName name="DATA">DATA!$A$1</definedName>
    <definedName name="_xlnm.Print_Area" localSheetId="1">DATA!$A$1:$CO$69</definedName>
    <definedName name="_xlnm.Print_Area" localSheetId="0">'Table 85 (84)'!$A$1:$J$75</definedName>
    <definedName name="_xlnm.Print_Titles" localSheetId="2">'All ranks Constant $'!$A:$A</definedName>
    <definedName name="_xlnm.Print_Titles" localSheetId="1">DATA!$A:$A</definedName>
    <definedName name="TABLE" localSheetId="0">'Table 85 (84)'!$A$1:$J$70</definedName>
    <definedName name="TABLE">#REF!</definedName>
  </definedNames>
  <calcPr calcId="152511"/>
</workbook>
</file>

<file path=xl/calcChain.xml><?xml version="1.0" encoding="utf-8"?>
<calcChain xmlns="http://schemas.openxmlformats.org/spreadsheetml/2006/main">
  <c r="J12" i="5" l="1"/>
  <c r="I24" i="5"/>
  <c r="I22" i="5"/>
  <c r="I18" i="5"/>
  <c r="I17" i="5"/>
  <c r="I16" i="5"/>
  <c r="I12" i="5"/>
  <c r="I10" i="5"/>
  <c r="H68" i="5"/>
  <c r="H67" i="5"/>
  <c r="H66" i="5"/>
  <c r="H65" i="5"/>
  <c r="H64" i="5"/>
  <c r="H63" i="5"/>
  <c r="H62" i="5"/>
  <c r="H61" i="5"/>
  <c r="H60" i="5"/>
  <c r="H59" i="5"/>
  <c r="H57" i="5"/>
  <c r="H56" i="5"/>
  <c r="H55" i="5"/>
  <c r="H54" i="5"/>
  <c r="H53" i="5"/>
  <c r="H52" i="5"/>
  <c r="H51" i="5"/>
  <c r="H50" i="5"/>
  <c r="H49" i="5"/>
  <c r="H48" i="5"/>
  <c r="H47" i="5"/>
  <c r="H46" i="5"/>
  <c r="H45" i="5"/>
  <c r="H43" i="5"/>
  <c r="H41" i="5"/>
  <c r="H39" i="5"/>
  <c r="H38" i="5"/>
  <c r="H37" i="5"/>
  <c r="H35" i="5"/>
  <c r="H33" i="5"/>
  <c r="H32" i="5"/>
  <c r="H31" i="5"/>
  <c r="H30" i="5"/>
  <c r="H28" i="5"/>
  <c r="H27" i="5"/>
  <c r="H26" i="5"/>
  <c r="H25" i="5"/>
  <c r="H24" i="5"/>
  <c r="H22" i="5"/>
  <c r="H21" i="5"/>
  <c r="H20" i="5"/>
  <c r="H19" i="5"/>
  <c r="H18" i="5"/>
  <c r="H17" i="5"/>
  <c r="H16" i="5"/>
  <c r="H15" i="5"/>
  <c r="H14" i="5"/>
  <c r="H13" i="5"/>
  <c r="H12" i="5"/>
  <c r="H10" i="5"/>
  <c r="H9" i="5"/>
  <c r="F68" i="5"/>
  <c r="F67" i="5"/>
  <c r="F66" i="5"/>
  <c r="F65" i="5"/>
  <c r="F64" i="5"/>
  <c r="F63" i="5"/>
  <c r="F62" i="5"/>
  <c r="F61" i="5"/>
  <c r="F60" i="5"/>
  <c r="F59" i="5"/>
  <c r="F57" i="5"/>
  <c r="F56" i="5"/>
  <c r="F55" i="5"/>
  <c r="F54" i="5"/>
  <c r="F53" i="5"/>
  <c r="F52" i="5"/>
  <c r="F51" i="5"/>
  <c r="F50" i="5"/>
  <c r="F49" i="5"/>
  <c r="F48" i="5"/>
  <c r="F47" i="5"/>
  <c r="F46" i="5"/>
  <c r="F45" i="5"/>
  <c r="F43" i="5"/>
  <c r="F42" i="5"/>
  <c r="F41" i="5"/>
  <c r="F40" i="5"/>
  <c r="F39" i="5"/>
  <c r="F38" i="5"/>
  <c r="F37" i="5"/>
  <c r="F36" i="5"/>
  <c r="F35" i="5"/>
  <c r="F34" i="5"/>
  <c r="F33" i="5"/>
  <c r="F32" i="5"/>
  <c r="F31" i="5"/>
  <c r="F30" i="5"/>
  <c r="F28" i="5"/>
  <c r="F27" i="5"/>
  <c r="F26" i="5"/>
  <c r="F25" i="5"/>
  <c r="F24" i="5"/>
  <c r="F23" i="5"/>
  <c r="F22" i="5"/>
  <c r="F21" i="5"/>
  <c r="F20" i="5"/>
  <c r="F19" i="5"/>
  <c r="F18" i="5"/>
  <c r="F17" i="5"/>
  <c r="F16" i="5"/>
  <c r="F15" i="5"/>
  <c r="F14" i="5"/>
  <c r="F13" i="5"/>
  <c r="F12" i="5"/>
  <c r="F10" i="5"/>
  <c r="G68" i="5"/>
  <c r="G67" i="5"/>
  <c r="G66" i="5"/>
  <c r="G65" i="5"/>
  <c r="G64" i="5"/>
  <c r="G63" i="5"/>
  <c r="G62" i="5"/>
  <c r="G61" i="5"/>
  <c r="G60" i="5"/>
  <c r="G59" i="5"/>
  <c r="G57" i="5"/>
  <c r="G56" i="5"/>
  <c r="G55" i="5"/>
  <c r="G54" i="5"/>
  <c r="G53" i="5"/>
  <c r="G52" i="5"/>
  <c r="G51" i="5"/>
  <c r="G50" i="5"/>
  <c r="G49" i="5"/>
  <c r="G48" i="5"/>
  <c r="G47" i="5"/>
  <c r="G46" i="5"/>
  <c r="G45" i="5"/>
  <c r="G43" i="5"/>
  <c r="G42" i="5"/>
  <c r="G41" i="5"/>
  <c r="G40" i="5"/>
  <c r="G39" i="5"/>
  <c r="G38" i="5"/>
  <c r="G37" i="5"/>
  <c r="G36" i="5"/>
  <c r="G35" i="5"/>
  <c r="G34" i="5"/>
  <c r="G33" i="5"/>
  <c r="G32" i="5"/>
  <c r="G31" i="5"/>
  <c r="G30" i="5"/>
  <c r="G28" i="5"/>
  <c r="G27" i="5"/>
  <c r="G26" i="5"/>
  <c r="G25" i="5"/>
  <c r="G24" i="5"/>
  <c r="G23" i="5"/>
  <c r="G22" i="5"/>
  <c r="G21" i="5"/>
  <c r="G20" i="5"/>
  <c r="G19" i="5"/>
  <c r="G18" i="5"/>
  <c r="G17" i="5"/>
  <c r="G16" i="5"/>
  <c r="G15" i="5"/>
  <c r="G14" i="5"/>
  <c r="G13" i="5"/>
  <c r="G12" i="5"/>
  <c r="G10" i="5"/>
  <c r="D68" i="5"/>
  <c r="E67" i="5"/>
  <c r="D67" i="5"/>
  <c r="D28" i="5"/>
  <c r="D66" i="5"/>
  <c r="D65" i="5"/>
  <c r="D64" i="5"/>
  <c r="D63" i="5"/>
  <c r="D62" i="5"/>
  <c r="D61" i="5"/>
  <c r="D60" i="5"/>
  <c r="D59" i="5"/>
  <c r="D57" i="5"/>
  <c r="D56" i="5"/>
  <c r="D55" i="5"/>
  <c r="D54" i="5"/>
  <c r="D53" i="5"/>
  <c r="D52" i="5"/>
  <c r="D51" i="5"/>
  <c r="D50" i="5"/>
  <c r="D49" i="5"/>
  <c r="D48" i="5"/>
  <c r="D47" i="5"/>
  <c r="D46" i="5"/>
  <c r="D45" i="5"/>
  <c r="D43" i="5"/>
  <c r="D42" i="5"/>
  <c r="D41" i="5"/>
  <c r="D40" i="5"/>
  <c r="D39" i="5"/>
  <c r="D38" i="5"/>
  <c r="D37" i="5"/>
  <c r="D36" i="5"/>
  <c r="D35" i="5"/>
  <c r="D34" i="5"/>
  <c r="D33" i="5"/>
  <c r="D32" i="5"/>
  <c r="D31" i="5"/>
  <c r="D30" i="5"/>
  <c r="D27" i="5"/>
  <c r="D26" i="5"/>
  <c r="D25" i="5"/>
  <c r="D24" i="5"/>
  <c r="D23" i="5"/>
  <c r="D22" i="5"/>
  <c r="D21" i="5"/>
  <c r="D20" i="5"/>
  <c r="D19" i="5"/>
  <c r="D18" i="5"/>
  <c r="D17" i="5"/>
  <c r="D16" i="5"/>
  <c r="D15" i="5"/>
  <c r="D14" i="5"/>
  <c r="D13" i="5"/>
  <c r="D12" i="5"/>
  <c r="D10" i="5"/>
  <c r="D9" i="5"/>
  <c r="C67" i="5"/>
  <c r="C68" i="5"/>
  <c r="C66" i="5"/>
  <c r="C65" i="5"/>
  <c r="C64" i="5"/>
  <c r="C63" i="5"/>
  <c r="C62" i="5"/>
  <c r="C61" i="5"/>
  <c r="C60" i="5"/>
  <c r="C59" i="5"/>
  <c r="C57" i="5"/>
  <c r="C56" i="5"/>
  <c r="C55" i="5"/>
  <c r="C54" i="5"/>
  <c r="C53" i="5"/>
  <c r="C52" i="5"/>
  <c r="C51" i="5"/>
  <c r="C50" i="5"/>
  <c r="C49" i="5"/>
  <c r="C48" i="5"/>
  <c r="C47" i="5"/>
  <c r="C46" i="5"/>
  <c r="C45" i="5"/>
  <c r="C43" i="5"/>
  <c r="C42" i="5"/>
  <c r="C41" i="5"/>
  <c r="C40" i="5"/>
  <c r="C39" i="5"/>
  <c r="C38" i="5"/>
  <c r="C37" i="5"/>
  <c r="C36" i="5"/>
  <c r="C35" i="5"/>
  <c r="C34" i="5"/>
  <c r="C33" i="5"/>
  <c r="C32" i="5"/>
  <c r="C31" i="5"/>
  <c r="C30" i="5"/>
  <c r="C28" i="5"/>
  <c r="C27" i="5"/>
  <c r="C26" i="5"/>
  <c r="C25" i="5"/>
  <c r="C24" i="5"/>
  <c r="C23" i="5"/>
  <c r="C22" i="5"/>
  <c r="C21" i="5"/>
  <c r="C20" i="5"/>
  <c r="C19" i="5"/>
  <c r="C18" i="5"/>
  <c r="C17" i="5"/>
  <c r="C16" i="5"/>
  <c r="C15" i="5"/>
  <c r="C14" i="5"/>
  <c r="C13" i="5"/>
  <c r="C12" i="5"/>
  <c r="C10" i="5"/>
  <c r="C9" i="5"/>
  <c r="I16" i="4"/>
  <c r="M5" i="4"/>
  <c r="M6" i="4"/>
  <c r="M7" i="4"/>
  <c r="M8" i="4"/>
  <c r="M9" i="4"/>
  <c r="J10" i="5" s="1"/>
  <c r="M11" i="4"/>
  <c r="M15" i="4"/>
  <c r="J16" i="5" s="1"/>
  <c r="M16" i="4"/>
  <c r="J17" i="5" s="1"/>
  <c r="M17" i="4"/>
  <c r="M21" i="4"/>
  <c r="J22" i="5" s="1"/>
  <c r="M23" i="4"/>
  <c r="J24" i="5" s="1"/>
  <c r="M24" i="4"/>
  <c r="M25" i="4"/>
  <c r="M26" i="4"/>
  <c r="M27" i="4"/>
  <c r="M28" i="4"/>
  <c r="M29" i="4"/>
  <c r="M30" i="4"/>
  <c r="M31" i="4"/>
  <c r="M33" i="4"/>
  <c r="M35" i="4"/>
  <c r="M36" i="4"/>
  <c r="M37" i="4"/>
  <c r="M39" i="4"/>
  <c r="M41" i="4"/>
  <c r="M42" i="4"/>
  <c r="M43" i="4"/>
  <c r="M44" i="4"/>
  <c r="M45" i="4"/>
  <c r="M46" i="4"/>
  <c r="M47" i="4"/>
  <c r="M48" i="4"/>
  <c r="M49" i="4"/>
  <c r="M50" i="4"/>
  <c r="M51" i="4"/>
  <c r="M52" i="4"/>
  <c r="M53" i="4"/>
  <c r="M54" i="4"/>
  <c r="M55" i="4"/>
  <c r="M56" i="4"/>
  <c r="M57" i="4"/>
  <c r="M58" i="4"/>
  <c r="M59" i="4"/>
  <c r="M60" i="4"/>
  <c r="M61" i="4"/>
  <c r="M62" i="4"/>
  <c r="M63" i="4"/>
  <c r="M64" i="4"/>
  <c r="L8" i="4"/>
  <c r="L7" i="4"/>
  <c r="L6" i="4"/>
  <c r="L5" i="4"/>
  <c r="J16" i="4"/>
  <c r="J23" i="4"/>
  <c r="J21" i="4"/>
  <c r="J17" i="4"/>
  <c r="J18" i="5" s="1"/>
  <c r="J15" i="4"/>
  <c r="J11" i="4"/>
  <c r="J9" i="4"/>
  <c r="D62" i="4"/>
  <c r="D61" i="4"/>
  <c r="D60" i="4"/>
  <c r="D59" i="4"/>
  <c r="D58" i="4"/>
  <c r="D57" i="4"/>
  <c r="D56" i="4"/>
  <c r="D55" i="4"/>
  <c r="D53" i="4"/>
  <c r="D52" i="4"/>
  <c r="D51" i="4"/>
  <c r="D50" i="4"/>
  <c r="D49" i="4"/>
  <c r="D48" i="4"/>
  <c r="D47" i="4"/>
  <c r="D46" i="4"/>
  <c r="D45" i="4"/>
  <c r="D44" i="4"/>
  <c r="D43" i="4"/>
  <c r="D42" i="4"/>
  <c r="D40" i="4"/>
  <c r="D39" i="4"/>
  <c r="D38" i="4"/>
  <c r="D37" i="4"/>
  <c r="D36" i="4"/>
  <c r="D35" i="4"/>
  <c r="D34" i="4"/>
  <c r="D33" i="4"/>
  <c r="D32" i="4"/>
  <c r="D31" i="4"/>
  <c r="D30" i="4"/>
  <c r="D29" i="4"/>
  <c r="D28" i="4"/>
  <c r="D26" i="4"/>
  <c r="D25" i="4"/>
  <c r="D24" i="4"/>
  <c r="D23" i="4"/>
  <c r="D22" i="4"/>
  <c r="D21" i="4"/>
  <c r="D20" i="4"/>
  <c r="D19" i="4"/>
  <c r="D18" i="4"/>
  <c r="D17" i="4"/>
  <c r="D16" i="4"/>
  <c r="D15" i="4"/>
  <c r="D14" i="4"/>
  <c r="D13" i="4"/>
  <c r="D12" i="4"/>
  <c r="D11" i="4"/>
  <c r="D9" i="4"/>
  <c r="D8" i="4"/>
  <c r="D7" i="4"/>
  <c r="D6" i="4"/>
  <c r="D5" i="4"/>
  <c r="E41" i="5" l="1"/>
  <c r="E51" i="5"/>
  <c r="E61" i="5"/>
  <c r="E60" i="5"/>
  <c r="E9" i="5"/>
  <c r="E28" i="5"/>
  <c r="E62" i="5"/>
  <c r="C62" i="4"/>
  <c r="C61" i="4"/>
  <c r="C60" i="4"/>
  <c r="C59" i="4"/>
  <c r="C58" i="4"/>
  <c r="C57" i="4"/>
  <c r="C56" i="4"/>
  <c r="C55" i="4"/>
  <c r="C53" i="4"/>
  <c r="C52" i="4"/>
  <c r="C51" i="4"/>
  <c r="C50" i="4"/>
  <c r="C49" i="4"/>
  <c r="C48" i="4"/>
  <c r="C47" i="4"/>
  <c r="C46" i="4"/>
  <c r="C45" i="4"/>
  <c r="C44" i="4"/>
  <c r="C43" i="4"/>
  <c r="C42" i="4"/>
  <c r="C40" i="4"/>
  <c r="C39" i="4"/>
  <c r="C38" i="4"/>
  <c r="C37" i="4"/>
  <c r="C36" i="4"/>
  <c r="C35" i="4"/>
  <c r="C34" i="4"/>
  <c r="C33" i="4"/>
  <c r="C32" i="4"/>
  <c r="C31" i="4"/>
  <c r="C30" i="4"/>
  <c r="C29" i="4"/>
  <c r="C28" i="4"/>
  <c r="C26" i="4"/>
  <c r="C25" i="4"/>
  <c r="C24" i="4"/>
  <c r="C23" i="4"/>
  <c r="C22" i="4"/>
  <c r="C21" i="4"/>
  <c r="C20" i="4"/>
  <c r="C19" i="4"/>
  <c r="C18" i="4"/>
  <c r="C17" i="4"/>
  <c r="C16" i="4"/>
  <c r="C15" i="4"/>
  <c r="C14" i="4"/>
  <c r="C13" i="4"/>
  <c r="C12" i="4"/>
  <c r="C11" i="4"/>
  <c r="C9" i="4"/>
  <c r="C8" i="4"/>
  <c r="C7" i="4"/>
  <c r="C6" i="4"/>
  <c r="C5" i="4"/>
  <c r="G5" i="4"/>
  <c r="G6" i="4"/>
  <c r="G7" i="4"/>
  <c r="E43" i="5" s="1"/>
  <c r="G8" i="4"/>
  <c r="E57" i="5" s="1"/>
  <c r="G9" i="4"/>
  <c r="E10" i="5" s="1"/>
  <c r="G11" i="4"/>
  <c r="E12" i="5" s="1"/>
  <c r="G12" i="4"/>
  <c r="E13" i="5" s="1"/>
  <c r="G13" i="4"/>
  <c r="E14" i="5" s="1"/>
  <c r="G14" i="4"/>
  <c r="E15" i="5" s="1"/>
  <c r="G15" i="4"/>
  <c r="E16" i="5" s="1"/>
  <c r="G16" i="4"/>
  <c r="E17" i="5" s="1"/>
  <c r="G17" i="4"/>
  <c r="E18" i="5" s="1"/>
  <c r="G18" i="4"/>
  <c r="E19" i="5" s="1"/>
  <c r="G19" i="4"/>
  <c r="E20" i="5" s="1"/>
  <c r="G20" i="4"/>
  <c r="E21" i="5" s="1"/>
  <c r="G21" i="4"/>
  <c r="E22" i="5" s="1"/>
  <c r="G22" i="4"/>
  <c r="E23" i="5" s="1"/>
  <c r="G23" i="4"/>
  <c r="E24" i="5" s="1"/>
  <c r="G24" i="4"/>
  <c r="E25" i="5" s="1"/>
  <c r="G25" i="4"/>
  <c r="E26" i="5" s="1"/>
  <c r="G26" i="4"/>
  <c r="E27" i="5" s="1"/>
  <c r="G28" i="4"/>
  <c r="E30" i="5" s="1"/>
  <c r="G29" i="4"/>
  <c r="E31" i="5" s="1"/>
  <c r="G30" i="4"/>
  <c r="E32" i="5" s="1"/>
  <c r="G31" i="4"/>
  <c r="E33" i="5" s="1"/>
  <c r="G32" i="4"/>
  <c r="E34" i="5" s="1"/>
  <c r="G33" i="4"/>
  <c r="E35" i="5" s="1"/>
  <c r="G34" i="4"/>
  <c r="E36" i="5" s="1"/>
  <c r="G35" i="4"/>
  <c r="E37" i="5" s="1"/>
  <c r="G36" i="4"/>
  <c r="E38" i="5" s="1"/>
  <c r="G37" i="4"/>
  <c r="E39" i="5" s="1"/>
  <c r="G38" i="4"/>
  <c r="E40" i="5" s="1"/>
  <c r="G39" i="4"/>
  <c r="G40" i="4"/>
  <c r="E42" i="5" s="1"/>
  <c r="G42" i="4"/>
  <c r="E45" i="5" s="1"/>
  <c r="G43" i="4"/>
  <c r="E46" i="5" s="1"/>
  <c r="G44" i="4"/>
  <c r="E47" i="5" s="1"/>
  <c r="G45" i="4"/>
  <c r="E48" i="5" s="1"/>
  <c r="G46" i="4"/>
  <c r="E49" i="5" s="1"/>
  <c r="G47" i="4"/>
  <c r="E50" i="5" s="1"/>
  <c r="G48" i="4"/>
  <c r="G49" i="4"/>
  <c r="E52" i="5" s="1"/>
  <c r="G50" i="4"/>
  <c r="E53" i="5" s="1"/>
  <c r="G51" i="4"/>
  <c r="E54" i="5" s="1"/>
  <c r="G52" i="4"/>
  <c r="E55" i="5" s="1"/>
  <c r="G53" i="4"/>
  <c r="E56" i="5" s="1"/>
  <c r="G55" i="4"/>
  <c r="E59" i="5" s="1"/>
  <c r="G56" i="4"/>
  <c r="G57" i="4"/>
  <c r="G58" i="4"/>
  <c r="G59" i="4"/>
  <c r="E63" i="5" s="1"/>
  <c r="G60" i="4"/>
  <c r="E64" i="5" s="1"/>
  <c r="G61" i="4"/>
  <c r="E65" i="5" s="1"/>
  <c r="G62" i="4"/>
  <c r="E66" i="5" s="1"/>
  <c r="G63" i="4"/>
  <c r="G64" i="4"/>
  <c r="G68" i="4"/>
  <c r="BZ41" i="1" l="1"/>
  <c r="BZ39" i="1"/>
  <c r="BZ35" i="1"/>
  <c r="BZ33" i="1"/>
  <c r="H40" i="5" l="1"/>
  <c r="M38" i="4"/>
  <c r="H34" i="5"/>
  <c r="M32" i="4"/>
  <c r="M34" i="4"/>
  <c r="H36" i="5"/>
  <c r="H42" i="5"/>
  <c r="M40" i="4"/>
  <c r="CV12" i="1"/>
  <c r="CV16" i="1"/>
  <c r="CV17" i="1"/>
  <c r="CV18" i="1"/>
  <c r="CV22" i="1"/>
  <c r="CV24" i="1"/>
  <c r="BA12" i="1"/>
  <c r="BA13" i="1"/>
  <c r="BA14" i="1"/>
  <c r="BA15" i="1"/>
  <c r="BA16" i="1"/>
  <c r="BA17" i="1"/>
  <c r="BA18" i="1"/>
  <c r="BA19" i="1"/>
  <c r="BA20" i="1"/>
  <c r="BA21" i="1"/>
  <c r="BA22" i="1"/>
  <c r="BA23" i="1"/>
  <c r="BA24" i="1"/>
  <c r="BA25" i="1"/>
  <c r="BA26" i="1"/>
  <c r="BA27" i="1"/>
  <c r="F29" i="4" l="1"/>
  <c r="F30" i="4"/>
  <c r="F31" i="4"/>
  <c r="F32" i="4"/>
  <c r="F33" i="4"/>
  <c r="F34" i="4"/>
  <c r="F35" i="4"/>
  <c r="F36" i="4"/>
  <c r="F37" i="4"/>
  <c r="F38" i="4"/>
  <c r="F39" i="4"/>
  <c r="F40" i="4"/>
  <c r="F28" i="4"/>
  <c r="L24" i="4" l="1"/>
  <c r="L25" i="4"/>
  <c r="L26" i="4"/>
  <c r="L27" i="4"/>
  <c r="L41" i="4"/>
  <c r="L42" i="4"/>
  <c r="L43" i="4"/>
  <c r="L44" i="4"/>
  <c r="L45" i="4"/>
  <c r="L46" i="4"/>
  <c r="L47" i="4"/>
  <c r="L48" i="4"/>
  <c r="L49" i="4"/>
  <c r="L50" i="4"/>
  <c r="L51" i="4"/>
  <c r="L52" i="4"/>
  <c r="L53" i="4"/>
  <c r="L54" i="4"/>
  <c r="L55" i="4"/>
  <c r="L56" i="4"/>
  <c r="L57" i="4"/>
  <c r="L58" i="4"/>
  <c r="L59" i="4"/>
  <c r="L60" i="4"/>
  <c r="L61" i="4"/>
  <c r="L62" i="4"/>
  <c r="L63" i="4"/>
  <c r="L64" i="4"/>
  <c r="F68" i="4" l="1"/>
  <c r="F5" i="4"/>
  <c r="F6" i="4"/>
  <c r="F7" i="4"/>
  <c r="F8" i="4"/>
  <c r="F9" i="4"/>
  <c r="E68" i="5"/>
  <c r="F42" i="4"/>
  <c r="F43" i="4"/>
  <c r="F44" i="4"/>
  <c r="F45" i="4"/>
  <c r="F46" i="4"/>
  <c r="F47" i="4"/>
  <c r="F48" i="4"/>
  <c r="F49" i="4"/>
  <c r="F50" i="4"/>
  <c r="F51" i="4"/>
  <c r="F52" i="4"/>
  <c r="F53" i="4"/>
  <c r="F55" i="4"/>
  <c r="F56" i="4"/>
  <c r="F57" i="4"/>
  <c r="F58" i="4"/>
  <c r="F59" i="4"/>
  <c r="F60" i="4"/>
  <c r="F61" i="4"/>
  <c r="F62" i="4"/>
  <c r="F63" i="4"/>
  <c r="F64" i="4"/>
  <c r="I23" i="4" l="1"/>
  <c r="I21" i="4"/>
  <c r="I17" i="4"/>
  <c r="I15" i="4"/>
  <c r="I11" i="4"/>
  <c r="I9" i="4"/>
  <c r="H11" i="4"/>
  <c r="L9" i="4"/>
  <c r="L11" i="4"/>
  <c r="L15" i="4"/>
  <c r="L16" i="4"/>
  <c r="L17" i="4"/>
  <c r="L21" i="4"/>
  <c r="L23" i="4"/>
  <c r="K11" i="4"/>
  <c r="K15" i="4"/>
  <c r="K16" i="4"/>
  <c r="K17" i="4"/>
  <c r="K21" i="4"/>
  <c r="K23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BY41" i="1" l="1"/>
  <c r="BY40" i="1"/>
  <c r="L39" i="4" s="1"/>
  <c r="BY39" i="1"/>
  <c r="BY38" i="1"/>
  <c r="BY37" i="1"/>
  <c r="BY36" i="1"/>
  <c r="L35" i="4" s="1"/>
  <c r="BY35" i="1"/>
  <c r="BY34" i="1"/>
  <c r="L33" i="4" s="1"/>
  <c r="BY33" i="1"/>
  <c r="BY32" i="1"/>
  <c r="L31" i="4" s="1"/>
  <c r="BY31" i="1"/>
  <c r="BY30" i="1"/>
  <c r="BY29" i="1"/>
  <c r="CU12" i="1"/>
  <c r="CU16" i="1"/>
  <c r="CU17" i="1"/>
  <c r="CU18" i="1"/>
  <c r="CU22" i="1"/>
  <c r="CU24" i="1"/>
  <c r="AZ12" i="1"/>
  <c r="AZ13" i="1"/>
  <c r="AZ14" i="1"/>
  <c r="AZ15" i="1"/>
  <c r="AZ16" i="1"/>
  <c r="AZ17" i="1"/>
  <c r="AZ18" i="1"/>
  <c r="AZ19" i="1"/>
  <c r="AZ20" i="1"/>
  <c r="AZ21" i="1"/>
  <c r="AZ22" i="1"/>
  <c r="AZ23" i="1"/>
  <c r="AZ24" i="1"/>
  <c r="AZ25" i="1"/>
  <c r="AZ26" i="1"/>
  <c r="AZ27" i="1"/>
  <c r="L36" i="4" l="1"/>
  <c r="L37" i="4"/>
  <c r="L38" i="4"/>
  <c r="L32" i="4"/>
  <c r="L40" i="4"/>
  <c r="L28" i="4"/>
  <c r="L29" i="4"/>
  <c r="L30" i="4"/>
  <c r="L34" i="4"/>
  <c r="K9" i="4"/>
  <c r="H15" i="4"/>
  <c r="H16" i="4"/>
  <c r="H17" i="4"/>
  <c r="H21" i="4"/>
  <c r="H23" i="4"/>
  <c r="H9" i="4"/>
  <c r="E6" i="4"/>
  <c r="E7" i="4"/>
  <c r="E8" i="4"/>
  <c r="E9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8" i="4"/>
  <c r="E29" i="4"/>
  <c r="E30" i="4"/>
  <c r="E31" i="4"/>
  <c r="E32" i="4"/>
  <c r="E33" i="4"/>
  <c r="E34" i="4"/>
  <c r="E35" i="4"/>
  <c r="E36" i="4"/>
  <c r="E37" i="4"/>
  <c r="E38" i="4"/>
  <c r="E39" i="4"/>
  <c r="E40" i="4"/>
  <c r="E42" i="4"/>
  <c r="E43" i="4"/>
  <c r="E44" i="4"/>
  <c r="E45" i="4"/>
  <c r="E46" i="4"/>
  <c r="E47" i="4"/>
  <c r="E48" i="4"/>
  <c r="E49" i="4"/>
  <c r="E50" i="4"/>
  <c r="E51" i="4"/>
  <c r="E52" i="4"/>
  <c r="E53" i="4"/>
  <c r="E55" i="4"/>
  <c r="E56" i="4"/>
  <c r="E57" i="4"/>
  <c r="E58" i="4"/>
  <c r="E59" i="4"/>
  <c r="E60" i="4"/>
  <c r="E61" i="4"/>
  <c r="E62" i="4"/>
  <c r="E63" i="4"/>
  <c r="E64" i="4"/>
  <c r="E5" i="4"/>
  <c r="B6" i="4"/>
  <c r="B7" i="4"/>
  <c r="B8" i="4"/>
  <c r="B9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8" i="4"/>
  <c r="B29" i="4"/>
  <c r="B30" i="4"/>
  <c r="B31" i="4"/>
  <c r="B32" i="4"/>
  <c r="B33" i="4"/>
  <c r="B34" i="4"/>
  <c r="B35" i="4"/>
  <c r="B36" i="4"/>
  <c r="B37" i="4"/>
  <c r="B38" i="4"/>
  <c r="B39" i="4"/>
  <c r="B40" i="4"/>
  <c r="B42" i="4"/>
  <c r="B43" i="4"/>
  <c r="B44" i="4"/>
  <c r="B45" i="4"/>
  <c r="B46" i="4"/>
  <c r="B47" i="4"/>
  <c r="B48" i="4"/>
  <c r="B49" i="4"/>
  <c r="B50" i="4"/>
  <c r="B51" i="4"/>
  <c r="B52" i="4"/>
  <c r="B53" i="4"/>
  <c r="B55" i="4"/>
  <c r="B56" i="4"/>
  <c r="B57" i="4"/>
  <c r="B58" i="4"/>
  <c r="B59" i="4"/>
  <c r="B60" i="4"/>
  <c r="B61" i="4"/>
  <c r="B62" i="4"/>
  <c r="B5" i="4"/>
  <c r="E68" i="4" l="1"/>
  <c r="AY12" i="1" l="1"/>
  <c r="AY13" i="1"/>
  <c r="AY14" i="1"/>
  <c r="AY15" i="1"/>
  <c r="AY16" i="1"/>
  <c r="AY17" i="1"/>
  <c r="AY18" i="1"/>
  <c r="AY19" i="1"/>
  <c r="AY20" i="1"/>
  <c r="AY21" i="1"/>
  <c r="AY22" i="1"/>
  <c r="AY23" i="1"/>
  <c r="AY24" i="1"/>
  <c r="AY25" i="1"/>
  <c r="AY26" i="1"/>
  <c r="AY27" i="1"/>
  <c r="AX13" i="1" l="1"/>
  <c r="AX14" i="1"/>
  <c r="AX15" i="1"/>
  <c r="AX16" i="1"/>
  <c r="AX17" i="1"/>
  <c r="AX18" i="1"/>
  <c r="AX19" i="1"/>
  <c r="AX20" i="1"/>
  <c r="AX21" i="1"/>
  <c r="AX22" i="1"/>
  <c r="AX23" i="1"/>
  <c r="AX24" i="1"/>
  <c r="AX25" i="1"/>
  <c r="AX26" i="1"/>
  <c r="AX27" i="1"/>
  <c r="AW13" i="1"/>
  <c r="AW14" i="1"/>
  <c r="AW15" i="1"/>
  <c r="AW16" i="1"/>
  <c r="AW17" i="1"/>
  <c r="AW18" i="1"/>
  <c r="AW19" i="1"/>
  <c r="AW20" i="1"/>
  <c r="AW21" i="1"/>
  <c r="AW22" i="1"/>
  <c r="AW23" i="1"/>
  <c r="AW24" i="1"/>
  <c r="AW25" i="1"/>
  <c r="AW26" i="1"/>
  <c r="AW27" i="1"/>
  <c r="AW12" i="1"/>
  <c r="AR13" i="1"/>
  <c r="AR14" i="1"/>
  <c r="AR15" i="1"/>
  <c r="AR16" i="1"/>
  <c r="AR17" i="1"/>
  <c r="AR18" i="1"/>
  <c r="AR19" i="1"/>
  <c r="AR20" i="1"/>
  <c r="AR21" i="1"/>
  <c r="AR22" i="1"/>
  <c r="AR23" i="1"/>
  <c r="AR24" i="1"/>
  <c r="AR25" i="1"/>
  <c r="AR26" i="1"/>
  <c r="AR27" i="1"/>
  <c r="AR12" i="1"/>
  <c r="AS13" i="1"/>
  <c r="AS14" i="1"/>
  <c r="AS15" i="1"/>
  <c r="AS16" i="1"/>
  <c r="AS17" i="1"/>
  <c r="AS18" i="1"/>
  <c r="AS19" i="1"/>
  <c r="AS20" i="1"/>
  <c r="AS21" i="1"/>
  <c r="AS22" i="1"/>
  <c r="AS23" i="1"/>
  <c r="AS24" i="1"/>
  <c r="AS25" i="1"/>
  <c r="AS26" i="1"/>
  <c r="AS27" i="1"/>
  <c r="AS12" i="1"/>
  <c r="CT12" i="1" l="1"/>
  <c r="CT16" i="1"/>
  <c r="CT17" i="1"/>
  <c r="CT18" i="1"/>
  <c r="CT22" i="1"/>
  <c r="CT24" i="1"/>
  <c r="AX12" i="1"/>
  <c r="N12" i="1" l="1"/>
  <c r="A9" i="4" l="1"/>
  <c r="A11" i="4"/>
  <c r="A12" i="4"/>
  <c r="A13" i="4"/>
  <c r="A14" i="4"/>
  <c r="A15" i="4"/>
  <c r="A16" i="4"/>
  <c r="A17" i="4"/>
  <c r="A18" i="4"/>
  <c r="A19" i="4"/>
  <c r="A20" i="4"/>
  <c r="A21" i="4"/>
  <c r="A22" i="4"/>
  <c r="A23" i="4"/>
  <c r="A24" i="4"/>
  <c r="A25" i="4"/>
  <c r="A26" i="4"/>
  <c r="A6" i="4"/>
  <c r="A28" i="4"/>
  <c r="A29" i="4"/>
  <c r="A30" i="4"/>
  <c r="A31" i="4"/>
  <c r="A32" i="4"/>
  <c r="A33" i="4"/>
  <c r="A34" i="4"/>
  <c r="A35" i="4"/>
  <c r="A36" i="4"/>
  <c r="A37" i="4"/>
  <c r="A38" i="4"/>
  <c r="A39" i="4"/>
  <c r="A40" i="4"/>
  <c r="A7" i="4"/>
  <c r="A42" i="4"/>
  <c r="A43" i="4"/>
  <c r="A44" i="4"/>
  <c r="A45" i="4"/>
  <c r="A46" i="4"/>
  <c r="A47" i="4"/>
  <c r="A48" i="4"/>
  <c r="A49" i="4"/>
  <c r="A50" i="4"/>
  <c r="A51" i="4"/>
  <c r="A52" i="4"/>
  <c r="A53" i="4"/>
  <c r="A8" i="4"/>
  <c r="A55" i="4"/>
  <c r="A56" i="4"/>
  <c r="A57" i="4"/>
  <c r="A58" i="4"/>
  <c r="A59" i="4"/>
  <c r="A60" i="4"/>
  <c r="A61" i="4"/>
  <c r="A62" i="4"/>
  <c r="A63" i="4"/>
  <c r="A64" i="4"/>
  <c r="A5" i="4"/>
  <c r="CS12" i="1" l="1"/>
  <c r="CS16" i="1"/>
  <c r="CS17" i="1"/>
  <c r="CS18" i="1"/>
  <c r="CS22" i="1"/>
  <c r="CS24" i="1"/>
  <c r="BK18" i="1" l="1"/>
  <c r="BL18" i="1" s="1"/>
  <c r="CR12" i="1"/>
  <c r="CR16" i="1"/>
  <c r="CR17" i="1"/>
  <c r="CR18" i="1"/>
  <c r="CR22" i="1"/>
  <c r="CR24" i="1"/>
  <c r="AV12" i="1"/>
  <c r="AV13" i="1"/>
  <c r="AV14" i="1"/>
  <c r="AV15" i="1"/>
  <c r="AV16" i="1"/>
  <c r="AV17" i="1"/>
  <c r="AV18" i="1"/>
  <c r="AV19" i="1"/>
  <c r="AV20" i="1"/>
  <c r="AV21" i="1"/>
  <c r="AV22" i="1"/>
  <c r="AV23" i="1"/>
  <c r="AV24" i="1"/>
  <c r="AV25" i="1"/>
  <c r="AV26" i="1"/>
  <c r="AV27" i="1"/>
  <c r="CQ12" i="1"/>
  <c r="CQ16" i="1"/>
  <c r="CQ17" i="1"/>
  <c r="CQ18" i="1"/>
  <c r="CQ22" i="1"/>
  <c r="CQ24" i="1"/>
  <c r="AU12" i="1"/>
  <c r="AU13" i="1"/>
  <c r="AU14" i="1"/>
  <c r="AU15" i="1"/>
  <c r="AU16" i="1"/>
  <c r="AU17" i="1"/>
  <c r="AU18" i="1"/>
  <c r="AU19" i="1"/>
  <c r="AU20" i="1"/>
  <c r="AU21" i="1"/>
  <c r="AU22" i="1"/>
  <c r="AU23" i="1"/>
  <c r="AU24" i="1"/>
  <c r="AU25" i="1"/>
  <c r="AU26" i="1"/>
  <c r="AU27" i="1"/>
  <c r="CP12" i="1"/>
  <c r="CP16" i="1"/>
  <c r="CP17" i="1"/>
  <c r="CP18" i="1"/>
  <c r="CP22" i="1"/>
  <c r="CP24" i="1"/>
  <c r="AT12" i="1"/>
  <c r="AT13" i="1"/>
  <c r="AT14" i="1"/>
  <c r="AT15" i="1"/>
  <c r="AT16" i="1"/>
  <c r="AT17" i="1"/>
  <c r="AT18" i="1"/>
  <c r="AT19" i="1"/>
  <c r="AT20" i="1"/>
  <c r="AT21" i="1"/>
  <c r="AT22" i="1"/>
  <c r="AT23" i="1"/>
  <c r="AT24" i="1"/>
  <c r="AT25" i="1"/>
  <c r="AT26" i="1"/>
  <c r="AT27" i="1"/>
  <c r="BH17" i="1"/>
  <c r="BI17" i="1" s="1"/>
  <c r="BJ17" i="1" s="1"/>
  <c r="BK17" i="1" s="1"/>
  <c r="CO22" i="1"/>
  <c r="CO18" i="1"/>
  <c r="CO16" i="1"/>
  <c r="CO12" i="1"/>
  <c r="CO17" i="1"/>
  <c r="CO24" i="1"/>
  <c r="CN12" i="1"/>
  <c r="CN16" i="1"/>
  <c r="CN17" i="1"/>
  <c r="CN18" i="1"/>
  <c r="CN24" i="1"/>
  <c r="AB19" i="1"/>
  <c r="AC19" i="1"/>
  <c r="AD19" i="1"/>
  <c r="AE19" i="1"/>
  <c r="AF19" i="1"/>
  <c r="AG19" i="1"/>
  <c r="AH19" i="1"/>
  <c r="AI19" i="1"/>
  <c r="AJ19" i="1"/>
  <c r="AK19" i="1"/>
  <c r="AL19" i="1"/>
  <c r="AM19" i="1"/>
  <c r="AN19" i="1"/>
  <c r="AO19" i="1"/>
  <c r="AP19" i="1"/>
  <c r="AQ19" i="1"/>
  <c r="H6" i="1"/>
  <c r="I6" i="1"/>
  <c r="CM12" i="1"/>
  <c r="CM16" i="1"/>
  <c r="CM17" i="1"/>
  <c r="CM18" i="1"/>
  <c r="CM24" i="1"/>
  <c r="AQ12" i="1"/>
  <c r="AQ13" i="1"/>
  <c r="AQ14" i="1"/>
  <c r="AQ15" i="1"/>
  <c r="AQ16" i="1"/>
  <c r="AQ17" i="1"/>
  <c r="AQ18" i="1"/>
  <c r="AQ20" i="1"/>
  <c r="AQ21" i="1"/>
  <c r="AQ22" i="1"/>
  <c r="AQ23" i="1"/>
  <c r="AQ24" i="1"/>
  <c r="AQ25" i="1"/>
  <c r="AQ26" i="1"/>
  <c r="AQ27" i="1"/>
  <c r="CL16" i="1"/>
  <c r="CL17" i="1"/>
  <c r="CL18" i="1"/>
  <c r="CL24" i="1"/>
  <c r="CL12" i="1"/>
  <c r="AP12" i="1"/>
  <c r="AP13" i="1"/>
  <c r="AP14" i="1"/>
  <c r="AP15" i="1"/>
  <c r="AP16" i="1"/>
  <c r="AP17" i="1"/>
  <c r="AP18" i="1"/>
  <c r="AP20" i="1"/>
  <c r="AP21" i="1"/>
  <c r="AP22" i="1"/>
  <c r="AP23" i="1"/>
  <c r="AP24" i="1"/>
  <c r="AP25" i="1"/>
  <c r="AP26" i="1"/>
  <c r="AP27" i="1"/>
  <c r="AC12" i="1"/>
  <c r="AD12" i="1"/>
  <c r="AE12" i="1"/>
  <c r="AF12" i="1"/>
  <c r="AG12" i="1"/>
  <c r="AH12" i="1"/>
  <c r="AI12" i="1"/>
  <c r="AJ12" i="1"/>
  <c r="AK12" i="1"/>
  <c r="AL12" i="1"/>
  <c r="AM12" i="1"/>
  <c r="AN12" i="1"/>
  <c r="AO12" i="1"/>
  <c r="AC13" i="1"/>
  <c r="AD13" i="1"/>
  <c r="AE13" i="1"/>
  <c r="AF13" i="1"/>
  <c r="AG13" i="1"/>
  <c r="AH13" i="1"/>
  <c r="AI13" i="1"/>
  <c r="AJ13" i="1"/>
  <c r="AK13" i="1"/>
  <c r="AL13" i="1"/>
  <c r="AM13" i="1"/>
  <c r="AN13" i="1"/>
  <c r="AO13" i="1"/>
  <c r="AC14" i="1"/>
  <c r="AD14" i="1"/>
  <c r="AE14" i="1"/>
  <c r="AF14" i="1"/>
  <c r="AG14" i="1"/>
  <c r="AH14" i="1"/>
  <c r="AI14" i="1"/>
  <c r="AJ14" i="1"/>
  <c r="AK14" i="1"/>
  <c r="AL14" i="1"/>
  <c r="AM14" i="1"/>
  <c r="AN14" i="1"/>
  <c r="AO14" i="1"/>
  <c r="AC15" i="1"/>
  <c r="AD15" i="1"/>
  <c r="AE15" i="1"/>
  <c r="AF15" i="1"/>
  <c r="AG15" i="1"/>
  <c r="AH15" i="1"/>
  <c r="AI15" i="1"/>
  <c r="AJ15" i="1"/>
  <c r="AK15" i="1"/>
  <c r="AL15" i="1"/>
  <c r="AM15" i="1"/>
  <c r="AN15" i="1"/>
  <c r="AO15" i="1"/>
  <c r="AC16" i="1"/>
  <c r="AD16" i="1"/>
  <c r="AE16" i="1"/>
  <c r="AF16" i="1"/>
  <c r="AG16" i="1"/>
  <c r="AH16" i="1"/>
  <c r="AI16" i="1"/>
  <c r="AJ16" i="1"/>
  <c r="AK16" i="1"/>
  <c r="AL16" i="1"/>
  <c r="AM16" i="1"/>
  <c r="AN16" i="1"/>
  <c r="AO16" i="1"/>
  <c r="AC17" i="1"/>
  <c r="AD17" i="1"/>
  <c r="AE17" i="1"/>
  <c r="AF17" i="1"/>
  <c r="AG17" i="1"/>
  <c r="AH17" i="1"/>
  <c r="AI17" i="1"/>
  <c r="AJ17" i="1"/>
  <c r="AK17" i="1"/>
  <c r="AL17" i="1"/>
  <c r="AM17" i="1"/>
  <c r="AN17" i="1"/>
  <c r="AO17" i="1"/>
  <c r="AC18" i="1"/>
  <c r="AD18" i="1"/>
  <c r="AE18" i="1"/>
  <c r="AF18" i="1"/>
  <c r="AG18" i="1"/>
  <c r="AH18" i="1"/>
  <c r="AI18" i="1"/>
  <c r="AJ18" i="1"/>
  <c r="AK18" i="1"/>
  <c r="AL18" i="1"/>
  <c r="AM18" i="1"/>
  <c r="AN18" i="1"/>
  <c r="AO18" i="1"/>
  <c r="AC20" i="1"/>
  <c r="AD20" i="1"/>
  <c r="AE20" i="1"/>
  <c r="AF20" i="1"/>
  <c r="AG20" i="1"/>
  <c r="AH20" i="1"/>
  <c r="AI20" i="1"/>
  <c r="AJ20" i="1"/>
  <c r="AK20" i="1"/>
  <c r="AL20" i="1"/>
  <c r="AM20" i="1"/>
  <c r="AN20" i="1"/>
  <c r="AO20" i="1"/>
  <c r="AC21" i="1"/>
  <c r="AD21" i="1"/>
  <c r="AE21" i="1"/>
  <c r="AF21" i="1"/>
  <c r="AG21" i="1"/>
  <c r="AH21" i="1"/>
  <c r="AI21" i="1"/>
  <c r="AJ21" i="1"/>
  <c r="AK21" i="1"/>
  <c r="AL21" i="1"/>
  <c r="AM21" i="1"/>
  <c r="AN21" i="1"/>
  <c r="AO21" i="1"/>
  <c r="AC22" i="1"/>
  <c r="AD22" i="1"/>
  <c r="AE22" i="1"/>
  <c r="AF22" i="1"/>
  <c r="AG22" i="1"/>
  <c r="AH22" i="1"/>
  <c r="AI22" i="1"/>
  <c r="AJ22" i="1"/>
  <c r="AK22" i="1"/>
  <c r="AL22" i="1"/>
  <c r="AM22" i="1"/>
  <c r="AN22" i="1"/>
  <c r="AO22" i="1"/>
  <c r="AC23" i="1"/>
  <c r="AD23" i="1"/>
  <c r="AE23" i="1"/>
  <c r="AF23" i="1"/>
  <c r="AG23" i="1"/>
  <c r="AH23" i="1"/>
  <c r="AI23" i="1"/>
  <c r="AJ23" i="1"/>
  <c r="AK23" i="1"/>
  <c r="AL23" i="1"/>
  <c r="AM23" i="1"/>
  <c r="AN23" i="1"/>
  <c r="AO23" i="1"/>
  <c r="AC24" i="1"/>
  <c r="AD24" i="1"/>
  <c r="AE24" i="1"/>
  <c r="AF24" i="1"/>
  <c r="AG24" i="1"/>
  <c r="AH24" i="1"/>
  <c r="AI24" i="1"/>
  <c r="AJ24" i="1"/>
  <c r="AK24" i="1"/>
  <c r="AL24" i="1"/>
  <c r="AM24" i="1"/>
  <c r="AN24" i="1"/>
  <c r="AO24" i="1"/>
  <c r="AC25" i="1"/>
  <c r="AD25" i="1"/>
  <c r="AE25" i="1"/>
  <c r="AF25" i="1"/>
  <c r="AG25" i="1"/>
  <c r="AH25" i="1"/>
  <c r="AI25" i="1"/>
  <c r="AJ25" i="1"/>
  <c r="AK25" i="1"/>
  <c r="AL25" i="1"/>
  <c r="AM25" i="1"/>
  <c r="AN25" i="1"/>
  <c r="AO25" i="1"/>
  <c r="AC26" i="1"/>
  <c r="AD26" i="1"/>
  <c r="AE26" i="1"/>
  <c r="AF26" i="1"/>
  <c r="AG26" i="1"/>
  <c r="AH26" i="1"/>
  <c r="AI26" i="1"/>
  <c r="AJ26" i="1"/>
  <c r="AK26" i="1"/>
  <c r="AL26" i="1"/>
  <c r="AM26" i="1"/>
  <c r="AN26" i="1"/>
  <c r="AO26" i="1"/>
  <c r="AC27" i="1"/>
  <c r="AD27" i="1"/>
  <c r="AE27" i="1"/>
  <c r="AF27" i="1"/>
  <c r="AG27" i="1"/>
  <c r="AH27" i="1"/>
  <c r="AI27" i="1"/>
  <c r="AJ27" i="1"/>
  <c r="AK27" i="1"/>
  <c r="AL27" i="1"/>
  <c r="AM27" i="1"/>
  <c r="AN27" i="1"/>
  <c r="AO27" i="1"/>
  <c r="AB13" i="1"/>
  <c r="AB14" i="1"/>
  <c r="AB15" i="1"/>
  <c r="AB16" i="1"/>
  <c r="AB17" i="1"/>
  <c r="AB18" i="1"/>
  <c r="AB20" i="1"/>
  <c r="AB21" i="1"/>
  <c r="AB22" i="1"/>
  <c r="AB23" i="1"/>
  <c r="AB24" i="1"/>
  <c r="AB25" i="1"/>
  <c r="AB26" i="1"/>
  <c r="AB27" i="1"/>
  <c r="AB12" i="1"/>
  <c r="CK16" i="1"/>
  <c r="CK17" i="1"/>
  <c r="CK18" i="1"/>
  <c r="CK24" i="1"/>
  <c r="BM18" i="1" l="1"/>
  <c r="CJ16" i="1" l="1"/>
  <c r="CJ24" i="1"/>
  <c r="CJ18" i="1"/>
  <c r="CJ17" i="1"/>
</calcChain>
</file>

<file path=xl/comments1.xml><?xml version="1.0" encoding="utf-8"?>
<comments xmlns="http://schemas.openxmlformats.org/spreadsheetml/2006/main">
  <authors>
    <author>jmarks</author>
    <author>Lisa Cowan</author>
  </authors>
  <commentList>
    <comment ref="I9" authorId="0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note manual entry
</t>
        </r>
      </text>
    </comment>
    <comment ref="J9" authorId="0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note manual entry
</t>
        </r>
      </text>
    </comment>
    <comment ref="D67" authorId="1" shapeId="0">
      <text>
        <r>
          <rPr>
            <b/>
            <sz val="9"/>
            <color indexed="81"/>
            <rFont val="Tahoma"/>
            <family val="2"/>
          </rPr>
          <t>Lisa Cowan:</t>
        </r>
        <r>
          <rPr>
            <sz val="9"/>
            <color indexed="81"/>
            <rFont val="Tahoma"/>
            <family val="2"/>
          </rPr>
          <t xml:space="preserve">
Manual formula change</t>
        </r>
      </text>
    </comment>
    <comment ref="E67" authorId="1" shapeId="0">
      <text>
        <r>
          <rPr>
            <b/>
            <sz val="9"/>
            <color indexed="81"/>
            <rFont val="Tahoma"/>
            <family val="2"/>
          </rPr>
          <t>Lisa Cowan:</t>
        </r>
        <r>
          <rPr>
            <sz val="9"/>
            <color indexed="81"/>
            <rFont val="Tahoma"/>
            <family val="2"/>
          </rPr>
          <t xml:space="preserve">
Manual formula change</t>
        </r>
      </text>
    </comment>
    <comment ref="D68" authorId="1" shapeId="0">
      <text>
        <r>
          <rPr>
            <b/>
            <sz val="9"/>
            <color indexed="81"/>
            <rFont val="Tahoma"/>
            <family val="2"/>
          </rPr>
          <t>Lisa Cowan:</t>
        </r>
        <r>
          <rPr>
            <sz val="9"/>
            <color indexed="81"/>
            <rFont val="Tahoma"/>
            <family val="2"/>
          </rPr>
          <t xml:space="preserve">
Manual formula change</t>
        </r>
      </text>
    </comment>
    <comment ref="E68" authorId="1" shapeId="0">
      <text>
        <r>
          <rPr>
            <b/>
            <sz val="9"/>
            <color indexed="81"/>
            <rFont val="Tahoma"/>
            <family val="2"/>
          </rPr>
          <t>Lisa Cowan:</t>
        </r>
        <r>
          <rPr>
            <sz val="9"/>
            <color indexed="81"/>
            <rFont val="Tahoma"/>
            <family val="2"/>
          </rPr>
          <t xml:space="preserve">
Manual formula change</t>
        </r>
      </text>
    </comment>
  </commentList>
</comments>
</file>

<file path=xl/comments2.xml><?xml version="1.0" encoding="utf-8"?>
<comments xmlns="http://schemas.openxmlformats.org/spreadsheetml/2006/main">
  <authors>
    <author>jennifer berg</author>
    <author>JLM</author>
    <author>jmarks</author>
    <author>mloverde</author>
  </authors>
  <commentList>
    <comment ref="AH5" authorId="0" shapeId="0">
      <text>
        <r>
          <rPr>
            <b/>
            <sz val="8"/>
            <color indexed="81"/>
            <rFont val="Tahoma"/>
            <family val="2"/>
          </rPr>
          <t>rankings redone with delaware included</t>
        </r>
      </text>
    </comment>
    <comment ref="S6" authorId="1" shape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AAUP</t>
        </r>
      </text>
    </comment>
    <comment ref="T6" authorId="1" shape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IPEDS</t>
        </r>
      </text>
    </comment>
    <comment ref="U6" authorId="1" shape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IPEDS</t>
        </r>
      </text>
    </comment>
    <comment ref="V6" authorId="1" shape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IPEDS</t>
        </r>
      </text>
    </comment>
    <comment ref="W6" authorId="1" shape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IPEDS</t>
        </r>
      </text>
    </comment>
    <comment ref="X6" authorId="1" shape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IPEDS</t>
        </r>
      </text>
    </comment>
    <comment ref="BB6" authorId="1" shape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too few reporting
</t>
        </r>
      </text>
    </comment>
    <comment ref="BC6" authorId="1" shape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too few reporting
</t>
        </r>
      </text>
    </comment>
    <comment ref="BD6" authorId="1" shape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too few reporting
</t>
        </r>
      </text>
    </comment>
    <comment ref="BE6" authorId="1" shape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too few reporting
</t>
        </r>
      </text>
    </comment>
    <comment ref="BF6" authorId="1" shape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too few reporting
</t>
        </r>
      </text>
    </comment>
    <comment ref="BG6" authorId="1" shape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too few reporting
</t>
        </r>
      </text>
    </comment>
    <comment ref="BH6" authorId="1" shape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too few reporting
</t>
        </r>
      </text>
    </comment>
    <comment ref="BI6" authorId="1" shape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too few reporting
</t>
        </r>
      </text>
    </comment>
    <comment ref="BJ6" authorId="1" shape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too few reporting
</t>
        </r>
      </text>
    </comment>
    <comment ref="BK6" authorId="1" shape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too few reporting
</t>
        </r>
      </text>
    </comment>
    <comment ref="BL6" authorId="1" shape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too few reporting
</t>
        </r>
      </text>
    </comment>
    <comment ref="BM6" authorId="1" shape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too few reporting
</t>
        </r>
      </text>
    </comment>
    <comment ref="BN6" authorId="1" shape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too few reporting
</t>
        </r>
      </text>
    </comment>
    <comment ref="BO6" authorId="1" shape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too few reporting
</t>
        </r>
      </text>
    </comment>
    <comment ref="BP6" authorId="1" shape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too few reporting
</t>
        </r>
      </text>
    </comment>
    <comment ref="BQ6" authorId="1" shape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too few reporting
</t>
        </r>
      </text>
    </comment>
    <comment ref="BR6" authorId="1" shape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too few reporting
</t>
        </r>
      </text>
    </comment>
    <comment ref="BS6" authorId="1" shape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too few reporting
</t>
        </r>
      </text>
    </comment>
    <comment ref="BT6" authorId="1" shape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too few reporting
</t>
        </r>
      </text>
    </comment>
    <comment ref="BU6" authorId="1" shape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too few reporting
</t>
        </r>
      </text>
    </comment>
    <comment ref="BV6" authorId="1" shape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too few reporting
</t>
        </r>
      </text>
    </comment>
    <comment ref="N12" authorId="2" shapeId="0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extrapolated</t>
        </r>
      </text>
    </comment>
    <comment ref="B14" authorId="2" shapeId="0">
      <text>
        <r>
          <rPr>
            <b/>
            <sz val="10"/>
            <color indexed="81"/>
            <rFont val="Tahoma"/>
            <family val="2"/>
          </rPr>
          <t>jmarks: NSF Web Caspar</t>
        </r>
      </text>
    </comment>
    <comment ref="C14" authorId="2" shapeId="0">
      <text>
        <r>
          <rPr>
            <sz val="10"/>
            <color indexed="81"/>
            <rFont val="Tahoma"/>
            <family val="2"/>
          </rPr>
          <t>IPEDS raw data</t>
        </r>
      </text>
    </comment>
    <comment ref="D14" authorId="2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webcaspar
</t>
        </r>
      </text>
    </comment>
    <comment ref="H14" authorId="0" shapeId="0">
      <text>
        <r>
          <rPr>
            <b/>
            <sz val="8"/>
            <color indexed="81"/>
            <rFont val="Tahoma"/>
            <family val="2"/>
          </rPr>
          <t>from webcaspar</t>
        </r>
      </text>
    </comment>
    <comment ref="L14" authorId="2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from IPEDS PAS</t>
        </r>
      </text>
    </comment>
    <comment ref="T16" authorId="1" shape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Macon State became a four-year college</t>
        </r>
      </text>
    </comment>
    <comment ref="BH17" authorId="1" shape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extrapolated</t>
        </r>
      </text>
    </comment>
    <comment ref="A18" authorId="3" shapeId="0">
      <text>
        <r>
          <rPr>
            <b/>
            <sz val="8"/>
            <color indexed="81"/>
            <rFont val="Tahoma"/>
            <family val="2"/>
          </rPr>
          <t>mloverde:</t>
        </r>
        <r>
          <rPr>
            <sz val="8"/>
            <color indexed="81"/>
            <rFont val="Tahoma"/>
            <family val="2"/>
          </rPr>
          <t xml:space="preserve">
A reporting change went into effect in 1997-98.</t>
        </r>
      </text>
    </comment>
    <comment ref="BK18" authorId="1" shape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extrapolated</t>
        </r>
      </text>
    </comment>
    <comment ref="BL18" authorId="1" shape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extrapolated</t>
        </r>
      </text>
    </comment>
    <comment ref="BM18" authorId="2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31,145 reported but extrapolated figure substituted for apparent anomoly
</t>
        </r>
      </text>
    </comment>
  </commentList>
</comments>
</file>

<file path=xl/sharedStrings.xml><?xml version="1.0" encoding="utf-8"?>
<sst xmlns="http://schemas.openxmlformats.org/spreadsheetml/2006/main" count="828" uniqueCount="141">
  <si>
    <t>Average Salaries of Full-Time Faculty</t>
  </si>
  <si>
    <t>Salaries---------------</t>
  </si>
  <si>
    <t>1988-89</t>
  </si>
  <si>
    <t>1989-90</t>
  </si>
  <si>
    <t>1990-91</t>
  </si>
  <si>
    <t>1991-92</t>
  </si>
  <si>
    <t>1992-93</t>
  </si>
  <si>
    <t>1993-94</t>
  </si>
  <si>
    <t>1994-95</t>
  </si>
  <si>
    <t>1995-96</t>
  </si>
  <si>
    <t>1996-97</t>
  </si>
  <si>
    <t>Alabama</t>
  </si>
  <si>
    <t>Arkansas</t>
  </si>
  <si>
    <t>Florida</t>
  </si>
  <si>
    <t>Georgia</t>
  </si>
  <si>
    <t>Kentucky</t>
  </si>
  <si>
    <t>Louisiana</t>
  </si>
  <si>
    <t>Maryland</t>
  </si>
  <si>
    <t>Mississippi</t>
  </si>
  <si>
    <t>North Carolina</t>
  </si>
  <si>
    <t>Oklahoma</t>
  </si>
  <si>
    <t>South Carolina</t>
  </si>
  <si>
    <t>Tennessee</t>
  </si>
  <si>
    <t>Texas</t>
  </si>
  <si>
    <t>Virginia</t>
  </si>
  <si>
    <t>West Virginia</t>
  </si>
  <si>
    <t>NOTE:  Salaries reported as 11-12 month appointments have been converted to 9-10 month equivalence by reducing the reported amounts by 2/11.  The data shown for Texas include average</t>
  </si>
  <si>
    <t>budgeted faculty salaries for both full-time and part-time faculty for the first four ranks only.</t>
  </si>
  <si>
    <t>Sources:</t>
  </si>
  <si>
    <t>NA</t>
  </si>
  <si>
    <t>SREB</t>
  </si>
  <si>
    <t>1997-98</t>
  </si>
  <si>
    <t>Delaware</t>
  </si>
  <si>
    <t>SREB states</t>
  </si>
  <si>
    <t>1998-99</t>
  </si>
  <si>
    <t>1999-00</t>
  </si>
  <si>
    <t>2000-01</t>
  </si>
  <si>
    <t>2001-02</t>
  </si>
  <si>
    <t>Salary Rankings</t>
  </si>
  <si>
    <t>PUBLIC TWO-YEAR INSTITUTIONS</t>
  </si>
  <si>
    <t>Average</t>
  </si>
  <si>
    <t>Salary</t>
  </si>
  <si>
    <t xml:space="preserve"> </t>
  </si>
  <si>
    <t>—</t>
  </si>
  <si>
    <t>Two-Year Colleges</t>
  </si>
  <si>
    <t>Technical Institutes</t>
  </si>
  <si>
    <t>2002-03</t>
  </si>
  <si>
    <t>Two Year Colleges</t>
  </si>
  <si>
    <t>Technical Institutes or Colleges</t>
  </si>
  <si>
    <t>2003-04</t>
  </si>
  <si>
    <t>SREB-State Data Exchange.</t>
  </si>
  <si>
    <t>2004-05</t>
  </si>
  <si>
    <t xml:space="preserve">Percent of </t>
  </si>
  <si>
    <t>U.S. Average</t>
  </si>
  <si>
    <t>2005-06</t>
  </si>
  <si>
    <t xml:space="preserve"> "—" indicates not available.</t>
  </si>
  <si>
    <t>2006-07</t>
  </si>
  <si>
    <t>All Ranks</t>
  </si>
  <si>
    <t>Salaries (current dollars)</t>
  </si>
  <si>
    <t>Salary Ranking</t>
  </si>
  <si>
    <t>Salaries</t>
  </si>
  <si>
    <t>2007-08</t>
  </si>
  <si>
    <t>(all ranks)</t>
  </si>
  <si>
    <t>Percent Change</t>
  </si>
  <si>
    <t>2008-09</t>
  </si>
  <si>
    <t>DE Salaries06 (#108)</t>
  </si>
  <si>
    <t>DE Salaries07 (#108)</t>
  </si>
  <si>
    <t>DE Salaries08 (#108)</t>
  </si>
  <si>
    <t>DE Salaries09 (#108)</t>
  </si>
  <si>
    <t>DE Salaries06 (#109)</t>
  </si>
  <si>
    <t>DE Salaries07 (#109)</t>
  </si>
  <si>
    <t>DE Salaries08 (#109)</t>
  </si>
  <si>
    <t>DE Salaries09 (#109)</t>
  </si>
  <si>
    <t>2009-10</t>
  </si>
  <si>
    <t>West</t>
  </si>
  <si>
    <t>Alaska</t>
  </si>
  <si>
    <t>Arizona</t>
  </si>
  <si>
    <t>California</t>
  </si>
  <si>
    <t>Colorado</t>
  </si>
  <si>
    <t>Hawaii</t>
  </si>
  <si>
    <t>Idaho</t>
  </si>
  <si>
    <t>Montana</t>
  </si>
  <si>
    <t>Nevada</t>
  </si>
  <si>
    <t>New Mexico</t>
  </si>
  <si>
    <t>Oregon</t>
  </si>
  <si>
    <t>Utah</t>
  </si>
  <si>
    <t>Washington</t>
  </si>
  <si>
    <t>Wyoming</t>
  </si>
  <si>
    <t>Midwest</t>
  </si>
  <si>
    <t>Illinois</t>
  </si>
  <si>
    <t>Indiana</t>
  </si>
  <si>
    <t>Iowa</t>
  </si>
  <si>
    <t>Kansas</t>
  </si>
  <si>
    <t>Michigan</t>
  </si>
  <si>
    <t>Minnesota</t>
  </si>
  <si>
    <t>Missouri</t>
  </si>
  <si>
    <t>Nebraska</t>
  </si>
  <si>
    <t>North Dakota</t>
  </si>
  <si>
    <t>Ohio</t>
  </si>
  <si>
    <t>South Dakota</t>
  </si>
  <si>
    <t>Wisconsin</t>
  </si>
  <si>
    <t>Northeast</t>
  </si>
  <si>
    <t>Connecticut</t>
  </si>
  <si>
    <t>Maine</t>
  </si>
  <si>
    <t>Massachusetts</t>
  </si>
  <si>
    <t>New Hampshire</t>
  </si>
  <si>
    <t>New Jersey</t>
  </si>
  <si>
    <t>New York</t>
  </si>
  <si>
    <t>Pennsylvania</t>
  </si>
  <si>
    <t>Rhode Island</t>
  </si>
  <si>
    <t>Vermont</t>
  </si>
  <si>
    <t>District of Columbia</t>
  </si>
  <si>
    <t>DE Salaries06 (#108); IPEDS</t>
  </si>
  <si>
    <t>50 States and D.C.</t>
  </si>
  <si>
    <t>50 states and D.C.</t>
  </si>
  <si>
    <t>Average Salaries of Full-Time Instructional Faculty at Public Two-Year Colleges and  Technical Institutes or Colleges</t>
  </si>
  <si>
    <t xml:space="preserve"> "NA" indicates not applicable. There was no institution of this type in at least one of the years.</t>
  </si>
  <si>
    <t>2010-11</t>
  </si>
  <si>
    <t>DE Salaries11 (#145s)</t>
  </si>
  <si>
    <t>DE Salaries11 (#144s), IPEDS</t>
  </si>
  <si>
    <t>AY CPI for constant dollar calculation (from "Price Indexes" worksheet)</t>
  </si>
  <si>
    <t>2011-12</t>
  </si>
  <si>
    <t>DE Salaries12 (#144s); IPEDS</t>
  </si>
  <si>
    <t>DE Salaries12 (#145s)</t>
  </si>
  <si>
    <t>Constant (2006-07 academic year) Dollars</t>
  </si>
  <si>
    <t xml:space="preserve">SREB and the National Center for Education Statistics (NCES) treat two-year colleges awarding bachelor's degrees differently. NCES classifies two-year colleges awarding bachelor's degrees as four-year. SREB classifies them as two-year until they meet other criteria. (See Appendix A for definitions.) </t>
  </si>
  <si>
    <t>Public Two-Year Colleges</t>
  </si>
  <si>
    <t>Public Technical Institutes or Colleges</t>
  </si>
  <si>
    <t>Current Dollars</t>
  </si>
  <si>
    <r>
      <t>Inflation-Adjusted</t>
    </r>
    <r>
      <rPr>
        <vertAlign val="superscript"/>
        <sz val="10"/>
        <rFont val="Arial"/>
        <family val="2"/>
      </rPr>
      <t>1</t>
    </r>
  </si>
  <si>
    <t>2012-13</t>
  </si>
  <si>
    <t>Non-SREB states data found in Sals by Type Pivot Table, New EquatedData 06-07 file.</t>
  </si>
  <si>
    <t>IPEDS Faculty Salary data, SalEquatedData08; AL difference so great because of small N</t>
  </si>
  <si>
    <t>In order for this to profile the same group as the faculty salary averages, figures include all full-time faculty at public two-year colleges and technical institutes except those at specialized institutions. (See Appendix A for examples.)</t>
  </si>
  <si>
    <t>2013-14</t>
  </si>
  <si>
    <t xml:space="preserve"> 2008-09 to 2013-14</t>
  </si>
  <si>
    <t xml:space="preserve"> June 2015</t>
  </si>
  <si>
    <t xml:space="preserve">Notes: </t>
  </si>
  <si>
    <t>SREB analysis of National Center for Education Statistics Human Resources survey — www.nces.ed.gov/ipeds.</t>
  </si>
  <si>
    <r>
      <rPr>
        <vertAlign val="superscript"/>
        <sz val="10"/>
        <rFont val="Arial"/>
        <family val="2"/>
      </rPr>
      <t xml:space="preserve">1 </t>
    </r>
    <r>
      <rPr>
        <sz val="10"/>
        <rFont val="Arial"/>
        <family val="2"/>
      </rPr>
      <t>The Consumer Price Index (CPI) increased by 10.6 percent from 2008-09 to 2013-14. The CPI in July of the year in which the academic year begins is used.</t>
    </r>
  </si>
  <si>
    <t>Table 85 (84)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</si>
</sst>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0.0"/>
    <numFmt numFmtId="167" formatCode="_(* #,##0.0_);_(* \(#,##0.0\);_(* &quot;-&quot;??_);_(@_)"/>
  </numFmts>
  <fonts count="21">
    <font>
      <sz val="10"/>
      <name val="SWISS-C"/>
    </font>
    <font>
      <sz val="11"/>
      <color theme="1"/>
      <name val="Calibri"/>
      <family val="2"/>
      <scheme val="minor"/>
    </font>
    <font>
      <sz val="12"/>
      <name val="AGaramond"/>
      <family val="3"/>
    </font>
    <font>
      <sz val="10"/>
      <name val="Arial"/>
      <family val="2"/>
    </font>
    <font>
      <sz val="10"/>
      <color indexed="81"/>
      <name val="Tahoma"/>
      <family val="2"/>
    </font>
    <font>
      <b/>
      <sz val="10"/>
      <color indexed="81"/>
      <name val="Tahoma"/>
      <family val="2"/>
    </font>
    <font>
      <b/>
      <sz val="10"/>
      <color indexed="10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8"/>
      <name val="SWISS-C"/>
    </font>
    <font>
      <sz val="10"/>
      <name val="Arial"/>
      <family val="2"/>
    </font>
    <font>
      <sz val="10"/>
      <color indexed="12"/>
      <name val="SWISS-C"/>
    </font>
    <font>
      <sz val="10"/>
      <color indexed="12"/>
      <name val="Arial"/>
      <family val="2"/>
    </font>
    <font>
      <vertAlign val="superscript"/>
      <sz val="10"/>
      <name val="Arial"/>
      <family val="2"/>
    </font>
    <font>
      <sz val="10"/>
      <color rgb="FF0000FF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color rgb="FFC00000"/>
      <name val="Arial"/>
      <family val="2"/>
    </font>
    <font>
      <b/>
      <sz val="8"/>
      <color rgb="FFC00000"/>
      <name val="SWISS-C"/>
    </font>
    <font>
      <b/>
      <sz val="10"/>
      <color rgb="FFC00000"/>
      <name val="SWISS-C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>
      <alignment horizontal="left" wrapText="1"/>
    </xf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43" fontId="3" fillId="0" borderId="0" applyFont="0" applyFill="0" applyBorder="0" applyAlignment="0" applyProtection="0"/>
  </cellStyleXfs>
  <cellXfs count="271">
    <xf numFmtId="37" fontId="0" fillId="0" borderId="0" xfId="0" applyNumberFormat="1" applyAlignment="1"/>
    <xf numFmtId="37" fontId="3" fillId="0" borderId="0" xfId="0" applyNumberFormat="1" applyFont="1" applyAlignment="1"/>
    <xf numFmtId="37" fontId="3" fillId="0" borderId="0" xfId="0" applyNumberFormat="1" applyFont="1" applyAlignment="1">
      <alignment horizontal="left"/>
    </xf>
    <xf numFmtId="37" fontId="0" fillId="0" borderId="2" xfId="0" applyNumberFormat="1" applyBorder="1" applyAlignment="1"/>
    <xf numFmtId="164" fontId="6" fillId="0" borderId="0" xfId="1" applyNumberFormat="1" applyFont="1"/>
    <xf numFmtId="37" fontId="3" fillId="0" borderId="0" xfId="0" applyNumberFormat="1" applyFont="1" applyAlignment="1" applyProtection="1"/>
    <xf numFmtId="37" fontId="3" fillId="0" borderId="0" xfId="0" applyNumberFormat="1" applyFont="1" applyAlignment="1" applyProtection="1">
      <alignment horizontal="left"/>
    </xf>
    <xf numFmtId="37" fontId="3" fillId="0" borderId="0" xfId="0" applyNumberFormat="1" applyFont="1" applyAlignment="1" applyProtection="1">
      <alignment horizontal="fill"/>
    </xf>
    <xf numFmtId="37" fontId="3" fillId="0" borderId="0" xfId="0" applyNumberFormat="1" applyFont="1" applyAlignment="1" applyProtection="1">
      <alignment horizontal="right"/>
    </xf>
    <xf numFmtId="37" fontId="3" fillId="0" borderId="0" xfId="0" applyNumberFormat="1" applyFont="1" applyAlignment="1" applyProtection="1">
      <alignment horizontal="center"/>
    </xf>
    <xf numFmtId="37" fontId="3" fillId="0" borderId="0" xfId="0" applyNumberFormat="1" applyFont="1" applyFill="1" applyAlignment="1" applyProtection="1">
      <alignment horizontal="center"/>
    </xf>
    <xf numFmtId="37" fontId="3" fillId="0" borderId="0" xfId="0" applyNumberFormat="1" applyFont="1" applyBorder="1" applyAlignment="1" applyProtection="1">
      <alignment horizontal="right"/>
    </xf>
    <xf numFmtId="37" fontId="3" fillId="0" borderId="0" xfId="0" applyNumberFormat="1" applyFont="1" applyBorder="1" applyAlignment="1" applyProtection="1"/>
    <xf numFmtId="37" fontId="3" fillId="0" borderId="0" xfId="0" applyNumberFormat="1" applyFont="1" applyAlignment="1" applyProtection="1">
      <alignment horizontal="centerContinuous"/>
    </xf>
    <xf numFmtId="37" fontId="3" fillId="0" borderId="1" xfId="0" applyNumberFormat="1" applyFont="1" applyBorder="1" applyAlignment="1" applyProtection="1"/>
    <xf numFmtId="37" fontId="3" fillId="0" borderId="1" xfId="0" applyNumberFormat="1" applyFont="1" applyBorder="1" applyAlignment="1" applyProtection="1">
      <alignment horizontal="right"/>
    </xf>
    <xf numFmtId="37" fontId="3" fillId="0" borderId="0" xfId="0" applyNumberFormat="1" applyFont="1" applyFill="1" applyAlignment="1" applyProtection="1"/>
    <xf numFmtId="37" fontId="3" fillId="0" borderId="0" xfId="0" applyNumberFormat="1" applyFont="1" applyBorder="1" applyAlignment="1" applyProtection="1">
      <alignment horizontal="fill"/>
    </xf>
    <xf numFmtId="37" fontId="3" fillId="0" borderId="0" xfId="0" applyNumberFormat="1" applyFont="1" applyAlignment="1">
      <alignment horizontal="right"/>
    </xf>
    <xf numFmtId="37" fontId="0" fillId="0" borderId="0" xfId="0" applyNumberFormat="1" applyBorder="1" applyAlignment="1"/>
    <xf numFmtId="0" fontId="3" fillId="0" borderId="0" xfId="0" applyNumberFormat="1" applyFont="1" applyBorder="1" applyAlignment="1" applyProtection="1">
      <alignment horizontal="right"/>
    </xf>
    <xf numFmtId="3" fontId="3" fillId="0" borderId="0" xfId="0" applyNumberFormat="1" applyFont="1" applyBorder="1" applyAlignment="1"/>
    <xf numFmtId="37" fontId="3" fillId="0" borderId="0" xfId="0" applyNumberFormat="1" applyFont="1" applyBorder="1" applyAlignment="1"/>
    <xf numFmtId="0" fontId="10" fillId="0" borderId="0" xfId="0" applyFont="1">
      <alignment horizontal="left" wrapText="1"/>
    </xf>
    <xf numFmtId="37" fontId="3" fillId="0" borderId="3" xfId="0" applyNumberFormat="1" applyFont="1" applyBorder="1" applyAlignment="1" applyProtection="1"/>
    <xf numFmtId="37" fontId="3" fillId="0" borderId="3" xfId="0" applyNumberFormat="1" applyFont="1" applyBorder="1" applyAlignment="1" applyProtection="1">
      <alignment horizontal="right"/>
    </xf>
    <xf numFmtId="0" fontId="0" fillId="0" borderId="0" xfId="0" applyFont="1" applyFill="1" applyAlignment="1" applyProtection="1">
      <alignment horizontal="left"/>
    </xf>
    <xf numFmtId="0" fontId="0" fillId="0" borderId="0" xfId="0" applyFill="1" applyAlignment="1" applyProtection="1">
      <alignment horizontal="left"/>
    </xf>
    <xf numFmtId="0" fontId="0" fillId="0" borderId="0" xfId="0" applyAlignment="1" applyProtection="1">
      <alignment horizontal="left"/>
    </xf>
    <xf numFmtId="37" fontId="3" fillId="0" borderId="0" xfId="0" applyNumberFormat="1" applyFont="1" applyBorder="1" applyAlignment="1">
      <alignment horizontal="right"/>
    </xf>
    <xf numFmtId="37" fontId="3" fillId="0" borderId="0" xfId="0" applyNumberFormat="1" applyFont="1" applyFill="1" applyBorder="1" applyAlignment="1">
      <alignment horizontal="right"/>
    </xf>
    <xf numFmtId="37" fontId="3" fillId="0" borderId="0" xfId="0" applyNumberFormat="1" applyFont="1" applyFill="1" applyBorder="1" applyAlignment="1"/>
    <xf numFmtId="3" fontId="3" fillId="0" borderId="0" xfId="1" applyNumberFormat="1" applyFont="1" applyBorder="1" applyAlignment="1">
      <alignment horizontal="right"/>
    </xf>
    <xf numFmtId="37" fontId="3" fillId="0" borderId="11" xfId="0" applyNumberFormat="1" applyFont="1" applyBorder="1" applyAlignment="1" applyProtection="1"/>
    <xf numFmtId="37" fontId="3" fillId="0" borderId="11" xfId="0" applyNumberFormat="1" applyFont="1" applyBorder="1" applyAlignment="1" applyProtection="1">
      <alignment horizontal="right"/>
    </xf>
    <xf numFmtId="37" fontId="3" fillId="0" borderId="12" xfId="0" applyNumberFormat="1" applyFont="1" applyBorder="1" applyAlignment="1" applyProtection="1">
      <alignment horizontal="right"/>
    </xf>
    <xf numFmtId="37" fontId="3" fillId="0" borderId="11" xfId="0" applyNumberFormat="1" applyFont="1" applyFill="1" applyBorder="1" applyAlignment="1" applyProtection="1">
      <alignment horizontal="right"/>
    </xf>
    <xf numFmtId="37" fontId="0" fillId="0" borderId="0" xfId="0" applyNumberFormat="1" applyAlignment="1">
      <alignment horizontal="right"/>
    </xf>
    <xf numFmtId="37" fontId="3" fillId="0" borderId="1" xfId="0" applyNumberFormat="1" applyFont="1" applyBorder="1" applyAlignment="1">
      <alignment horizontal="right"/>
    </xf>
    <xf numFmtId="37" fontId="0" fillId="0" borderId="0" xfId="0" applyNumberFormat="1" applyBorder="1" applyAlignment="1">
      <alignment horizontal="right"/>
    </xf>
    <xf numFmtId="3" fontId="3" fillId="0" borderId="0" xfId="2" applyNumberFormat="1" applyFont="1"/>
    <xf numFmtId="3" fontId="0" fillId="0" borderId="0" xfId="0" applyNumberFormat="1" applyAlignment="1"/>
    <xf numFmtId="0" fontId="0" fillId="0" borderId="11" xfId="0" applyBorder="1" applyAlignment="1" applyProtection="1">
      <alignment horizontal="right" wrapText="1"/>
    </xf>
    <xf numFmtId="37" fontId="3" fillId="0" borderId="3" xfId="0" applyNumberFormat="1" applyFont="1" applyBorder="1" applyAlignment="1" applyProtection="1">
      <alignment horizontal="left"/>
    </xf>
    <xf numFmtId="37" fontId="3" fillId="0" borderId="4" xfId="0" applyNumberFormat="1" applyFont="1" applyBorder="1" applyAlignment="1" applyProtection="1">
      <alignment horizontal="right"/>
    </xf>
    <xf numFmtId="3" fontId="3" fillId="0" borderId="0" xfId="2" applyNumberFormat="1" applyFont="1" applyBorder="1"/>
    <xf numFmtId="3" fontId="0" fillId="0" borderId="0" xfId="0" applyNumberFormat="1" applyBorder="1" applyAlignment="1"/>
    <xf numFmtId="37" fontId="3" fillId="0" borderId="11" xfId="0" applyNumberFormat="1" applyFont="1" applyBorder="1" applyAlignment="1">
      <alignment horizontal="right"/>
    </xf>
    <xf numFmtId="164" fontId="11" fillId="0" borderId="0" xfId="1" applyNumberFormat="1" applyFont="1" applyFill="1" applyAlignment="1" applyProtection="1">
      <alignment horizontal="right" wrapText="1"/>
    </xf>
    <xf numFmtId="37" fontId="12" fillId="0" borderId="0" xfId="0" applyNumberFormat="1" applyFont="1" applyBorder="1" applyAlignment="1" applyProtection="1">
      <alignment horizontal="right"/>
    </xf>
    <xf numFmtId="0" fontId="11" fillId="0" borderId="1" xfId="0" applyFont="1" applyBorder="1" applyAlignment="1" applyProtection="1">
      <alignment horizontal="left"/>
    </xf>
    <xf numFmtId="37" fontId="0" fillId="0" borderId="0" xfId="0" applyNumberFormat="1" applyFill="1" applyAlignment="1"/>
    <xf numFmtId="37" fontId="3" fillId="0" borderId="3" xfId="0" applyNumberFormat="1" applyFont="1" applyFill="1" applyBorder="1" applyAlignment="1" applyProtection="1"/>
    <xf numFmtId="3" fontId="3" fillId="0" borderId="0" xfId="0" applyNumberFormat="1" applyFont="1" applyFill="1" applyBorder="1" applyAlignment="1"/>
    <xf numFmtId="37" fontId="0" fillId="0" borderId="0" xfId="0" applyNumberFormat="1" applyFill="1" applyBorder="1" applyAlignment="1"/>
    <xf numFmtId="3" fontId="3" fillId="0" borderId="0" xfId="0" applyNumberFormat="1" applyFont="1" applyFill="1" applyAlignment="1"/>
    <xf numFmtId="3" fontId="3" fillId="0" borderId="0" xfId="0" applyNumberFormat="1" applyFont="1" applyFill="1" applyAlignment="1">
      <alignment horizontal="left"/>
    </xf>
    <xf numFmtId="3" fontId="3" fillId="0" borderId="1" xfId="0" applyNumberFormat="1" applyFont="1" applyFill="1" applyBorder="1" applyAlignment="1"/>
    <xf numFmtId="3" fontId="3" fillId="0" borderId="11" xfId="0" applyNumberFormat="1" applyFont="1" applyFill="1" applyBorder="1" applyAlignment="1"/>
    <xf numFmtId="3" fontId="3" fillId="0" borderId="3" xfId="0" applyNumberFormat="1" applyFont="1" applyFill="1" applyBorder="1" applyAlignment="1"/>
    <xf numFmtId="3" fontId="3" fillId="0" borderId="3" xfId="0" applyNumberFormat="1" applyFont="1" applyFill="1" applyBorder="1" applyAlignment="1">
      <alignment horizontal="left"/>
    </xf>
    <xf numFmtId="3" fontId="3" fillId="0" borderId="0" xfId="0" applyNumberFormat="1" applyFont="1" applyFill="1" applyBorder="1" applyAlignment="1">
      <alignment horizontal="left"/>
    </xf>
    <xf numFmtId="3" fontId="3" fillId="0" borderId="4" xfId="0" applyNumberFormat="1" applyFont="1" applyFill="1" applyBorder="1" applyAlignment="1"/>
    <xf numFmtId="3" fontId="3" fillId="0" borderId="12" xfId="0" applyNumberFormat="1" applyFont="1" applyFill="1" applyBorder="1" applyAlignment="1"/>
    <xf numFmtId="3" fontId="3" fillId="0" borderId="0" xfId="2" applyNumberFormat="1" applyFont="1" applyAlignment="1">
      <alignment horizontal="right"/>
    </xf>
    <xf numFmtId="3" fontId="0" fillId="0" borderId="0" xfId="0" applyNumberFormat="1" applyAlignment="1">
      <alignment horizontal="right"/>
    </xf>
    <xf numFmtId="37" fontId="0" fillId="0" borderId="0" xfId="0" applyNumberFormat="1" applyFill="1" applyAlignment="1">
      <alignment horizontal="right"/>
    </xf>
    <xf numFmtId="3" fontId="3" fillId="0" borderId="0" xfId="0" applyNumberFormat="1" applyFont="1" applyFill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3" fontId="3" fillId="0" borderId="1" xfId="0" applyNumberFormat="1" applyFont="1" applyFill="1" applyBorder="1" applyAlignment="1">
      <alignment horizontal="right"/>
    </xf>
    <xf numFmtId="3" fontId="3" fillId="0" borderId="11" xfId="0" applyNumberFormat="1" applyFont="1" applyFill="1" applyBorder="1" applyAlignment="1">
      <alignment horizontal="right"/>
    </xf>
    <xf numFmtId="0" fontId="10" fillId="0" borderId="0" xfId="0" applyFont="1" applyFill="1" applyBorder="1" applyAlignment="1">
      <alignment horizontal="right" wrapText="1"/>
    </xf>
    <xf numFmtId="165" fontId="0" fillId="0" borderId="1" xfId="0" applyNumberFormat="1" applyFont="1" applyFill="1" applyBorder="1" applyAlignment="1" applyProtection="1">
      <alignment horizontal="right" wrapText="1"/>
    </xf>
    <xf numFmtId="37" fontId="0" fillId="0" borderId="1" xfId="0" applyNumberFormat="1" applyBorder="1" applyAlignment="1">
      <alignment horizontal="right"/>
    </xf>
    <xf numFmtId="0" fontId="0" fillId="0" borderId="0" xfId="0" applyFont="1" applyFill="1" applyAlignment="1" applyProtection="1">
      <alignment horizontal="right" wrapText="1"/>
    </xf>
    <xf numFmtId="0" fontId="10" fillId="0" borderId="0" xfId="0" applyFont="1" applyAlignment="1">
      <alignment horizontal="right" wrapText="1"/>
    </xf>
    <xf numFmtId="0" fontId="10" fillId="0" borderId="0" xfId="0" applyFont="1" applyBorder="1" applyAlignment="1">
      <alignment horizontal="right" wrapText="1"/>
    </xf>
    <xf numFmtId="37" fontId="3" fillId="0" borderId="17" xfId="0" applyNumberFormat="1" applyFont="1" applyBorder="1" applyAlignment="1">
      <alignment horizontal="left"/>
    </xf>
    <xf numFmtId="37" fontId="3" fillId="0" borderId="0" xfId="0" applyNumberFormat="1" applyFont="1" applyAlignment="1">
      <alignment horizontal="centerContinuous"/>
    </xf>
    <xf numFmtId="37" fontId="3" fillId="0" borderId="0" xfId="0" applyNumberFormat="1" applyFont="1" applyAlignment="1">
      <alignment horizontal="center"/>
    </xf>
    <xf numFmtId="37" fontId="3" fillId="0" borderId="0" xfId="0" applyNumberFormat="1" applyFont="1" applyBorder="1" applyAlignment="1">
      <alignment horizontal="centerContinuous"/>
    </xf>
    <xf numFmtId="37" fontId="3" fillId="0" borderId="0" xfId="0" applyNumberFormat="1" applyFont="1" applyAlignment="1">
      <alignment vertical="top"/>
    </xf>
    <xf numFmtId="37" fontId="3" fillId="0" borderId="0" xfId="0" applyNumberFormat="1" applyFont="1" applyBorder="1" applyAlignment="1">
      <alignment vertical="top"/>
    </xf>
    <xf numFmtId="0" fontId="3" fillId="0" borderId="5" xfId="0" applyFont="1" applyBorder="1" applyAlignment="1" applyProtection="1">
      <alignment horizontal="centerContinuous"/>
    </xf>
    <xf numFmtId="37" fontId="3" fillId="0" borderId="0" xfId="0" applyNumberFormat="1" applyFont="1" applyBorder="1" applyAlignment="1">
      <alignment horizontal="center"/>
    </xf>
    <xf numFmtId="37" fontId="3" fillId="0" borderId="3" xfId="0" applyNumberFormat="1" applyFont="1" applyBorder="1" applyAlignment="1">
      <alignment horizontal="centerContinuous"/>
    </xf>
    <xf numFmtId="0" fontId="3" fillId="0" borderId="5" xfId="0" applyFont="1" applyBorder="1" applyAlignment="1" applyProtection="1">
      <alignment horizontal="centerContinuous" wrapText="1"/>
    </xf>
    <xf numFmtId="37" fontId="3" fillId="0" borderId="14" xfId="0" applyNumberFormat="1" applyFont="1" applyBorder="1" applyAlignment="1">
      <alignment horizontal="centerContinuous"/>
    </xf>
    <xf numFmtId="37" fontId="3" fillId="0" borderId="15" xfId="0" applyNumberFormat="1" applyFont="1" applyBorder="1" applyAlignment="1">
      <alignment horizontal="centerContinuous"/>
    </xf>
    <xf numFmtId="37" fontId="3" fillId="0" borderId="7" xfId="0" applyNumberFormat="1" applyFont="1" applyBorder="1" applyAlignment="1">
      <alignment horizontal="centerContinuous"/>
    </xf>
    <xf numFmtId="37" fontId="3" fillId="0" borderId="1" xfId="0" applyNumberFormat="1" applyFont="1" applyBorder="1" applyAlignment="1">
      <alignment horizontal="center"/>
    </xf>
    <xf numFmtId="37" fontId="3" fillId="0" borderId="10" xfId="0" applyNumberFormat="1" applyFont="1" applyBorder="1" applyAlignment="1">
      <alignment horizontal="center"/>
    </xf>
    <xf numFmtId="5" fontId="3" fillId="0" borderId="1" xfId="1" applyNumberFormat="1" applyFont="1" applyFill="1" applyBorder="1" applyAlignment="1">
      <alignment horizontal="right"/>
    </xf>
    <xf numFmtId="166" fontId="3" fillId="0" borderId="4" xfId="1" applyNumberFormat="1" applyFont="1" applyFill="1" applyBorder="1" applyAlignment="1">
      <alignment horizontal="right"/>
    </xf>
    <xf numFmtId="166" fontId="3" fillId="0" borderId="1" xfId="1" applyNumberFormat="1" applyFont="1" applyFill="1" applyBorder="1" applyAlignment="1">
      <alignment horizontal="center"/>
    </xf>
    <xf numFmtId="5" fontId="3" fillId="0" borderId="4" xfId="1" applyNumberFormat="1" applyFont="1" applyFill="1" applyBorder="1" applyAlignment="1">
      <alignment horizontal="right"/>
    </xf>
    <xf numFmtId="164" fontId="3" fillId="0" borderId="0" xfId="1" applyNumberFormat="1" applyFont="1" applyFill="1" applyBorder="1" applyAlignment="1">
      <alignment horizontal="right"/>
    </xf>
    <xf numFmtId="166" fontId="3" fillId="0" borderId="3" xfId="1" applyNumberFormat="1" applyFont="1" applyFill="1" applyBorder="1" applyAlignment="1">
      <alignment horizontal="right"/>
    </xf>
    <xf numFmtId="166" fontId="3" fillId="0" borderId="0" xfId="1" applyNumberFormat="1" applyFont="1" applyFill="1" applyBorder="1" applyAlignment="1">
      <alignment horizontal="center"/>
    </xf>
    <xf numFmtId="37" fontId="3" fillId="0" borderId="0" xfId="0" applyNumberFormat="1" applyFont="1" applyFill="1" applyAlignment="1"/>
    <xf numFmtId="165" fontId="3" fillId="0" borderId="0" xfId="3" applyNumberFormat="1" applyFont="1" applyFill="1" applyBorder="1" applyAlignment="1">
      <alignment horizontal="right"/>
    </xf>
    <xf numFmtId="166" fontId="3" fillId="0" borderId="3" xfId="3" applyNumberFormat="1" applyFont="1" applyFill="1" applyBorder="1" applyAlignment="1">
      <alignment horizontal="right"/>
    </xf>
    <xf numFmtId="166" fontId="3" fillId="0" borderId="0" xfId="3" applyNumberFormat="1" applyFont="1" applyFill="1" applyBorder="1" applyAlignment="1">
      <alignment horizontal="center"/>
    </xf>
    <xf numFmtId="3" fontId="3" fillId="2" borderId="0" xfId="0" applyNumberFormat="1" applyFont="1" applyFill="1" applyAlignment="1"/>
    <xf numFmtId="164" fontId="3" fillId="2" borderId="0" xfId="1" applyNumberFormat="1" applyFont="1" applyFill="1" applyBorder="1" applyAlignment="1">
      <alignment horizontal="right"/>
    </xf>
    <xf numFmtId="166" fontId="3" fillId="2" borderId="3" xfId="1" applyNumberFormat="1" applyFont="1" applyFill="1" applyBorder="1" applyAlignment="1">
      <alignment horizontal="right"/>
    </xf>
    <xf numFmtId="166" fontId="3" fillId="2" borderId="0" xfId="1" applyNumberFormat="1" applyFont="1" applyFill="1" applyBorder="1" applyAlignment="1">
      <alignment horizontal="center"/>
    </xf>
    <xf numFmtId="3" fontId="3" fillId="0" borderId="0" xfId="0" applyNumberFormat="1" applyFont="1" applyAlignment="1"/>
    <xf numFmtId="3" fontId="3" fillId="2" borderId="0" xfId="0" applyNumberFormat="1" applyFont="1" applyFill="1" applyBorder="1" applyAlignment="1"/>
    <xf numFmtId="3" fontId="3" fillId="0" borderId="1" xfId="0" applyNumberFormat="1" applyFont="1" applyBorder="1" applyAlignment="1"/>
    <xf numFmtId="164" fontId="3" fillId="0" borderId="0" xfId="1" applyNumberFormat="1" applyFont="1" applyFill="1" applyBorder="1" applyAlignment="1"/>
    <xf numFmtId="3" fontId="3" fillId="2" borderId="0" xfId="0" applyNumberFormat="1" applyFont="1" applyFill="1" applyAlignment="1">
      <alignment horizontal="left"/>
    </xf>
    <xf numFmtId="3" fontId="3" fillId="2" borderId="0" xfId="0" applyNumberFormat="1" applyFont="1" applyFill="1" applyAlignment="1">
      <alignment horizontal="center"/>
    </xf>
    <xf numFmtId="164" fontId="3" fillId="2" borderId="0" xfId="1" applyNumberFormat="1" applyFont="1" applyFill="1" applyBorder="1" applyAlignment="1"/>
    <xf numFmtId="3" fontId="3" fillId="2" borderId="1" xfId="0" applyNumberFormat="1" applyFont="1" applyFill="1" applyBorder="1" applyAlignment="1"/>
    <xf numFmtId="166" fontId="3" fillId="2" borderId="1" xfId="1" applyNumberFormat="1" applyFont="1" applyFill="1" applyBorder="1" applyAlignment="1" applyProtection="1">
      <alignment horizontal="center"/>
    </xf>
    <xf numFmtId="164" fontId="3" fillId="0" borderId="0" xfId="1" applyNumberFormat="1" applyFont="1" applyFill="1" applyBorder="1" applyAlignment="1" applyProtection="1"/>
    <xf numFmtId="166" fontId="3" fillId="0" borderId="0" xfId="1" applyNumberFormat="1" applyFont="1" applyFill="1" applyBorder="1" applyAlignment="1" applyProtection="1">
      <alignment horizontal="center"/>
    </xf>
    <xf numFmtId="166" fontId="3" fillId="2" borderId="1" xfId="1" applyNumberFormat="1" applyFont="1" applyFill="1" applyBorder="1" applyAlignment="1">
      <alignment horizontal="center"/>
    </xf>
    <xf numFmtId="164" fontId="3" fillId="2" borderId="0" xfId="1" applyNumberFormat="1" applyFont="1" applyFill="1" applyBorder="1" applyAlignment="1" applyProtection="1"/>
    <xf numFmtId="166" fontId="3" fillId="2" borderId="0" xfId="1" applyNumberFormat="1" applyFont="1" applyFill="1" applyBorder="1" applyAlignment="1" applyProtection="1">
      <alignment horizontal="center"/>
    </xf>
    <xf numFmtId="166" fontId="3" fillId="0" borderId="0" xfId="1" applyNumberFormat="1" applyFont="1" applyFill="1" applyBorder="1" applyAlignment="1">
      <alignment horizontal="center" vertical="top"/>
    </xf>
    <xf numFmtId="166" fontId="3" fillId="0" borderId="4" xfId="1" applyNumberFormat="1" applyFont="1" applyFill="1" applyBorder="1" applyAlignment="1">
      <alignment horizontal="right" vertical="top"/>
    </xf>
    <xf numFmtId="166" fontId="3" fillId="0" borderId="1" xfId="1" applyNumberFormat="1" applyFont="1" applyFill="1" applyBorder="1" applyAlignment="1">
      <alignment horizontal="center" vertical="top"/>
    </xf>
    <xf numFmtId="3" fontId="3" fillId="2" borderId="11" xfId="0" applyNumberFormat="1" applyFont="1" applyFill="1" applyBorder="1" applyAlignment="1"/>
    <xf numFmtId="164" fontId="3" fillId="2" borderId="11" xfId="1" applyNumberFormat="1" applyFont="1" applyFill="1" applyBorder="1" applyAlignment="1">
      <alignment horizontal="right" vertical="top"/>
    </xf>
    <xf numFmtId="166" fontId="3" fillId="2" borderId="12" xfId="1" applyNumberFormat="1" applyFont="1" applyFill="1" applyBorder="1" applyAlignment="1">
      <alignment horizontal="right" vertical="top"/>
    </xf>
    <xf numFmtId="166" fontId="3" fillId="2" borderId="11" xfId="1" applyNumberFormat="1" applyFont="1" applyFill="1" applyBorder="1" applyAlignment="1">
      <alignment horizontal="center" vertical="top"/>
    </xf>
    <xf numFmtId="37" fontId="3" fillId="0" borderId="8" xfId="0" applyNumberFormat="1" applyFont="1" applyFill="1" applyBorder="1" applyAlignment="1">
      <alignment vertical="top"/>
    </xf>
    <xf numFmtId="37" fontId="0" fillId="0" borderId="8" xfId="0" applyNumberFormat="1" applyFont="1" applyBorder="1" applyAlignment="1">
      <alignment vertical="top"/>
    </xf>
    <xf numFmtId="37" fontId="3" fillId="0" borderId="0" xfId="0" applyNumberFormat="1" applyFont="1" applyFill="1" applyBorder="1" applyAlignment="1">
      <alignment vertical="top"/>
    </xf>
    <xf numFmtId="37" fontId="3" fillId="0" borderId="0" xfId="0" applyNumberFormat="1" applyFont="1" applyFill="1" applyBorder="1" applyAlignment="1">
      <alignment horizontal="right" vertical="top"/>
    </xf>
    <xf numFmtId="37" fontId="3" fillId="0" borderId="0" xfId="0" applyNumberFormat="1" applyFont="1" applyFill="1" applyAlignment="1">
      <alignment vertical="top"/>
    </xf>
    <xf numFmtId="0" fontId="3" fillId="0" borderId="0" xfId="0" applyFont="1" applyFill="1" applyAlignment="1" applyProtection="1">
      <alignment horizontal="left" vertical="top"/>
    </xf>
    <xf numFmtId="0" fontId="3" fillId="0" borderId="0" xfId="0" applyFont="1" applyFill="1" applyAlignment="1" applyProtection="1">
      <alignment horizontal="left" vertical="top" wrapText="1"/>
    </xf>
    <xf numFmtId="0" fontId="3" fillId="0" borderId="0" xfId="0" applyFont="1" applyFill="1" applyAlignment="1" applyProtection="1">
      <alignment horizontal="right" vertical="top" wrapText="1"/>
    </xf>
    <xf numFmtId="0" fontId="3" fillId="0" borderId="0" xfId="0" applyFont="1" applyAlignment="1" applyProtection="1">
      <alignment horizontal="left"/>
    </xf>
    <xf numFmtId="0" fontId="3" fillId="0" borderId="0" xfId="0" applyFont="1" applyAlignment="1">
      <alignment horizontal="right"/>
    </xf>
    <xf numFmtId="167" fontId="3" fillId="0" borderId="0" xfId="1" applyNumberFormat="1" applyFont="1" applyFill="1" applyBorder="1" applyAlignment="1">
      <alignment horizontal="right"/>
    </xf>
    <xf numFmtId="167" fontId="3" fillId="0" borderId="0" xfId="3" applyNumberFormat="1" applyFont="1" applyFill="1" applyBorder="1" applyAlignment="1">
      <alignment horizontal="right"/>
    </xf>
    <xf numFmtId="0" fontId="3" fillId="0" borderId="0" xfId="0" applyNumberFormat="1" applyFont="1" applyAlignment="1">
      <alignment horizontal="left" vertical="top"/>
    </xf>
    <xf numFmtId="0" fontId="0" fillId="0" borderId="0" xfId="0" applyAlignment="1"/>
    <xf numFmtId="37" fontId="14" fillId="0" borderId="0" xfId="0" applyNumberFormat="1" applyFont="1" applyAlignment="1" applyProtection="1">
      <alignment horizontal="right"/>
    </xf>
    <xf numFmtId="37" fontId="3" fillId="0" borderId="13" xfId="0" applyNumberFormat="1" applyFont="1" applyBorder="1" applyAlignment="1" applyProtection="1">
      <alignment horizontal="right"/>
    </xf>
    <xf numFmtId="37" fontId="3" fillId="0" borderId="8" xfId="0" applyNumberFormat="1" applyFont="1" applyBorder="1" applyAlignment="1" applyProtection="1">
      <alignment horizontal="right"/>
    </xf>
    <xf numFmtId="37" fontId="14" fillId="0" borderId="3" xfId="0" applyNumberFormat="1" applyFont="1" applyBorder="1" applyAlignment="1" applyProtection="1"/>
    <xf numFmtId="37" fontId="14" fillId="0" borderId="0" xfId="0" applyNumberFormat="1" applyFont="1" applyBorder="1" applyAlignment="1" applyProtection="1"/>
    <xf numFmtId="37" fontId="14" fillId="0" borderId="0" xfId="0" applyNumberFormat="1" applyFont="1" applyBorder="1" applyAlignment="1" applyProtection="1">
      <alignment horizontal="right"/>
    </xf>
    <xf numFmtId="37" fontId="14" fillId="0" borderId="3" xfId="0" applyNumberFormat="1" applyFont="1" applyFill="1" applyBorder="1" applyAlignment="1" applyProtection="1"/>
    <xf numFmtId="37" fontId="14" fillId="0" borderId="0" xfId="0" applyNumberFormat="1" applyFont="1" applyFill="1" applyBorder="1" applyAlignment="1" applyProtection="1"/>
    <xf numFmtId="37" fontId="14" fillId="0" borderId="4" xfId="0" applyNumberFormat="1" applyFont="1" applyBorder="1" applyAlignment="1" applyProtection="1"/>
    <xf numFmtId="37" fontId="14" fillId="0" borderId="1" xfId="0" applyNumberFormat="1" applyFont="1" applyBorder="1" applyAlignment="1" applyProtection="1"/>
    <xf numFmtId="37" fontId="14" fillId="0" borderId="0" xfId="0" applyNumberFormat="1" applyFont="1" applyAlignment="1" applyProtection="1"/>
    <xf numFmtId="0" fontId="14" fillId="0" borderId="0" xfId="0" applyNumberFormat="1" applyFont="1" applyBorder="1" applyAlignment="1" applyProtection="1">
      <alignment horizontal="right"/>
    </xf>
    <xf numFmtId="37" fontId="14" fillId="0" borderId="0" xfId="0" applyNumberFormat="1" applyFont="1" applyFill="1" applyAlignment="1" applyProtection="1"/>
    <xf numFmtId="0" fontId="14" fillId="0" borderId="0" xfId="0" applyNumberFormat="1" applyFont="1" applyFill="1" applyBorder="1" applyAlignment="1" applyProtection="1">
      <alignment horizontal="right"/>
    </xf>
    <xf numFmtId="37" fontId="14" fillId="0" borderId="0" xfId="0" applyNumberFormat="1" applyFont="1" applyFill="1" applyBorder="1" applyAlignment="1" applyProtection="1">
      <alignment horizontal="right"/>
    </xf>
    <xf numFmtId="37" fontId="14" fillId="0" borderId="1" xfId="0" applyNumberFormat="1" applyFont="1" applyBorder="1" applyAlignment="1" applyProtection="1">
      <alignment horizontal="right"/>
    </xf>
    <xf numFmtId="167" fontId="3" fillId="0" borderId="3" xfId="1" applyNumberFormat="1" applyFont="1" applyFill="1" applyBorder="1" applyAlignment="1">
      <alignment horizontal="center"/>
    </xf>
    <xf numFmtId="167" fontId="3" fillId="0" borderId="3" xfId="3" applyNumberFormat="1" applyFont="1" applyFill="1" applyBorder="1" applyAlignment="1">
      <alignment horizontal="center"/>
    </xf>
    <xf numFmtId="167" fontId="3" fillId="2" borderId="3" xfId="1" applyNumberFormat="1" applyFont="1" applyFill="1" applyBorder="1" applyAlignment="1">
      <alignment horizontal="center"/>
    </xf>
    <xf numFmtId="167" fontId="3" fillId="2" borderId="4" xfId="1" applyNumberFormat="1" applyFont="1" applyFill="1" applyBorder="1" applyAlignment="1">
      <alignment horizontal="center"/>
    </xf>
    <xf numFmtId="167" fontId="3" fillId="2" borderId="0" xfId="1" applyNumberFormat="1" applyFont="1" applyFill="1" applyBorder="1" applyAlignment="1">
      <alignment horizontal="center"/>
    </xf>
    <xf numFmtId="167" fontId="3" fillId="0" borderId="0" xfId="1" applyNumberFormat="1" applyFont="1" applyFill="1" applyBorder="1" applyAlignment="1">
      <alignment horizontal="center"/>
    </xf>
    <xf numFmtId="167" fontId="3" fillId="0" borderId="0" xfId="3" applyNumberFormat="1" applyFont="1" applyFill="1" applyBorder="1" applyAlignment="1">
      <alignment horizontal="center"/>
    </xf>
    <xf numFmtId="167" fontId="3" fillId="0" borderId="0" xfId="1" applyNumberFormat="1" applyFont="1" applyFill="1" applyBorder="1" applyAlignment="1" applyProtection="1">
      <alignment horizontal="center"/>
    </xf>
    <xf numFmtId="167" fontId="3" fillId="2" borderId="0" xfId="1" applyNumberFormat="1" applyFont="1" applyFill="1" applyBorder="1" applyAlignment="1" applyProtection="1">
      <alignment horizontal="center"/>
    </xf>
    <xf numFmtId="37" fontId="14" fillId="0" borderId="3" xfId="0" applyNumberFormat="1" applyFont="1" applyBorder="1" applyAlignment="1" applyProtection="1">
      <alignment horizontal="right"/>
    </xf>
    <xf numFmtId="3" fontId="14" fillId="0" borderId="3" xfId="0" applyNumberFormat="1" applyFont="1" applyFill="1" applyBorder="1" applyAlignment="1">
      <alignment horizontal="right"/>
    </xf>
    <xf numFmtId="3" fontId="14" fillId="0" borderId="0" xfId="0" applyNumberFormat="1" applyFont="1" applyFill="1" applyAlignment="1"/>
    <xf numFmtId="3" fontId="14" fillId="0" borderId="0" xfId="0" applyNumberFormat="1" applyFont="1" applyFill="1" applyBorder="1" applyAlignment="1"/>
    <xf numFmtId="3" fontId="14" fillId="0" borderId="1" xfId="0" applyNumberFormat="1" applyFont="1" applyFill="1" applyBorder="1" applyAlignment="1"/>
    <xf numFmtId="3" fontId="14" fillId="0" borderId="11" xfId="0" applyNumberFormat="1" applyFont="1" applyFill="1" applyBorder="1" applyAlignment="1"/>
    <xf numFmtId="37" fontId="14" fillId="0" borderId="13" xfId="0" applyNumberFormat="1" applyFont="1" applyBorder="1" applyAlignment="1" applyProtection="1">
      <alignment horizontal="right"/>
    </xf>
    <xf numFmtId="3" fontId="14" fillId="0" borderId="0" xfId="0" applyNumberFormat="1" applyFont="1" applyFill="1" applyAlignment="1">
      <alignment horizontal="right"/>
    </xf>
    <xf numFmtId="37" fontId="14" fillId="0" borderId="0" xfId="0" applyNumberFormat="1" applyFont="1" applyFill="1" applyAlignment="1" applyProtection="1">
      <alignment horizontal="right"/>
    </xf>
    <xf numFmtId="37" fontId="14" fillId="0" borderId="4" xfId="0" applyNumberFormat="1" applyFont="1" applyBorder="1" applyAlignment="1" applyProtection="1">
      <alignment horizontal="right"/>
    </xf>
    <xf numFmtId="3" fontId="14" fillId="0" borderId="0" xfId="0" applyNumberFormat="1" applyFont="1" applyFill="1" applyBorder="1" applyAlignment="1">
      <alignment horizontal="right"/>
    </xf>
    <xf numFmtId="3" fontId="14" fillId="0" borderId="1" xfId="0" applyNumberFormat="1" applyFont="1" applyFill="1" applyBorder="1" applyAlignment="1">
      <alignment horizontal="right"/>
    </xf>
    <xf numFmtId="3" fontId="14" fillId="0" borderId="4" xfId="0" applyNumberFormat="1" applyFont="1" applyFill="1" applyBorder="1" applyAlignment="1">
      <alignment horizontal="right"/>
    </xf>
    <xf numFmtId="3" fontId="14" fillId="0" borderId="11" xfId="0" applyNumberFormat="1" applyFont="1" applyFill="1" applyBorder="1" applyAlignment="1">
      <alignment horizontal="right"/>
    </xf>
    <xf numFmtId="3" fontId="14" fillId="0" borderId="12" xfId="0" applyNumberFormat="1" applyFont="1" applyFill="1" applyBorder="1" applyAlignment="1">
      <alignment horizontal="right"/>
    </xf>
    <xf numFmtId="37" fontId="14" fillId="0" borderId="18" xfId="0" applyNumberFormat="1" applyFont="1" applyBorder="1" applyAlignment="1" applyProtection="1">
      <alignment horizontal="right"/>
    </xf>
    <xf numFmtId="3" fontId="17" fillId="0" borderId="0" xfId="0" applyNumberFormat="1" applyFont="1" applyFill="1" applyBorder="1" applyAlignment="1"/>
    <xf numFmtId="0" fontId="18" fillId="0" borderId="0" xfId="0" applyFont="1" applyFill="1" applyProtection="1">
      <alignment horizontal="left" wrapText="1"/>
    </xf>
    <xf numFmtId="166" fontId="17" fillId="0" borderId="0" xfId="0" applyNumberFormat="1" applyFont="1" applyFill="1" applyBorder="1" applyAlignment="1" applyProtection="1">
      <alignment horizontal="right"/>
    </xf>
    <xf numFmtId="37" fontId="17" fillId="0" borderId="0" xfId="0" applyNumberFormat="1" applyFont="1" applyFill="1" applyAlignment="1"/>
    <xf numFmtId="164" fontId="19" fillId="0" borderId="0" xfId="1" applyNumberFormat="1" applyFont="1" applyFill="1" applyAlignment="1" applyProtection="1">
      <alignment horizontal="left" wrapText="1"/>
    </xf>
    <xf numFmtId="165" fontId="19" fillId="0" borderId="0" xfId="3" applyNumberFormat="1" applyFont="1" applyFill="1" applyAlignment="1" applyProtection="1">
      <alignment horizontal="right" wrapText="1"/>
    </xf>
    <xf numFmtId="0" fontId="3" fillId="0" borderId="11" xfId="0" applyFont="1" applyFill="1" applyBorder="1" applyAlignment="1">
      <alignment horizontal="right" wrapText="1"/>
    </xf>
    <xf numFmtId="0" fontId="3" fillId="0" borderId="12" xfId="0" applyFont="1" applyFill="1" applyBorder="1" applyAlignment="1">
      <alignment horizontal="right" wrapText="1"/>
    </xf>
    <xf numFmtId="37" fontId="3" fillId="0" borderId="16" xfId="0" applyNumberFormat="1" applyFont="1" applyFill="1" applyBorder="1" applyAlignment="1">
      <alignment horizontal="center"/>
    </xf>
    <xf numFmtId="5" fontId="3" fillId="0" borderId="3" xfId="2" applyNumberFormat="1" applyFont="1" applyFill="1" applyBorder="1" applyAlignment="1">
      <alignment horizontal="right"/>
    </xf>
    <xf numFmtId="165" fontId="3" fillId="0" borderId="3" xfId="3" applyNumberFormat="1" applyFont="1" applyFill="1" applyBorder="1" applyAlignment="1">
      <alignment horizontal="right"/>
    </xf>
    <xf numFmtId="164" fontId="3" fillId="2" borderId="3" xfId="1" applyNumberFormat="1" applyFont="1" applyFill="1" applyBorder="1" applyAlignment="1">
      <alignment horizontal="right"/>
    </xf>
    <xf numFmtId="164" fontId="3" fillId="0" borderId="3" xfId="1" applyNumberFormat="1" applyFont="1" applyFill="1" applyBorder="1" applyAlignment="1">
      <alignment horizontal="right"/>
    </xf>
    <xf numFmtId="164" fontId="3" fillId="0" borderId="3" xfId="1" applyNumberFormat="1" applyFont="1" applyFill="1" applyBorder="1" applyAlignment="1" applyProtection="1">
      <alignment horizontal="right"/>
    </xf>
    <xf numFmtId="164" fontId="3" fillId="2" borderId="3" xfId="1" applyNumberFormat="1" applyFont="1" applyFill="1" applyBorder="1" applyAlignment="1" applyProtection="1">
      <alignment horizontal="right"/>
    </xf>
    <xf numFmtId="164" fontId="3" fillId="2" borderId="12" xfId="1" applyNumberFormat="1" applyFont="1" applyFill="1" applyBorder="1" applyAlignment="1">
      <alignment horizontal="right" vertical="top"/>
    </xf>
    <xf numFmtId="37" fontId="3" fillId="0" borderId="1" xfId="0" applyNumberFormat="1" applyFont="1" applyBorder="1" applyAlignment="1"/>
    <xf numFmtId="37" fontId="3" fillId="0" borderId="1" xfId="0" applyNumberFormat="1" applyFont="1" applyBorder="1" applyAlignment="1">
      <alignment horizontal="centerContinuous"/>
    </xf>
    <xf numFmtId="37" fontId="3" fillId="0" borderId="19" xfId="0" applyNumberFormat="1" applyFont="1" applyBorder="1" applyAlignment="1">
      <alignment horizontal="centerContinuous"/>
    </xf>
    <xf numFmtId="37" fontId="3" fillId="0" borderId="12" xfId="0" applyNumberFormat="1" applyFont="1" applyBorder="1" applyAlignment="1">
      <alignment horizontal="centerContinuous"/>
    </xf>
    <xf numFmtId="37" fontId="3" fillId="0" borderId="20" xfId="0" applyNumberFormat="1" applyFont="1" applyBorder="1" applyAlignment="1">
      <alignment horizontal="centerContinuous"/>
    </xf>
    <xf numFmtId="0" fontId="3" fillId="0" borderId="21" xfId="0" applyFont="1" applyBorder="1" applyAlignment="1" applyProtection="1">
      <alignment horizontal="centerContinuous"/>
    </xf>
    <xf numFmtId="37" fontId="3" fillId="0" borderId="9" xfId="0" applyNumberFormat="1" applyFont="1" applyFill="1" applyBorder="1" applyAlignment="1">
      <alignment horizontal="centerContinuous" wrapText="1"/>
    </xf>
    <xf numFmtId="37" fontId="3" fillId="0" borderId="11" xfId="0" applyNumberFormat="1" applyFont="1" applyBorder="1" applyAlignment="1">
      <alignment horizontal="centerContinuous"/>
    </xf>
    <xf numFmtId="0" fontId="3" fillId="0" borderId="22" xfId="0" applyFont="1" applyBorder="1" applyAlignment="1" applyProtection="1">
      <alignment horizontal="centerContinuous"/>
    </xf>
    <xf numFmtId="0" fontId="3" fillId="0" borderId="3" xfId="0" applyFont="1" applyBorder="1" applyAlignment="1" applyProtection="1">
      <alignment horizontal="centerContinuous"/>
    </xf>
    <xf numFmtId="166" fontId="3" fillId="2" borderId="4" xfId="1" applyNumberFormat="1" applyFont="1" applyFill="1" applyBorder="1" applyAlignment="1" applyProtection="1">
      <alignment horizontal="right"/>
    </xf>
    <xf numFmtId="166" fontId="3" fillId="0" borderId="3" xfId="1" applyNumberFormat="1" applyFont="1" applyFill="1" applyBorder="1" applyAlignment="1" applyProtection="1">
      <alignment horizontal="right"/>
    </xf>
    <xf numFmtId="166" fontId="3" fillId="2" borderId="4" xfId="1" applyNumberFormat="1" applyFont="1" applyFill="1" applyBorder="1" applyAlignment="1">
      <alignment horizontal="right"/>
    </xf>
    <xf numFmtId="166" fontId="3" fillId="2" borderId="3" xfId="1" applyNumberFormat="1" applyFont="1" applyFill="1" applyBorder="1" applyAlignment="1" applyProtection="1">
      <alignment horizontal="right"/>
    </xf>
    <xf numFmtId="166" fontId="3" fillId="0" borderId="3" xfId="1" applyNumberFormat="1" applyFont="1" applyFill="1" applyBorder="1" applyAlignment="1">
      <alignment horizontal="right" vertical="top"/>
    </xf>
    <xf numFmtId="37" fontId="20" fillId="0" borderId="0" xfId="0" applyNumberFormat="1" applyFont="1" applyAlignment="1">
      <alignment vertical="top"/>
    </xf>
    <xf numFmtId="37" fontId="3" fillId="0" borderId="2" xfId="0" applyNumberFormat="1" applyFont="1" applyBorder="1" applyAlignment="1">
      <alignment horizontal="centerContinuous"/>
    </xf>
    <xf numFmtId="37" fontId="3" fillId="0" borderId="0" xfId="0" applyNumberFormat="1" applyFont="1" applyFill="1" applyBorder="1" applyAlignment="1">
      <alignment horizontal="center"/>
    </xf>
    <xf numFmtId="0" fontId="0" fillId="0" borderId="0" xfId="0" applyBorder="1" applyAlignment="1"/>
    <xf numFmtId="37" fontId="3" fillId="0" borderId="23" xfId="0" applyNumberFormat="1" applyFont="1" applyFill="1" applyBorder="1" applyAlignment="1">
      <alignment horizontal="centerContinuous"/>
    </xf>
    <xf numFmtId="0" fontId="3" fillId="0" borderId="0" xfId="0" applyFont="1" applyBorder="1" applyAlignment="1">
      <alignment horizontal="left" vertical="top" wrapText="1"/>
    </xf>
    <xf numFmtId="37" fontId="3" fillId="0" borderId="24" xfId="0" applyNumberFormat="1" applyFont="1" applyBorder="1" applyAlignment="1">
      <alignment horizontal="centerContinuous"/>
    </xf>
    <xf numFmtId="37" fontId="3" fillId="0" borderId="0" xfId="0" applyNumberFormat="1" applyFont="1" applyBorder="1" applyAlignment="1">
      <alignment horizontal="center" vertical="top"/>
    </xf>
    <xf numFmtId="0" fontId="3" fillId="0" borderId="0" xfId="0" applyFont="1" applyBorder="1" applyAlignment="1">
      <alignment horizontal="center" vertical="top" wrapText="1"/>
    </xf>
    <xf numFmtId="37" fontId="3" fillId="0" borderId="13" xfId="0" applyNumberFormat="1" applyFont="1" applyBorder="1" applyAlignment="1">
      <alignment horizontal="centerContinuous"/>
    </xf>
    <xf numFmtId="37" fontId="3" fillId="3" borderId="11" xfId="0" applyNumberFormat="1" applyFont="1" applyFill="1" applyBorder="1" applyAlignment="1" applyProtection="1">
      <alignment horizontal="right"/>
    </xf>
    <xf numFmtId="0" fontId="3" fillId="3" borderId="11" xfId="0" applyFont="1" applyFill="1" applyBorder="1" applyAlignment="1">
      <alignment horizontal="right" wrapText="1"/>
    </xf>
    <xf numFmtId="164" fontId="0" fillId="0" borderId="0" xfId="1" applyNumberFormat="1" applyFont="1" applyBorder="1" applyAlignment="1">
      <alignment horizontal="right"/>
    </xf>
    <xf numFmtId="164" fontId="0" fillId="0" borderId="20" xfId="1" applyNumberFormat="1" applyFont="1" applyBorder="1" applyAlignment="1">
      <alignment horizontal="right"/>
    </xf>
    <xf numFmtId="164" fontId="1" fillId="0" borderId="0" xfId="1" applyNumberFormat="1" applyFont="1" applyBorder="1" applyAlignment="1">
      <alignment horizontal="right"/>
    </xf>
    <xf numFmtId="164" fontId="0" fillId="0" borderId="18" xfId="1" applyNumberFormat="1" applyFont="1" applyBorder="1" applyAlignment="1">
      <alignment horizontal="right"/>
    </xf>
    <xf numFmtId="164" fontId="3" fillId="0" borderId="18" xfId="1" applyNumberFormat="1" applyFont="1" applyFill="1" applyBorder="1" applyAlignment="1">
      <alignment horizontal="right"/>
    </xf>
    <xf numFmtId="164" fontId="3" fillId="2" borderId="18" xfId="1" applyNumberFormat="1" applyFont="1" applyFill="1" applyBorder="1" applyAlignment="1"/>
    <xf numFmtId="164" fontId="3" fillId="0" borderId="25" xfId="1" applyNumberFormat="1" applyFont="1" applyFill="1" applyBorder="1" applyAlignment="1">
      <alignment horizontal="right"/>
    </xf>
    <xf numFmtId="164" fontId="3" fillId="2" borderId="25" xfId="1" applyNumberFormat="1" applyFont="1" applyFill="1" applyBorder="1" applyAlignment="1">
      <alignment horizontal="right"/>
    </xf>
    <xf numFmtId="37" fontId="3" fillId="0" borderId="0" xfId="0" applyNumberFormat="1" applyFont="1" applyBorder="1" applyAlignment="1">
      <alignment horizontal="left"/>
    </xf>
    <xf numFmtId="167" fontId="3" fillId="0" borderId="18" xfId="1" applyNumberFormat="1" applyFont="1" applyFill="1" applyBorder="1" applyAlignment="1">
      <alignment horizontal="center"/>
    </xf>
    <xf numFmtId="167" fontId="3" fillId="2" borderId="18" xfId="1" applyNumberFormat="1" applyFont="1" applyFill="1" applyBorder="1" applyAlignment="1">
      <alignment horizontal="center"/>
    </xf>
    <xf numFmtId="167" fontId="3" fillId="0" borderId="18" xfId="1" applyNumberFormat="1" applyFont="1" applyFill="1" applyBorder="1" applyAlignment="1" applyProtection="1">
      <alignment horizontal="right"/>
    </xf>
    <xf numFmtId="167" fontId="3" fillId="2" borderId="18" xfId="1" applyNumberFormat="1" applyFont="1" applyFill="1" applyBorder="1" applyAlignment="1" applyProtection="1">
      <alignment horizontal="right"/>
    </xf>
    <xf numFmtId="164" fontId="3" fillId="2" borderId="26" xfId="1" applyNumberFormat="1" applyFont="1" applyFill="1" applyBorder="1" applyAlignment="1">
      <alignment horizontal="right"/>
    </xf>
    <xf numFmtId="164" fontId="3" fillId="0" borderId="26" xfId="1" applyNumberFormat="1" applyFont="1" applyFill="1" applyBorder="1" applyAlignment="1">
      <alignment horizontal="right"/>
    </xf>
    <xf numFmtId="37" fontId="3" fillId="0" borderId="0" xfId="0" applyNumberFormat="1" applyFont="1" applyFill="1" applyBorder="1" applyAlignment="1">
      <alignment horizontal="centerContinuous"/>
    </xf>
    <xf numFmtId="166" fontId="3" fillId="0" borderId="0" xfId="1" applyNumberFormat="1" applyFont="1" applyFill="1" applyBorder="1" applyAlignment="1">
      <alignment horizontal="right"/>
    </xf>
    <xf numFmtId="166" fontId="3" fillId="0" borderId="13" xfId="1" applyNumberFormat="1" applyFont="1" applyFill="1" applyBorder="1" applyAlignment="1">
      <alignment horizontal="right"/>
    </xf>
    <xf numFmtId="166" fontId="3" fillId="2" borderId="0" xfId="1" applyNumberFormat="1" applyFont="1" applyFill="1" applyBorder="1" applyAlignment="1">
      <alignment horizontal="right"/>
    </xf>
    <xf numFmtId="167" fontId="3" fillId="0" borderId="4" xfId="1" applyNumberFormat="1" applyFont="1" applyFill="1" applyBorder="1" applyAlignment="1">
      <alignment horizontal="center"/>
    </xf>
    <xf numFmtId="37" fontId="0" fillId="0" borderId="0" xfId="0" applyNumberFormat="1" applyFont="1" applyBorder="1" applyAlignment="1">
      <alignment vertical="top"/>
    </xf>
    <xf numFmtId="166" fontId="3" fillId="0" borderId="1" xfId="1" applyNumberFormat="1" applyFont="1" applyFill="1" applyBorder="1" applyAlignment="1">
      <alignment horizontal="right"/>
    </xf>
    <xf numFmtId="164" fontId="3" fillId="0" borderId="18" xfId="1" applyNumberFormat="1" applyFont="1" applyFill="1" applyBorder="1" applyAlignment="1">
      <alignment horizontal="right" vertical="top"/>
    </xf>
    <xf numFmtId="0" fontId="3" fillId="0" borderId="25" xfId="0" applyFont="1" applyBorder="1" applyAlignment="1" applyProtection="1">
      <alignment horizontal="centerContinuous" wrapText="1"/>
    </xf>
    <xf numFmtId="0" fontId="3" fillId="0" borderId="6" xfId="0" applyFont="1" applyFill="1" applyBorder="1" applyAlignment="1">
      <alignment horizontal="centerContinuous"/>
    </xf>
    <xf numFmtId="37" fontId="3" fillId="0" borderId="1" xfId="0" applyNumberFormat="1" applyFont="1" applyFill="1" applyBorder="1" applyAlignment="1">
      <alignment horizontal="center" wrapText="1"/>
    </xf>
    <xf numFmtId="37" fontId="3" fillId="0" borderId="10" xfId="0" applyNumberFormat="1" applyFont="1" applyFill="1" applyBorder="1" applyAlignment="1">
      <alignment horizontal="center"/>
    </xf>
    <xf numFmtId="0" fontId="3" fillId="0" borderId="14" xfId="0" applyFont="1" applyFill="1" applyBorder="1" applyAlignment="1">
      <alignment horizontal="centerContinuous"/>
    </xf>
    <xf numFmtId="37" fontId="3" fillId="0" borderId="18" xfId="0" applyNumberFormat="1" applyFont="1" applyFill="1" applyBorder="1" applyAlignment="1">
      <alignment horizontal="centerContinuous"/>
    </xf>
    <xf numFmtId="164" fontId="0" fillId="0" borderId="11" xfId="1" applyNumberFormat="1" applyFont="1" applyBorder="1" applyAlignment="1">
      <alignment horizontal="right"/>
    </xf>
    <xf numFmtId="37" fontId="3" fillId="3" borderId="8" xfId="0" applyNumberFormat="1" applyFont="1" applyFill="1" applyBorder="1" applyAlignment="1"/>
    <xf numFmtId="37" fontId="14" fillId="0" borderId="8" xfId="0" applyNumberFormat="1" applyFont="1" applyBorder="1" applyAlignment="1" applyProtection="1">
      <alignment horizontal="right"/>
    </xf>
    <xf numFmtId="164" fontId="3" fillId="2" borderId="12" xfId="1" applyNumberFormat="1" applyFont="1" applyFill="1" applyBorder="1" applyAlignment="1">
      <alignment horizontal="right"/>
    </xf>
    <xf numFmtId="166" fontId="3" fillId="0" borderId="20" xfId="1" applyNumberFormat="1" applyFont="1" applyFill="1" applyBorder="1" applyAlignment="1">
      <alignment horizontal="right" vertical="top"/>
    </xf>
    <xf numFmtId="166" fontId="3" fillId="0" borderId="0" xfId="1" applyNumberFormat="1" applyFont="1" applyFill="1" applyBorder="1" applyAlignment="1">
      <alignment horizontal="right" vertical="top"/>
    </xf>
    <xf numFmtId="166" fontId="3" fillId="0" borderId="0" xfId="3" applyNumberFormat="1" applyFont="1" applyFill="1" applyBorder="1" applyAlignment="1">
      <alignment horizontal="right" vertical="top"/>
    </xf>
    <xf numFmtId="166" fontId="3" fillId="2" borderId="0" xfId="1" applyNumberFormat="1" applyFont="1" applyFill="1" applyBorder="1" applyAlignment="1">
      <alignment horizontal="right" vertical="top"/>
    </xf>
    <xf numFmtId="166" fontId="3" fillId="0" borderId="18" xfId="1" applyNumberFormat="1" applyFont="1" applyFill="1" applyBorder="1" applyAlignment="1">
      <alignment horizontal="right" vertical="top"/>
    </xf>
    <xf numFmtId="166" fontId="3" fillId="2" borderId="18" xfId="1" applyNumberFormat="1" applyFont="1" applyFill="1" applyBorder="1" applyAlignment="1">
      <alignment horizontal="right" vertical="top"/>
    </xf>
    <xf numFmtId="37" fontId="3" fillId="0" borderId="2" xfId="0" applyNumberFormat="1" applyFont="1" applyFill="1" applyBorder="1" applyAlignment="1">
      <alignment horizontal="centerContinuous"/>
    </xf>
    <xf numFmtId="37" fontId="3" fillId="0" borderId="0" xfId="0" applyNumberFormat="1" applyFont="1" applyFill="1" applyBorder="1" applyAlignment="1">
      <alignment vertical="top" wrapText="1"/>
    </xf>
    <xf numFmtId="37" fontId="0" fillId="0" borderId="0" xfId="0" applyNumberFormat="1" applyFont="1" applyBorder="1" applyAlignment="1">
      <alignment vertical="top" wrapText="1"/>
    </xf>
    <xf numFmtId="37" fontId="0" fillId="0" borderId="0" xfId="0" applyNumberFormat="1" applyFont="1" applyAlignment="1">
      <alignment vertical="top" wrapText="1"/>
    </xf>
    <xf numFmtId="0" fontId="0" fillId="0" borderId="0" xfId="0" applyNumberFormat="1" applyAlignment="1">
      <alignment vertical="top" wrapText="1"/>
    </xf>
    <xf numFmtId="37" fontId="0" fillId="0" borderId="0" xfId="0" applyNumberFormat="1" applyAlignment="1"/>
  </cellXfs>
  <cellStyles count="6">
    <cellStyle name="Comma" xfId="1" builtinId="3"/>
    <cellStyle name="Comma 2" xfId="5"/>
    <cellStyle name="Currency" xfId="2" builtinId="4"/>
    <cellStyle name="Normal" xfId="0" builtinId="0"/>
    <cellStyle name="Normal 2" xfId="4"/>
    <cellStyle name="Percent" xfId="3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DDDDDD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B2B2B2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4F81BD"/>
      <color rgb="FF003399"/>
      <color rgb="FF990033"/>
      <color rgb="FF00660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Average Salaries of Full-Time Instructional Faculty, 2013-14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'Table 85 (84)'!$A$9</c:f>
              <c:strCache>
                <c:ptCount val="1"/>
                <c:pt idx="0">
                  <c:v>50 states and D.C.</c:v>
                </c:pt>
              </c:strCache>
            </c:strRef>
          </c:tx>
          <c:spPr>
            <a:solidFill>
              <a:srgbClr val="003399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'Table 85 (84)'!$C$6:$C$8</c:f>
              <c:strCache>
                <c:ptCount val="3"/>
                <c:pt idx="0">
                  <c:v>Salary</c:v>
                </c:pt>
                <c:pt idx="1">
                  <c:v>(all ranks)</c:v>
                </c:pt>
                <c:pt idx="2">
                  <c:v>2013-14</c:v>
                </c:pt>
              </c:strCache>
            </c:strRef>
          </c:cat>
          <c:val>
            <c:numRef>
              <c:f>'Table 85 (84)'!$C$9</c:f>
              <c:numCache>
                <c:formatCode>"$"#,##0_);\("$"#,##0\)</c:formatCode>
                <c:ptCount val="1"/>
                <c:pt idx="0">
                  <c:v>57955.871470767823</c:v>
                </c:pt>
              </c:numCache>
            </c:numRef>
          </c:val>
        </c:ser>
        <c:ser>
          <c:idx val="1"/>
          <c:order val="1"/>
          <c:tx>
            <c:strRef>
              <c:f>'Table 85 (84)'!$A$10</c:f>
              <c:strCache>
                <c:ptCount val="1"/>
                <c:pt idx="0">
                  <c:v>SREB states</c:v>
                </c:pt>
              </c:strCache>
            </c:strRef>
          </c:tx>
          <c:spPr>
            <a:solidFill>
              <a:srgbClr val="990033"/>
            </a:solidFill>
            <a:ln>
              <a:solidFill>
                <a:prstClr val="black"/>
              </a:solidFill>
            </a:ln>
          </c:spPr>
          <c:invertIfNegative val="0"/>
          <c:dLbls>
            <c:numFmt formatCode="&quot;$&quot;#,##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'Table 85 (84)'!$C$6:$C$8</c:f>
              <c:strCache>
                <c:ptCount val="3"/>
                <c:pt idx="0">
                  <c:v>Salary</c:v>
                </c:pt>
                <c:pt idx="1">
                  <c:v>(all ranks)</c:v>
                </c:pt>
                <c:pt idx="2">
                  <c:v>2013-14</c:v>
                </c:pt>
              </c:strCache>
            </c:strRef>
          </c:cat>
          <c:val>
            <c:numRef>
              <c:f>'Table 85 (84)'!$C$10</c:f>
              <c:numCache>
                <c:formatCode>_(* #,##0_);_(* \(#,##0\);_(* "-"??_);_(@_)</c:formatCode>
                <c:ptCount val="1"/>
                <c:pt idx="0">
                  <c:v>52158.031710827207</c:v>
                </c:pt>
              </c:numCache>
            </c:numRef>
          </c:val>
        </c:ser>
        <c:ser>
          <c:idx val="2"/>
          <c:order val="2"/>
          <c:tx>
            <c:v>State</c:v>
          </c:tx>
          <c:spPr>
            <a:solidFill>
              <a:srgbClr val="006600"/>
            </a:solidFill>
            <a:ln>
              <a:solidFill>
                <a:prstClr val="black"/>
              </a:solidFill>
            </a:ln>
          </c:spPr>
          <c:invertIfNegative val="0"/>
          <c:dLbls>
            <c:numFmt formatCode="&quot;$&quot;#,##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'Table 85 (84)'!$C$6:$C$8</c:f>
              <c:strCache>
                <c:ptCount val="3"/>
                <c:pt idx="0">
                  <c:v>Salary</c:v>
                </c:pt>
                <c:pt idx="1">
                  <c:v>(all ranks)</c:v>
                </c:pt>
                <c:pt idx="2">
                  <c:v>2013-14</c:v>
                </c:pt>
              </c:strCache>
            </c:strRef>
          </c:cat>
          <c:val>
            <c:numRef>
              <c:f>'Table 85 (84)'!$C$12</c:f>
              <c:numCache>
                <c:formatCode>_(* #,##0_);_(* \(#,##0\);_(* "-"??_);_(@_)</c:formatCode>
                <c:ptCount val="1"/>
                <c:pt idx="0">
                  <c:v>52546.053207300371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237006792"/>
        <c:axId val="237112976"/>
      </c:barChart>
      <c:catAx>
        <c:axId val="23700679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237112976"/>
        <c:crosses val="autoZero"/>
        <c:auto val="1"/>
        <c:lblAlgn val="ctr"/>
        <c:lblOffset val="100"/>
        <c:noMultiLvlLbl val="1"/>
      </c:catAx>
      <c:valAx>
        <c:axId val="237112976"/>
        <c:scaling>
          <c:orientation val="minMax"/>
        </c:scaling>
        <c:delete val="1"/>
        <c:axPos val="l"/>
        <c:numFmt formatCode="&quot;$&quot;#,##0_);\(&quot;$&quot;#,##0\)" sourceLinked="1"/>
        <c:majorTickMark val="out"/>
        <c:minorTickMark val="none"/>
        <c:tickLblPos val="none"/>
        <c:crossAx val="237006792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200"/>
              <a:t>Percent Change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0"/>
        <c:ser>
          <c:idx val="2"/>
          <c:order val="0"/>
          <c:tx>
            <c:v>State</c:v>
          </c:tx>
          <c:spPr>
            <a:solidFill>
              <a:srgbClr val="006600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'Table 85 (84)'!$D$7</c:f>
              <c:strCache>
                <c:ptCount val="1"/>
                <c:pt idx="0">
                  <c:v> 2008-09 to 2013-14</c:v>
                </c:pt>
              </c:strCache>
            </c:strRef>
          </c:cat>
          <c:val>
            <c:numRef>
              <c:f>'Table 85 (84)'!$D$12</c:f>
              <c:numCache>
                <c:formatCode>0.0</c:formatCode>
                <c:ptCount val="1"/>
                <c:pt idx="0">
                  <c:v>-1.0082024301312404</c:v>
                </c:pt>
              </c:numCache>
            </c:numRef>
          </c:val>
        </c:ser>
        <c:ser>
          <c:idx val="1"/>
          <c:order val="1"/>
          <c:tx>
            <c:strRef>
              <c:f>'Table 85 (84)'!$A$10</c:f>
              <c:strCache>
                <c:ptCount val="1"/>
                <c:pt idx="0">
                  <c:v>SREB states</c:v>
                </c:pt>
              </c:strCache>
            </c:strRef>
          </c:tx>
          <c:spPr>
            <a:solidFill>
              <a:srgbClr val="990033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'Table 85 (84)'!$D$7</c:f>
              <c:strCache>
                <c:ptCount val="1"/>
                <c:pt idx="0">
                  <c:v> 2008-09 to 2013-14</c:v>
                </c:pt>
              </c:strCache>
            </c:strRef>
          </c:cat>
          <c:val>
            <c:numRef>
              <c:f>'Table 85 (84)'!$D$10</c:f>
              <c:numCache>
                <c:formatCode>0.0</c:formatCode>
                <c:ptCount val="1"/>
                <c:pt idx="0">
                  <c:v>1.3728209607776607</c:v>
                </c:pt>
              </c:numCache>
            </c:numRef>
          </c:val>
        </c:ser>
        <c:ser>
          <c:idx val="0"/>
          <c:order val="2"/>
          <c:tx>
            <c:strRef>
              <c:f>'Table 85 (84)'!$A$9</c:f>
              <c:strCache>
                <c:ptCount val="1"/>
                <c:pt idx="0">
                  <c:v>50 states and D.C.</c:v>
                </c:pt>
              </c:strCache>
            </c:strRef>
          </c:tx>
          <c:spPr>
            <a:solidFill>
              <a:srgbClr val="003399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'Table 85 (84)'!$D$7</c:f>
              <c:strCache>
                <c:ptCount val="1"/>
                <c:pt idx="0">
                  <c:v> 2008-09 to 2013-14</c:v>
                </c:pt>
              </c:strCache>
            </c:strRef>
          </c:cat>
          <c:val>
            <c:numRef>
              <c:f>'Table 85 (84)'!$D$9</c:f>
              <c:numCache>
                <c:formatCode>0.0</c:formatCode>
                <c:ptCount val="1"/>
                <c:pt idx="0">
                  <c:v>-3.7402949519372175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38055016"/>
        <c:axId val="237093656"/>
      </c:barChart>
      <c:catAx>
        <c:axId val="23805501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txPr>
          <a:bodyPr/>
          <a:lstStyle/>
          <a:p>
            <a:pPr>
              <a:defRPr b="1"/>
            </a:pPr>
            <a:endParaRPr lang="en-US"/>
          </a:p>
        </c:txPr>
        <c:crossAx val="237093656"/>
        <c:crosses val="autoZero"/>
        <c:auto val="1"/>
        <c:lblAlgn val="ctr"/>
        <c:lblOffset val="100"/>
        <c:noMultiLvlLbl val="1"/>
      </c:catAx>
      <c:valAx>
        <c:axId val="237093656"/>
        <c:scaling>
          <c:orientation val="minMax"/>
        </c:scaling>
        <c:delete val="1"/>
        <c:axPos val="b"/>
        <c:numFmt formatCode="0.0" sourceLinked="1"/>
        <c:majorTickMark val="out"/>
        <c:minorTickMark val="none"/>
        <c:tickLblPos val="none"/>
        <c:crossAx val="23805501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200"/>
              <a:t>Inflation-Adjusted Percent Change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26972572178477688"/>
          <c:y val="0.16041666666666668"/>
          <c:w val="0.43299737532808391"/>
          <c:h val="0.78865740740740742"/>
        </c:manualLayout>
      </c:layout>
      <c:barChart>
        <c:barDir val="bar"/>
        <c:grouping val="clustered"/>
        <c:varyColors val="0"/>
        <c:ser>
          <c:idx val="2"/>
          <c:order val="0"/>
          <c:tx>
            <c:v>State</c:v>
          </c:tx>
          <c:spPr>
            <a:solidFill>
              <a:srgbClr val="006600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'Table 85 (84)'!$J$6:$J$8</c:f>
              <c:strCache>
                <c:ptCount val="3"/>
                <c:pt idx="2">
                  <c:v>Inflation-Adjusted1</c:v>
                </c:pt>
              </c:strCache>
            </c:strRef>
          </c:cat>
          <c:val>
            <c:numRef>
              <c:f>'Table 85 (84)'!$E$12</c:f>
              <c:numCache>
                <c:formatCode>0.0</c:formatCode>
                <c:ptCount val="1"/>
                <c:pt idx="0">
                  <c:v>-6.7714235215277032</c:v>
                </c:pt>
              </c:numCache>
            </c:numRef>
          </c:val>
        </c:ser>
        <c:ser>
          <c:idx val="1"/>
          <c:order val="1"/>
          <c:tx>
            <c:strRef>
              <c:f>'Table 85 (84)'!$A$10</c:f>
              <c:strCache>
                <c:ptCount val="1"/>
                <c:pt idx="0">
                  <c:v>SREB states</c:v>
                </c:pt>
              </c:strCache>
            </c:strRef>
          </c:tx>
          <c:spPr>
            <a:solidFill>
              <a:srgbClr val="990033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'Table 85 (84)'!$J$6:$J$8</c:f>
              <c:strCache>
                <c:ptCount val="3"/>
                <c:pt idx="2">
                  <c:v>Inflation-Adjusted1</c:v>
                </c:pt>
              </c:strCache>
            </c:strRef>
          </c:cat>
          <c:val>
            <c:numRef>
              <c:f>'Table 85 (84)'!$E$10</c:f>
              <c:numCache>
                <c:formatCode>0.0</c:formatCode>
                <c:ptCount val="1"/>
                <c:pt idx="0">
                  <c:v>-4.5290213554319916</c:v>
                </c:pt>
              </c:numCache>
            </c:numRef>
          </c:val>
        </c:ser>
        <c:ser>
          <c:idx val="0"/>
          <c:order val="2"/>
          <c:tx>
            <c:strRef>
              <c:f>'Table 85 (84)'!$A$9</c:f>
              <c:strCache>
                <c:ptCount val="1"/>
                <c:pt idx="0">
                  <c:v>50 states and D.C.</c:v>
                </c:pt>
              </c:strCache>
            </c:strRef>
          </c:tx>
          <c:spPr>
            <a:solidFill>
              <a:srgbClr val="003399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'Table 85 (84)'!$J$6:$J$8</c:f>
              <c:strCache>
                <c:ptCount val="3"/>
                <c:pt idx="2">
                  <c:v>Inflation-Adjusted1</c:v>
                </c:pt>
              </c:strCache>
            </c:strRef>
          </c:cat>
          <c:val>
            <c:numRef>
              <c:f>'Table 85 (84)'!$E$9</c:f>
              <c:numCache>
                <c:formatCode>0.0</c:formatCode>
                <c:ptCount val="1"/>
                <c:pt idx="0">
                  <c:v>-9.3444558622696317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37582616"/>
        <c:axId val="237576872"/>
      </c:barChart>
      <c:catAx>
        <c:axId val="23758261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txPr>
          <a:bodyPr/>
          <a:lstStyle/>
          <a:p>
            <a:pPr>
              <a:defRPr b="1"/>
            </a:pPr>
            <a:endParaRPr lang="en-US"/>
          </a:p>
        </c:txPr>
        <c:crossAx val="237576872"/>
        <c:crosses val="autoZero"/>
        <c:auto val="1"/>
        <c:lblAlgn val="ctr"/>
        <c:lblOffset val="100"/>
        <c:noMultiLvlLbl val="1"/>
      </c:catAx>
      <c:valAx>
        <c:axId val="237576872"/>
        <c:scaling>
          <c:orientation val="minMax"/>
        </c:scaling>
        <c:delete val="1"/>
        <c:axPos val="b"/>
        <c:numFmt formatCode="0.0" sourceLinked="1"/>
        <c:majorTickMark val="out"/>
        <c:minorTickMark val="none"/>
        <c:tickLblPos val="none"/>
        <c:crossAx val="23758261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200"/>
              <a:t>As Percent</a:t>
            </a:r>
            <a:r>
              <a:rPr lang="en-US" sz="1200" baseline="0"/>
              <a:t> of U.S. Average</a:t>
            </a:r>
            <a:endParaRPr lang="en-US" sz="1200"/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0"/>
        <c:ser>
          <c:idx val="2"/>
          <c:order val="0"/>
          <c:tx>
            <c:v>State</c:v>
          </c:tx>
          <c:spPr>
            <a:solidFill>
              <a:srgbClr val="006600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'Table 85 (84)'!$F$8:$G$8</c:f>
              <c:strCache>
                <c:ptCount val="2"/>
                <c:pt idx="0">
                  <c:v>2008-09</c:v>
                </c:pt>
                <c:pt idx="1">
                  <c:v>2013-14</c:v>
                </c:pt>
              </c:strCache>
            </c:strRef>
          </c:cat>
          <c:val>
            <c:numRef>
              <c:f>'Table 85 (84)'!$F$12:$G$12</c:f>
              <c:numCache>
                <c:formatCode>_(* #,##0.0_);_(* \(#,##0.0\);_(* "-"??_);_(@_)</c:formatCode>
                <c:ptCount val="2"/>
                <c:pt idx="0">
                  <c:v>88.163328212064755</c:v>
                </c:pt>
                <c:pt idx="1">
                  <c:v>90.665625196929199</c:v>
                </c:pt>
              </c:numCache>
            </c:numRef>
          </c:val>
        </c:ser>
        <c:ser>
          <c:idx val="1"/>
          <c:order val="1"/>
          <c:tx>
            <c:strRef>
              <c:f>'Table 85 (84)'!$A$10</c:f>
              <c:strCache>
                <c:ptCount val="1"/>
                <c:pt idx="0">
                  <c:v>SREB states</c:v>
                </c:pt>
              </c:strCache>
            </c:strRef>
          </c:tx>
          <c:spPr>
            <a:solidFill>
              <a:srgbClr val="990033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'Table 85 (84)'!$F$8:$G$8</c:f>
              <c:strCache>
                <c:ptCount val="2"/>
                <c:pt idx="0">
                  <c:v>2008-09</c:v>
                </c:pt>
                <c:pt idx="1">
                  <c:v>2013-14</c:v>
                </c:pt>
              </c:strCache>
            </c:strRef>
          </c:cat>
          <c:val>
            <c:numRef>
              <c:f>'Table 85 (84)'!$F$10:$G$10</c:f>
              <c:numCache>
                <c:formatCode>_(* #,##0.0_);_(* \(#,##0.0\);_(* "-"??_);_(@_)</c:formatCode>
                <c:ptCount val="2"/>
                <c:pt idx="0">
                  <c:v>85.456823955849003</c:v>
                </c:pt>
                <c:pt idx="1">
                  <c:v>89.996113227518336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37576392"/>
        <c:axId val="237731160"/>
      </c:barChart>
      <c:catAx>
        <c:axId val="23757639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crossAx val="237731160"/>
        <c:crosses val="autoZero"/>
        <c:auto val="1"/>
        <c:lblAlgn val="ctr"/>
        <c:lblOffset val="100"/>
        <c:noMultiLvlLbl val="1"/>
      </c:catAx>
      <c:valAx>
        <c:axId val="237731160"/>
        <c:scaling>
          <c:orientation val="minMax"/>
        </c:scaling>
        <c:delete val="1"/>
        <c:axPos val="b"/>
        <c:numFmt formatCode="_(* #,##0.0_);_(* \(#,##0.0\);_(* &quot;-&quot;??_);_(@_)" sourceLinked="1"/>
        <c:majorTickMark val="out"/>
        <c:minorTickMark val="none"/>
        <c:tickLblPos val="none"/>
        <c:crossAx val="23757639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Average Salaries of Full-Time Instructional Faculty, 2013-14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'Table 85 (84)'!$A$9</c:f>
              <c:strCache>
                <c:ptCount val="1"/>
                <c:pt idx="0">
                  <c:v>50 states and D.C.</c:v>
                </c:pt>
              </c:strCache>
            </c:strRef>
          </c:tx>
          <c:spPr>
            <a:solidFill>
              <a:srgbClr val="003399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'Table 85 (84)'!$H$6:$H$8</c:f>
              <c:strCache>
                <c:ptCount val="3"/>
                <c:pt idx="0">
                  <c:v>Salary</c:v>
                </c:pt>
                <c:pt idx="1">
                  <c:v>(all ranks)</c:v>
                </c:pt>
                <c:pt idx="2">
                  <c:v>2013-14</c:v>
                </c:pt>
              </c:strCache>
            </c:strRef>
          </c:cat>
          <c:val>
            <c:numRef>
              <c:f>'Table 85 (84)'!$H$9</c:f>
              <c:numCache>
                <c:formatCode>"$"#,##0_);\("$"#,##0\)</c:formatCode>
                <c:ptCount val="1"/>
                <c:pt idx="0">
                  <c:v>62142.186068473202</c:v>
                </c:pt>
              </c:numCache>
            </c:numRef>
          </c:val>
        </c:ser>
        <c:ser>
          <c:idx val="1"/>
          <c:order val="1"/>
          <c:tx>
            <c:strRef>
              <c:f>'Table 85 (84)'!$A$10</c:f>
              <c:strCache>
                <c:ptCount val="1"/>
                <c:pt idx="0">
                  <c:v>SREB states</c:v>
                </c:pt>
              </c:strCache>
            </c:strRef>
          </c:tx>
          <c:spPr>
            <a:solidFill>
              <a:srgbClr val="990033"/>
            </a:solidFill>
            <a:ln>
              <a:solidFill>
                <a:prstClr val="black"/>
              </a:solidFill>
            </a:ln>
          </c:spPr>
          <c:invertIfNegative val="0"/>
          <c:dLbls>
            <c:numFmt formatCode="&quot;$&quot;#,##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'Table 85 (84)'!$H$6:$H$8</c:f>
              <c:strCache>
                <c:ptCount val="3"/>
                <c:pt idx="0">
                  <c:v>Salary</c:v>
                </c:pt>
                <c:pt idx="1">
                  <c:v>(all ranks)</c:v>
                </c:pt>
                <c:pt idx="2">
                  <c:v>2013-14</c:v>
                </c:pt>
              </c:strCache>
            </c:strRef>
          </c:cat>
          <c:val>
            <c:numRef>
              <c:f>'Table 85 (84)'!$H$10</c:f>
              <c:numCache>
                <c:formatCode>"$"#,##0_);\("$"#,##0\)</c:formatCode>
                <c:ptCount val="1"/>
                <c:pt idx="0">
                  <c:v>42036.6004150476</c:v>
                </c:pt>
              </c:numCache>
            </c:numRef>
          </c:val>
        </c:ser>
        <c:ser>
          <c:idx val="2"/>
          <c:order val="2"/>
          <c:tx>
            <c:v>State</c:v>
          </c:tx>
          <c:spPr>
            <a:solidFill>
              <a:srgbClr val="006600"/>
            </a:solidFill>
            <a:ln>
              <a:solidFill>
                <a:prstClr val="black"/>
              </a:solidFill>
            </a:ln>
          </c:spPr>
          <c:invertIfNegative val="0"/>
          <c:dLbls>
            <c:numFmt formatCode="&quot;$&quot;#,##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'Table 85 (84)'!$H$6:$H$8</c:f>
              <c:strCache>
                <c:ptCount val="3"/>
                <c:pt idx="0">
                  <c:v>Salary</c:v>
                </c:pt>
                <c:pt idx="1">
                  <c:v>(all ranks)</c:v>
                </c:pt>
                <c:pt idx="2">
                  <c:v>2013-14</c:v>
                </c:pt>
              </c:strCache>
            </c:strRef>
          </c:cat>
          <c:val>
            <c:numRef>
              <c:f>'Table 85 (84)'!$H$12</c:f>
              <c:numCache>
                <c:formatCode>_(* #,##0_);_(* \(#,##0\);_(* "-"??_);_(@_)</c:formatCode>
                <c:ptCount val="1"/>
                <c:pt idx="0">
                  <c:v>56340.19537235851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238063784"/>
        <c:axId val="237783528"/>
      </c:barChart>
      <c:catAx>
        <c:axId val="23806378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237783528"/>
        <c:crosses val="autoZero"/>
        <c:auto val="1"/>
        <c:lblAlgn val="ctr"/>
        <c:lblOffset val="100"/>
        <c:noMultiLvlLbl val="1"/>
      </c:catAx>
      <c:valAx>
        <c:axId val="237783528"/>
        <c:scaling>
          <c:orientation val="minMax"/>
        </c:scaling>
        <c:delete val="1"/>
        <c:axPos val="l"/>
        <c:numFmt formatCode="&quot;$&quot;#,##0_);\(&quot;$&quot;#,##0\)" sourceLinked="1"/>
        <c:majorTickMark val="out"/>
        <c:minorTickMark val="none"/>
        <c:tickLblPos val="none"/>
        <c:crossAx val="238063784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200"/>
              <a:t>Percent Change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0"/>
        <c:ser>
          <c:idx val="2"/>
          <c:order val="0"/>
          <c:tx>
            <c:v>State</c:v>
          </c:tx>
          <c:spPr>
            <a:solidFill>
              <a:srgbClr val="006600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'Table 85 (84)'!$D$7</c:f>
              <c:strCache>
                <c:ptCount val="1"/>
                <c:pt idx="0">
                  <c:v> 2008-09 to 2013-14</c:v>
                </c:pt>
              </c:strCache>
            </c:strRef>
          </c:cat>
          <c:val>
            <c:numRef>
              <c:f>'Table 85 (84)'!$I$12</c:f>
              <c:numCache>
                <c:formatCode>0.0</c:formatCode>
                <c:ptCount val="1"/>
                <c:pt idx="0">
                  <c:v>0.29876594352699254</c:v>
                </c:pt>
              </c:numCache>
            </c:numRef>
          </c:val>
        </c:ser>
        <c:ser>
          <c:idx val="1"/>
          <c:order val="1"/>
          <c:tx>
            <c:strRef>
              <c:f>'Table 85 (84)'!$A$10</c:f>
              <c:strCache>
                <c:ptCount val="1"/>
                <c:pt idx="0">
                  <c:v>SREB states</c:v>
                </c:pt>
              </c:strCache>
            </c:strRef>
          </c:tx>
          <c:spPr>
            <a:solidFill>
              <a:srgbClr val="990033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'Table 85 (84)'!$D$7</c:f>
              <c:strCache>
                <c:ptCount val="1"/>
                <c:pt idx="0">
                  <c:v> 2008-09 to 2013-14</c:v>
                </c:pt>
              </c:strCache>
            </c:strRef>
          </c:cat>
          <c:val>
            <c:numRef>
              <c:f>'Table 85 (84)'!$I$10</c:f>
              <c:numCache>
                <c:formatCode>0.0</c:formatCode>
                <c:ptCount val="1"/>
                <c:pt idx="0">
                  <c:v>-4.1144805319605577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37797720"/>
        <c:axId val="237798112"/>
      </c:barChart>
      <c:catAx>
        <c:axId val="23779772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txPr>
          <a:bodyPr/>
          <a:lstStyle/>
          <a:p>
            <a:pPr>
              <a:defRPr b="1"/>
            </a:pPr>
            <a:endParaRPr lang="en-US"/>
          </a:p>
        </c:txPr>
        <c:crossAx val="237798112"/>
        <c:crosses val="autoZero"/>
        <c:auto val="1"/>
        <c:lblAlgn val="ctr"/>
        <c:lblOffset val="100"/>
        <c:noMultiLvlLbl val="1"/>
      </c:catAx>
      <c:valAx>
        <c:axId val="237798112"/>
        <c:scaling>
          <c:orientation val="minMax"/>
        </c:scaling>
        <c:delete val="1"/>
        <c:axPos val="b"/>
        <c:numFmt formatCode="0.0" sourceLinked="1"/>
        <c:majorTickMark val="out"/>
        <c:minorTickMark val="none"/>
        <c:tickLblPos val="none"/>
        <c:crossAx val="23779772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200"/>
              <a:t>Inflation-Adjusted Percent Change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26972572178477688"/>
          <c:y val="0.16041666666666668"/>
          <c:w val="0.43299737532808391"/>
          <c:h val="0.78865740740740742"/>
        </c:manualLayout>
      </c:layout>
      <c:barChart>
        <c:barDir val="bar"/>
        <c:grouping val="clustered"/>
        <c:varyColors val="0"/>
        <c:ser>
          <c:idx val="2"/>
          <c:order val="0"/>
          <c:tx>
            <c:v>State</c:v>
          </c:tx>
          <c:spPr>
            <a:solidFill>
              <a:srgbClr val="006600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'Table 85 (84)'!$J$6:$J$8</c:f>
              <c:strCache>
                <c:ptCount val="3"/>
                <c:pt idx="2">
                  <c:v>Inflation-Adjusted1</c:v>
                </c:pt>
              </c:strCache>
            </c:strRef>
          </c:cat>
          <c:val>
            <c:numRef>
              <c:f>'Table 85 (84)'!$E$12</c:f>
              <c:numCache>
                <c:formatCode>0.0</c:formatCode>
                <c:ptCount val="1"/>
                <c:pt idx="0">
                  <c:v>-6.7714235215277032</c:v>
                </c:pt>
              </c:numCache>
            </c:numRef>
          </c:val>
        </c:ser>
        <c:ser>
          <c:idx val="1"/>
          <c:order val="1"/>
          <c:tx>
            <c:strRef>
              <c:f>'Table 85 (84)'!$A$10</c:f>
              <c:strCache>
                <c:ptCount val="1"/>
                <c:pt idx="0">
                  <c:v>SREB states</c:v>
                </c:pt>
              </c:strCache>
            </c:strRef>
          </c:tx>
          <c:spPr>
            <a:solidFill>
              <a:srgbClr val="990033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'Table 85 (84)'!$J$6:$J$8</c:f>
              <c:strCache>
                <c:ptCount val="3"/>
                <c:pt idx="2">
                  <c:v>Inflation-Adjusted1</c:v>
                </c:pt>
              </c:strCache>
            </c:strRef>
          </c:cat>
          <c:val>
            <c:numRef>
              <c:f>'Table 85 (84)'!$E$10</c:f>
              <c:numCache>
                <c:formatCode>0.0</c:formatCode>
                <c:ptCount val="1"/>
                <c:pt idx="0">
                  <c:v>-4.5290213554319916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37798896"/>
        <c:axId val="237799288"/>
      </c:barChart>
      <c:catAx>
        <c:axId val="23779889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txPr>
          <a:bodyPr/>
          <a:lstStyle/>
          <a:p>
            <a:pPr>
              <a:defRPr b="1"/>
            </a:pPr>
            <a:endParaRPr lang="en-US"/>
          </a:p>
        </c:txPr>
        <c:crossAx val="237799288"/>
        <c:crosses val="autoZero"/>
        <c:auto val="1"/>
        <c:lblAlgn val="ctr"/>
        <c:lblOffset val="100"/>
        <c:noMultiLvlLbl val="1"/>
      </c:catAx>
      <c:valAx>
        <c:axId val="237799288"/>
        <c:scaling>
          <c:orientation val="minMax"/>
        </c:scaling>
        <c:delete val="1"/>
        <c:axPos val="b"/>
        <c:numFmt formatCode="0.0" sourceLinked="1"/>
        <c:majorTickMark val="out"/>
        <c:minorTickMark val="none"/>
        <c:tickLblPos val="none"/>
        <c:crossAx val="23779889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609600</xdr:colOff>
      <xdr:row>2</xdr:row>
      <xdr:rowOff>85724</xdr:rowOff>
    </xdr:from>
    <xdr:to>
      <xdr:col>18</xdr:col>
      <xdr:colOff>0</xdr:colOff>
      <xdr:row>22</xdr:row>
      <xdr:rowOff>47623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609600</xdr:colOff>
      <xdr:row>21</xdr:row>
      <xdr:rowOff>142875</xdr:rowOff>
    </xdr:from>
    <xdr:to>
      <xdr:col>18</xdr:col>
      <xdr:colOff>0</xdr:colOff>
      <xdr:row>38</xdr:row>
      <xdr:rowOff>133350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609600</xdr:colOff>
      <xdr:row>38</xdr:row>
      <xdr:rowOff>123825</xdr:rowOff>
    </xdr:from>
    <xdr:to>
      <xdr:col>18</xdr:col>
      <xdr:colOff>0</xdr:colOff>
      <xdr:row>55</xdr:row>
      <xdr:rowOff>114300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638175</xdr:colOff>
      <xdr:row>55</xdr:row>
      <xdr:rowOff>123825</xdr:rowOff>
    </xdr:from>
    <xdr:to>
      <xdr:col>18</xdr:col>
      <xdr:colOff>28575</xdr:colOff>
      <xdr:row>70</xdr:row>
      <xdr:rowOff>361950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0</xdr:colOff>
      <xdr:row>2</xdr:row>
      <xdr:rowOff>76200</xdr:rowOff>
    </xdr:from>
    <xdr:to>
      <xdr:col>25</xdr:col>
      <xdr:colOff>38100</xdr:colOff>
      <xdr:row>22</xdr:row>
      <xdr:rowOff>19050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18</xdr:col>
      <xdr:colOff>0</xdr:colOff>
      <xdr:row>22</xdr:row>
      <xdr:rowOff>0</xdr:rowOff>
    </xdr:from>
    <xdr:to>
      <xdr:col>25</xdr:col>
      <xdr:colOff>38100</xdr:colOff>
      <xdr:row>38</xdr:row>
      <xdr:rowOff>152400</xdr:rowOff>
    </xdr:to>
    <xdr:graphicFrame macro="">
      <xdr:nvGraphicFramePr>
        <xdr:cNvPr id="10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18</xdr:col>
      <xdr:colOff>0</xdr:colOff>
      <xdr:row>38</xdr:row>
      <xdr:rowOff>142875</xdr:rowOff>
    </xdr:from>
    <xdr:to>
      <xdr:col>25</xdr:col>
      <xdr:colOff>38100</xdr:colOff>
      <xdr:row>55</xdr:row>
      <xdr:rowOff>133350</xdr:rowOff>
    </xdr:to>
    <xdr:graphicFrame macro="">
      <xdr:nvGraphicFramePr>
        <xdr:cNvPr id="11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17</xdr:col>
      <xdr:colOff>495300</xdr:colOff>
      <xdr:row>40</xdr:row>
      <xdr:rowOff>152401</xdr:rowOff>
    </xdr:from>
    <xdr:to>
      <xdr:col>20</xdr:col>
      <xdr:colOff>28575</xdr:colOff>
      <xdr:row>52</xdr:row>
      <xdr:rowOff>1</xdr:rowOff>
    </xdr:to>
    <xdr:sp macro="" textlink="">
      <xdr:nvSpPr>
        <xdr:cNvPr id="9" name="Oval Callout 8"/>
        <xdr:cNvSpPr/>
      </xdr:nvSpPr>
      <xdr:spPr>
        <a:xfrm>
          <a:off x="11591925" y="6943726"/>
          <a:ext cx="1476375" cy="1790700"/>
        </a:xfrm>
        <a:prstGeom prst="wedgeEllipseCallout">
          <a:avLst>
            <a:gd name="adj1" fmla="val -77750"/>
            <a:gd name="adj2" fmla="val 32169"/>
          </a:avLst>
        </a:prstGeom>
        <a:solidFill>
          <a:srgbClr val="4F81BD">
            <a:alpha val="42745"/>
          </a:srgb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>
              <a:solidFill>
                <a:srgbClr val="C00000"/>
              </a:solidFill>
              <a:latin typeface="Arial" pitchFamily="34" charset="0"/>
              <a:cs typeface="Arial" pitchFamily="34" charset="0"/>
            </a:rPr>
            <a:t>Click</a:t>
          </a:r>
          <a:r>
            <a:rPr lang="en-US" sz="1000" b="1" baseline="0">
              <a:solidFill>
                <a:srgbClr val="C00000"/>
              </a:solidFill>
              <a:latin typeface="Arial" pitchFamily="34" charset="0"/>
              <a:cs typeface="Arial" pitchFamily="34" charset="0"/>
            </a:rPr>
            <a:t> on a bar to see state highlighted to left.  Move highlight box from state to state to change view.</a:t>
          </a:r>
          <a:endParaRPr lang="en-US" sz="1000" b="1">
            <a:solidFill>
              <a:srgbClr val="C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17</xdr:col>
      <xdr:colOff>152400</xdr:colOff>
      <xdr:row>4</xdr:row>
      <xdr:rowOff>104775</xdr:rowOff>
    </xdr:from>
    <xdr:to>
      <xdr:col>19</xdr:col>
      <xdr:colOff>473075</xdr:colOff>
      <xdr:row>15</xdr:row>
      <xdr:rowOff>67732</xdr:rowOff>
    </xdr:to>
    <xdr:sp macro="" textlink="">
      <xdr:nvSpPr>
        <xdr:cNvPr id="6" name="Oval Callout 5"/>
        <xdr:cNvSpPr/>
      </xdr:nvSpPr>
      <xdr:spPr>
        <a:xfrm>
          <a:off x="11249025" y="857250"/>
          <a:ext cx="1616075" cy="1953682"/>
        </a:xfrm>
        <a:prstGeom prst="wedgeEllipseCallout">
          <a:avLst>
            <a:gd name="adj1" fmla="val -73035"/>
            <a:gd name="adj2" fmla="val 38476"/>
          </a:avLst>
        </a:prstGeom>
        <a:solidFill>
          <a:srgbClr val="4F81BD">
            <a:alpha val="26000"/>
          </a:srgb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>
              <a:solidFill>
                <a:srgbClr val="C00000"/>
              </a:solidFill>
              <a:latin typeface="Arial" pitchFamily="34" charset="0"/>
              <a:cs typeface="Arial" pitchFamily="34" charset="0"/>
            </a:rPr>
            <a:t>Click</a:t>
          </a:r>
          <a:r>
            <a:rPr lang="en-US" sz="1000" b="1" baseline="0">
              <a:solidFill>
                <a:srgbClr val="C00000"/>
              </a:solidFill>
              <a:latin typeface="Arial" pitchFamily="34" charset="0"/>
              <a:cs typeface="Arial" pitchFamily="34" charset="0"/>
            </a:rPr>
            <a:t> on a state bar to see state highlighted to left.  Move highlight box from state to state to change view.</a:t>
          </a:r>
          <a:endParaRPr lang="en-US" sz="1000" b="1">
            <a:solidFill>
              <a:srgbClr val="C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valuation="1">
    <tabColor rgb="FFC00000"/>
  </sheetPr>
  <dimension ref="A1:S80"/>
  <sheetViews>
    <sheetView showGridLines="0" showZeros="0" tabSelected="1" view="pageBreakPreview" zoomScaleSheetLayoutView="100" workbookViewId="0"/>
  </sheetViews>
  <sheetFormatPr defaultColWidth="9.7109375" defaultRowHeight="12.75"/>
  <cols>
    <col min="1" max="1" width="9" style="1" customWidth="1"/>
    <col min="2" max="2" width="6.7109375" style="1" customWidth="1"/>
    <col min="3" max="3" width="10.42578125" style="1" bestFit="1" customWidth="1"/>
    <col min="4" max="4" width="9.85546875" style="1" customWidth="1"/>
    <col min="5" max="5" width="12" style="22" customWidth="1"/>
    <col min="6" max="6" width="8.42578125" style="1" bestFit="1" customWidth="1"/>
    <col min="7" max="7" width="8.42578125" style="22" bestFit="1" customWidth="1"/>
    <col min="8" max="8" width="11.28515625" style="1" bestFit="1" customWidth="1"/>
    <col min="9" max="9" width="11.140625" style="18" customWidth="1"/>
    <col min="10" max="10" width="15.85546875" style="84" customWidth="1"/>
    <col min="11" max="11" width="9.7109375" style="22"/>
    <col min="12" max="16384" width="9.7109375" style="1"/>
  </cols>
  <sheetData>
    <row r="1" spans="1:19" ht="15" customHeight="1">
      <c r="A1" s="2" t="s">
        <v>140</v>
      </c>
      <c r="B1" s="2"/>
      <c r="C1" s="78"/>
      <c r="D1" s="78"/>
      <c r="E1" s="80"/>
      <c r="F1" s="78"/>
      <c r="G1" s="80"/>
      <c r="H1" s="78"/>
    </row>
    <row r="2" spans="1:19" s="81" customFormat="1" ht="14.25" customHeight="1">
      <c r="A2" s="81" t="s">
        <v>115</v>
      </c>
      <c r="E2" s="82"/>
      <c r="G2" s="82"/>
      <c r="J2" s="221"/>
      <c r="K2" s="82"/>
      <c r="L2" s="214" t="s">
        <v>126</v>
      </c>
      <c r="S2" s="214" t="s">
        <v>127</v>
      </c>
    </row>
    <row r="3" spans="1:19" ht="15" customHeight="1">
      <c r="A3" s="199"/>
      <c r="B3" s="199"/>
      <c r="C3" s="199"/>
      <c r="D3" s="200"/>
      <c r="E3" s="200"/>
      <c r="F3" s="200"/>
      <c r="G3" s="200"/>
      <c r="H3" s="200"/>
      <c r="I3" s="38"/>
      <c r="J3" s="90"/>
    </row>
    <row r="4" spans="1:19" ht="15" customHeight="1">
      <c r="C4" s="204" t="s">
        <v>44</v>
      </c>
      <c r="D4" s="201"/>
      <c r="E4" s="203"/>
      <c r="F4" s="202"/>
      <c r="G4" s="206"/>
      <c r="H4" s="207" t="s">
        <v>48</v>
      </c>
      <c r="I4" s="206"/>
      <c r="J4" s="206"/>
    </row>
    <row r="5" spans="1:19" ht="15" customHeight="1">
      <c r="C5" s="83" t="s">
        <v>40</v>
      </c>
      <c r="D5" s="80" t="s">
        <v>42</v>
      </c>
      <c r="E5" s="218"/>
      <c r="F5" s="88" t="s">
        <v>42</v>
      </c>
      <c r="G5" s="89"/>
      <c r="H5" s="208" t="s">
        <v>40</v>
      </c>
      <c r="I5" s="223" t="s">
        <v>42</v>
      </c>
      <c r="J5" s="265"/>
      <c r="K5" s="80"/>
      <c r="L5" s="215"/>
    </row>
    <row r="6" spans="1:19" s="84" customFormat="1">
      <c r="C6" s="83" t="s">
        <v>41</v>
      </c>
      <c r="D6" s="80" t="s">
        <v>63</v>
      </c>
      <c r="E6" s="220"/>
      <c r="F6" s="85" t="s">
        <v>52</v>
      </c>
      <c r="G6" s="80"/>
      <c r="H6" s="208" t="s">
        <v>41</v>
      </c>
      <c r="I6" s="85" t="s">
        <v>63</v>
      </c>
      <c r="J6" s="80"/>
      <c r="K6" s="80" t="s">
        <v>42</v>
      </c>
      <c r="L6" s="80"/>
    </row>
    <row r="7" spans="1:19" s="84" customFormat="1">
      <c r="C7" s="86" t="s">
        <v>62</v>
      </c>
      <c r="D7" s="241" t="s">
        <v>135</v>
      </c>
      <c r="E7" s="254"/>
      <c r="F7" s="87" t="s">
        <v>53</v>
      </c>
      <c r="G7" s="80"/>
      <c r="H7" s="249" t="s">
        <v>62</v>
      </c>
      <c r="I7" s="87" t="s">
        <v>135</v>
      </c>
      <c r="J7" s="200"/>
      <c r="K7" s="80" t="s">
        <v>42</v>
      </c>
      <c r="L7" s="80"/>
    </row>
    <row r="8" spans="1:19" s="79" customFormat="1" ht="27" customHeight="1">
      <c r="A8" s="90"/>
      <c r="B8" s="90"/>
      <c r="C8" s="250" t="s">
        <v>134</v>
      </c>
      <c r="D8" s="205" t="s">
        <v>128</v>
      </c>
      <c r="E8" s="251" t="s">
        <v>129</v>
      </c>
      <c r="F8" s="191" t="s">
        <v>64</v>
      </c>
      <c r="G8" s="252" t="s">
        <v>134</v>
      </c>
      <c r="H8" s="253" t="s">
        <v>134</v>
      </c>
      <c r="I8" s="205" t="s">
        <v>128</v>
      </c>
      <c r="J8" s="251" t="s">
        <v>129</v>
      </c>
      <c r="K8" s="216"/>
      <c r="L8" s="91"/>
    </row>
    <row r="9" spans="1:19">
      <c r="A9" s="57" t="s">
        <v>114</v>
      </c>
      <c r="B9" s="57"/>
      <c r="C9" s="92">
        <f>DATA!AA6</f>
        <v>57955.871470767823</v>
      </c>
      <c r="D9" s="93">
        <f>((DATA!AA6-DATA!V6)/DATA!V6)*100</f>
        <v>-3.7402949519372175</v>
      </c>
      <c r="E9" s="259">
        <f>IF('All ranks Constant $'!D5&gt;0,(('All ranks Constant $'!G5-'All ranks Constant $'!D5)/'All ranks Constant $'!D5)*100,"--")</f>
        <v>-9.3444558622696317</v>
      </c>
      <c r="F9" s="95"/>
      <c r="G9" s="92"/>
      <c r="H9" s="95">
        <f>DATA!BZ6</f>
        <v>62142.186068473202</v>
      </c>
      <c r="I9" s="93" t="s">
        <v>43</v>
      </c>
      <c r="J9" s="94" t="s">
        <v>43</v>
      </c>
    </row>
    <row r="10" spans="1:19" s="99" customFormat="1">
      <c r="A10" s="55" t="s">
        <v>33</v>
      </c>
      <c r="B10" s="55"/>
      <c r="C10" s="96">
        <f>DATA!AA10</f>
        <v>52158.031710827207</v>
      </c>
      <c r="D10" s="97">
        <f>((DATA!AA10-DATA!V10)/DATA!V10)*100</f>
        <v>1.3728209607776607</v>
      </c>
      <c r="E10" s="260">
        <f>IF('All ranks Constant $'!D9&gt;0,(('All ranks Constant $'!G9-'All ranks Constant $'!D9)/'All ranks Constant $'!D9)*100,"--")</f>
        <v>-4.5290213554319916</v>
      </c>
      <c r="F10" s="158">
        <f>IF(DATA!V10&gt;0,(DATA!V10/DATA!$V$6)*100,"NA")</f>
        <v>85.456823955849003</v>
      </c>
      <c r="G10" s="138">
        <f>IF(DATA!AA10&gt;0,(DATA!AA10/DATA!$AA$6)*100,"NA")</f>
        <v>89.996113227518336</v>
      </c>
      <c r="H10" s="192">
        <f>DATA!BZ10</f>
        <v>42036.6004150476</v>
      </c>
      <c r="I10" s="97">
        <f>((DATA!BZ10-DATA!BU10)/DATA!BU10)*100</f>
        <v>-4.1144805319605577</v>
      </c>
      <c r="J10" s="98">
        <f>IF('All ranks Constant $'!M9&gt;0,(('All ranks Constant $'!M9-'All ranks Constant $'!J9)/'All ranks Constant $'!J9)*100,"--")</f>
        <v>-9.6968566653738097</v>
      </c>
      <c r="K10" s="31"/>
    </row>
    <row r="11" spans="1:19">
      <c r="A11" s="55"/>
      <c r="B11" s="55"/>
      <c r="C11" s="100"/>
      <c r="D11" s="101"/>
      <c r="E11" s="261"/>
      <c r="F11" s="159"/>
      <c r="G11" s="139"/>
      <c r="H11" s="193"/>
      <c r="I11" s="101"/>
      <c r="J11" s="102"/>
    </row>
    <row r="12" spans="1:19">
      <c r="A12" s="103" t="s">
        <v>11</v>
      </c>
      <c r="B12" s="103"/>
      <c r="C12" s="104">
        <f>DATA!AA12</f>
        <v>52546.053207300371</v>
      </c>
      <c r="D12" s="105">
        <f>((DATA!AA12-DATA!V12)/DATA!V12)*100</f>
        <v>-1.0082024301312404</v>
      </c>
      <c r="E12" s="262">
        <f>IF('All ranks Constant $'!D11&gt;0,(('All ranks Constant $'!G11-'All ranks Constant $'!D11)/'All ranks Constant $'!D11)*100,"--")</f>
        <v>-6.7714235215277032</v>
      </c>
      <c r="F12" s="160">
        <f>IF(DATA!V12&gt;0,(DATA!V12/DATA!$V$6)*100,"NA")</f>
        <v>88.163328212064755</v>
      </c>
      <c r="G12" s="162">
        <f>IF(DATA!AA12&gt;0,(DATA!AA12/DATA!$AA$6)*100,"NA")</f>
        <v>90.665625196929199</v>
      </c>
      <c r="H12" s="194">
        <f>DATA!BZ12</f>
        <v>56340.19537235851</v>
      </c>
      <c r="I12" s="105">
        <f>((DATA!BZ12-DATA!BU12)/DATA!BU12)*100</f>
        <v>0.29876594352699254</v>
      </c>
      <c r="J12" s="106">
        <f>IF('All ranks Constant $'!M11&gt;0,(('All ranks Constant $'!M11-'All ranks Constant $'!J11)/'All ranks Constant $'!J11)*100,"--")</f>
        <v>-5.5405457723632772</v>
      </c>
    </row>
    <row r="13" spans="1:19">
      <c r="A13" s="103" t="s">
        <v>12</v>
      </c>
      <c r="B13" s="103"/>
      <c r="C13" s="104">
        <f>DATA!AA13</f>
        <v>43845.371326013868</v>
      </c>
      <c r="D13" s="105">
        <f>((DATA!AA13-DATA!V13)/DATA!V13)*100</f>
        <v>3.4708507445246291</v>
      </c>
      <c r="E13" s="262">
        <f>IF('All ranks Constant $'!D12&gt;0,(('All ranks Constant $'!G12-'All ranks Constant $'!D12)/'All ranks Constant $'!D12)*100,"--")</f>
        <v>-2.5531371412867347</v>
      </c>
      <c r="F13" s="160">
        <f>IF(DATA!V13&gt;0,(DATA!V13/DATA!$V$6)*100,"NA")</f>
        <v>70.380576283108908</v>
      </c>
      <c r="G13" s="162">
        <f>IF(DATA!AA13&gt;0,(DATA!AA13/DATA!$AA$6)*100,"NA")</f>
        <v>75.653027404011851</v>
      </c>
      <c r="H13" s="239" t="str">
        <f>DATA!BZ13</f>
        <v>—</v>
      </c>
      <c r="I13" s="244" t="s">
        <v>43</v>
      </c>
      <c r="J13" s="244" t="s">
        <v>43</v>
      </c>
    </row>
    <row r="14" spans="1:19">
      <c r="A14" s="103" t="s">
        <v>32</v>
      </c>
      <c r="B14" s="103"/>
      <c r="C14" s="104">
        <f>DATA!AA14</f>
        <v>60362.580450037851</v>
      </c>
      <c r="D14" s="105">
        <f>((DATA!AA14-DATA!V14)/DATA!V14)*100</f>
        <v>-5.4292985651049221</v>
      </c>
      <c r="E14" s="262">
        <f>IF('All ranks Constant $'!D13&gt;0,(('All ranks Constant $'!G13-'All ranks Constant $'!D13)/'All ranks Constant $'!D13)*100,"--")</f>
        <v>-10.935127073300871</v>
      </c>
      <c r="F14" s="160">
        <f>IF(DATA!V14&gt;0,(DATA!V14/DATA!$V$6)*100,"NA")</f>
        <v>106.01279213735965</v>
      </c>
      <c r="G14" s="162">
        <f>IF(DATA!AA14&gt;0,(DATA!AA14/DATA!$AA$6)*100,"NA")</f>
        <v>104.15265773457301</v>
      </c>
      <c r="H14" s="239" t="str">
        <f>DATA!BZ14</f>
        <v>NA</v>
      </c>
      <c r="I14" s="244" t="s">
        <v>43</v>
      </c>
      <c r="J14" s="244" t="s">
        <v>43</v>
      </c>
    </row>
    <row r="15" spans="1:19">
      <c r="A15" s="103" t="s">
        <v>13</v>
      </c>
      <c r="B15" s="103"/>
      <c r="C15" s="104">
        <f>DATA!AA15</f>
        <v>55705.84911392405</v>
      </c>
      <c r="D15" s="105">
        <f>((DATA!AA15-DATA!V15)/DATA!V15)*100</f>
        <v>4.0588947703199567</v>
      </c>
      <c r="E15" s="262">
        <f>IF('All ranks Constant $'!D14&gt;0,(('All ranks Constant $'!G14-'All ranks Constant $'!D14)/'All ranks Constant $'!D14)*100,"--")</f>
        <v>-1.9993285553493552</v>
      </c>
      <c r="F15" s="160">
        <f>IF(DATA!V15&gt;0,(DATA!V15/DATA!$V$6)*100,"NA")</f>
        <v>88.913698472654204</v>
      </c>
      <c r="G15" s="162">
        <f>IF(DATA!AA15&gt;0,(DATA!AA15/DATA!$AA$6)*100,"NA")</f>
        <v>96.117697310481049</v>
      </c>
      <c r="H15" s="239" t="str">
        <f>DATA!BZ15</f>
        <v>—</v>
      </c>
      <c r="I15" s="244" t="s">
        <v>43</v>
      </c>
      <c r="J15" s="244" t="s">
        <v>43</v>
      </c>
    </row>
    <row r="16" spans="1:19">
      <c r="A16" s="107" t="s">
        <v>14</v>
      </c>
      <c r="B16" s="107"/>
      <c r="C16" s="96">
        <f>DATA!AA16</f>
        <v>46627.267982502235</v>
      </c>
      <c r="D16" s="97">
        <f>((DATA!AA16-DATA!V16)/DATA!V16)*100</f>
        <v>-2.4417681431357936</v>
      </c>
      <c r="E16" s="260">
        <f>IF('All ranks Constant $'!D15&gt;0,(('All ranks Constant $'!G15-'All ranks Constant $'!D15)/'All ranks Constant $'!D15)*100,"--")</f>
        <v>-8.1215282169943208</v>
      </c>
      <c r="F16" s="158">
        <f>IF(DATA!V16&gt;0,(DATA!V16/DATA!$V$6)*100,"NA")</f>
        <v>79.382200796228716</v>
      </c>
      <c r="G16" s="163">
        <f>IF(DATA!AA16&gt;0,(DATA!AA16/DATA!$AA$6)*100,"NA")</f>
        <v>80.453052985357004</v>
      </c>
      <c r="H16" s="240">
        <f>DATA!BZ16</f>
        <v>40541.835024263411</v>
      </c>
      <c r="I16" s="242">
        <f>((DATA!BZ16-DATA!BU16)/DATA!BU16)*100</f>
        <v>-8.313477566235548</v>
      </c>
      <c r="J16" s="98">
        <f>IF('All ranks Constant $'!M15&gt;0,(('All ranks Constant $'!M15-'All ranks Constant $'!J15)/'All ranks Constant $'!J15)*100,"--")</f>
        <v>-13.651391543543751</v>
      </c>
    </row>
    <row r="17" spans="1:10">
      <c r="A17" s="107" t="s">
        <v>15</v>
      </c>
      <c r="B17" s="107"/>
      <c r="C17" s="96">
        <f>DATA!AA17</f>
        <v>46022.913587689254</v>
      </c>
      <c r="D17" s="97">
        <f>((DATA!AA17-DATA!V17)/DATA!V17)*100</f>
        <v>-6.2380000820548966</v>
      </c>
      <c r="E17" s="260">
        <f>IF('All ranks Constant $'!D16&gt;0,(('All ranks Constant $'!G16-'All ranks Constant $'!D16)/'All ranks Constant $'!D16)*100,"--")</f>
        <v>-11.696746652620186</v>
      </c>
      <c r="F17" s="158">
        <f>IF(DATA!V17&gt;0,(DATA!V17/DATA!$V$6)*100,"NA")</f>
        <v>81.525661820063732</v>
      </c>
      <c r="G17" s="163">
        <f>IF(DATA!AA17&gt;0,(DATA!AA17/DATA!$AA$6)*100,"NA")</f>
        <v>79.410269261333781</v>
      </c>
      <c r="H17" s="240">
        <f>DATA!BZ17</f>
        <v>41024.665040458254</v>
      </c>
      <c r="I17" s="242">
        <f>((DATA!BZ17-DATA!BU17)/DATA!BU17)*100</f>
        <v>-7.401475916562311</v>
      </c>
      <c r="J17" s="98">
        <f>IF('All ranks Constant $'!M16&gt;0,(('All ranks Constant $'!M16-'All ranks Constant $'!J16)/'All ranks Constant $'!J16)*100,"--")</f>
        <v>-12.792485880324087</v>
      </c>
    </row>
    <row r="18" spans="1:10">
      <c r="A18" s="107" t="s">
        <v>16</v>
      </c>
      <c r="B18" s="107"/>
      <c r="C18" s="96">
        <f>DATA!AA18</f>
        <v>43772.499565412654</v>
      </c>
      <c r="D18" s="97">
        <f>((DATA!AA18-DATA!V18)/DATA!V18)*100</f>
        <v>-14.312165309538265</v>
      </c>
      <c r="E18" s="260">
        <f>IF('All ranks Constant $'!D17&gt;0,(('All ranks Constant $'!G17-'All ranks Constant $'!D17)/'All ranks Constant $'!D17)*100,"--")</f>
        <v>-19.300840616859659</v>
      </c>
      <c r="F18" s="158">
        <f>IF(DATA!V18&gt;0,(DATA!V18/DATA!$V$6)*100,"NA")</f>
        <v>84.845588164232268</v>
      </c>
      <c r="G18" s="163">
        <f>IF(DATA!AA18&gt;0,(DATA!AA18/DATA!$AA$6)*100,"NA")</f>
        <v>75.527290772412812</v>
      </c>
      <c r="H18" s="240">
        <f>DATA!BZ18</f>
        <v>37136.109284870567</v>
      </c>
      <c r="I18" s="242">
        <f>((DATA!BZ18-DATA!BU18)/DATA!BU18)*100</f>
        <v>4.3485981615069544</v>
      </c>
      <c r="J18" s="98">
        <f>IF('All ranks Constant $'!M17&gt;0,(('All ranks Constant $'!M17-'All ranks Constant $'!J17)/'All ranks Constant $'!J17)*100,"--")</f>
        <v>-1.7264914574848773</v>
      </c>
    </row>
    <row r="19" spans="1:10">
      <c r="A19" s="107" t="s">
        <v>17</v>
      </c>
      <c r="B19" s="107"/>
      <c r="C19" s="96">
        <f>DATA!AA19</f>
        <v>61848.804894290945</v>
      </c>
      <c r="D19" s="97">
        <f>((DATA!AA19-DATA!V19)/DATA!V19)*100</f>
        <v>-4.7947111294808833</v>
      </c>
      <c r="E19" s="260">
        <f>IF('All ranks Constant $'!D18&gt;0,(('All ranks Constant $'!G18-'All ranks Constant $'!D18)/'All ranks Constant $'!D18)*100,"--")</f>
        <v>-10.337484796600148</v>
      </c>
      <c r="F19" s="158">
        <f>IF(DATA!V19&gt;0,(DATA!V19/DATA!$V$6)*100,"NA")</f>
        <v>107.89897599206944</v>
      </c>
      <c r="G19" s="163">
        <f>IF(DATA!AA19&gt;0,(DATA!AA19/DATA!$AA$6)*100,"NA")</f>
        <v>106.71706476795309</v>
      </c>
      <c r="H19" s="240" t="str">
        <f>DATA!BZ19</f>
        <v>NA</v>
      </c>
      <c r="I19" s="242" t="s">
        <v>43</v>
      </c>
      <c r="J19" s="242" t="s">
        <v>43</v>
      </c>
    </row>
    <row r="20" spans="1:10">
      <c r="A20" s="108" t="s">
        <v>18</v>
      </c>
      <c r="B20" s="108"/>
      <c r="C20" s="104">
        <f>DATA!AA20</f>
        <v>48924.778218850821</v>
      </c>
      <c r="D20" s="105">
        <f>((DATA!AA20-DATA!V20)/DATA!V20)*100</f>
        <v>2.2090108887170952</v>
      </c>
      <c r="E20" s="262">
        <f>IF('All ranks Constant $'!D19&gt;0,(('All ranks Constant $'!G19-'All ranks Constant $'!D19)/'All ranks Constant $'!D19)*100,"--")</f>
        <v>-3.7415137178178055</v>
      </c>
      <c r="F20" s="160">
        <f>IF(DATA!V20&gt;0,(DATA!V20/DATA!$V$6)*100,"NA")</f>
        <v>79.503594830184895</v>
      </c>
      <c r="G20" s="162">
        <f>IF(DATA!AA20&gt;0,(DATA!AA20/DATA!$AA$6)*100,"NA")</f>
        <v>84.417293670629789</v>
      </c>
      <c r="H20" s="239" t="str">
        <f>DATA!BZ20</f>
        <v>NA</v>
      </c>
      <c r="I20" s="244" t="s">
        <v>43</v>
      </c>
      <c r="J20" s="244" t="s">
        <v>43</v>
      </c>
    </row>
    <row r="21" spans="1:10">
      <c r="A21" s="108" t="s">
        <v>19</v>
      </c>
      <c r="B21" s="108"/>
      <c r="C21" s="104">
        <f>DATA!AA21</f>
        <v>47410.440929981371</v>
      </c>
      <c r="D21" s="105">
        <f>((DATA!AA21-DATA!V21)/DATA!V21)*100</f>
        <v>-0.38467571458887723</v>
      </c>
      <c r="E21" s="262">
        <f>IF('All ranks Constant $'!D20&gt;0,(('All ranks Constant $'!G20-'All ranks Constant $'!D20)/'All ranks Constant $'!D20)*100,"--")</f>
        <v>-6.1841980188765007</v>
      </c>
      <c r="F21" s="160">
        <f>IF(DATA!V21&gt;0,(DATA!V21/DATA!$V$6)*100,"NA")</f>
        <v>79.048735527835845</v>
      </c>
      <c r="G21" s="162">
        <f>IF(DATA!AA21&gt;0,(DATA!AA21/DATA!$AA$6)*100,"NA")</f>
        <v>81.804379309341542</v>
      </c>
      <c r="H21" s="239" t="str">
        <f>DATA!BZ21</f>
        <v>NA</v>
      </c>
      <c r="I21" s="244" t="s">
        <v>43</v>
      </c>
      <c r="J21" s="244" t="s">
        <v>43</v>
      </c>
    </row>
    <row r="22" spans="1:10">
      <c r="A22" s="108" t="s">
        <v>20</v>
      </c>
      <c r="B22" s="108"/>
      <c r="C22" s="104">
        <f>DATA!AA22</f>
        <v>50378.445889717055</v>
      </c>
      <c r="D22" s="105">
        <f>((DATA!AA22-DATA!V22)/DATA!V22)*100</f>
        <v>9.786461175421822</v>
      </c>
      <c r="E22" s="262">
        <f>IF('All ranks Constant $'!D21&gt;0,(('All ranks Constant $'!G21-'All ranks Constant $'!D21)/'All ranks Constant $'!D21)*100,"--")</f>
        <v>3.394783641236311</v>
      </c>
      <c r="F22" s="160">
        <f>IF(DATA!V22&gt;0,(DATA!V22/DATA!$V$6)*100,"NA")</f>
        <v>76.215458312756653</v>
      </c>
      <c r="G22" s="162">
        <f>IF(DATA!AA22&gt;0,(DATA!AA22/DATA!$AA$6)*100,"NA")</f>
        <v>86.925525596017096</v>
      </c>
      <c r="H22" s="239">
        <f>DATA!BZ22</f>
        <v>47311.409756132438</v>
      </c>
      <c r="I22" s="244">
        <f>((DATA!BZ22-DATA!BU22)/DATA!BU22)*100</f>
        <v>-2.5972045885911332</v>
      </c>
      <c r="J22" s="106">
        <f>IF('All ranks Constant $'!M21&gt;0,(('All ranks Constant $'!M21-'All ranks Constant $'!J21)/'All ranks Constant $'!J21)*100,"--")</f>
        <v>-8.2679152803512324</v>
      </c>
    </row>
    <row r="23" spans="1:10">
      <c r="A23" s="108" t="s">
        <v>21</v>
      </c>
      <c r="B23" s="108"/>
      <c r="C23" s="104">
        <f>DATA!AA23</f>
        <v>47799.444571173895</v>
      </c>
      <c r="D23" s="105">
        <f>((DATA!AA23-DATA!V23)/DATA!V23)*100</f>
        <v>2.8730445570153087</v>
      </c>
      <c r="E23" s="262">
        <f>IF('All ranks Constant $'!D22&gt;0,(('All ranks Constant $'!G22-'All ranks Constant $'!D22)/'All ranks Constant $'!D22)*100,"--")</f>
        <v>-3.1161395439068098</v>
      </c>
      <c r="F23" s="160">
        <f>IF(DATA!V23&gt;0,(DATA!V23/DATA!$V$6)*100,"NA")</f>
        <v>77.173525957303639</v>
      </c>
      <c r="G23" s="162">
        <f>IF(DATA!AA23&gt;0,(DATA!AA23/DATA!$AA$6)*100,"NA")</f>
        <v>82.475585921062901</v>
      </c>
      <c r="H23" s="239" t="s">
        <v>29</v>
      </c>
      <c r="I23" s="244" t="s">
        <v>43</v>
      </c>
      <c r="J23" s="244" t="s">
        <v>43</v>
      </c>
    </row>
    <row r="24" spans="1:10">
      <c r="A24" s="107" t="s">
        <v>22</v>
      </c>
      <c r="B24" s="107"/>
      <c r="C24" s="96">
        <f>DATA!AA24</f>
        <v>48915.611533471354</v>
      </c>
      <c r="D24" s="97">
        <f>((DATA!AA24-DATA!V24)/DATA!V24)*100</f>
        <v>3.3344401237135211</v>
      </c>
      <c r="E24" s="260">
        <f>IF('All ranks Constant $'!D23&gt;0,(('All ranks Constant $'!G23-'All ranks Constant $'!D23)/'All ranks Constant $'!D23)*100,"--")</f>
        <v>-2.6816060478725303</v>
      </c>
      <c r="F24" s="158">
        <f>IF(DATA!V24&gt;0,(DATA!V24/DATA!$V$6)*100,"NA")</f>
        <v>78.622976740044152</v>
      </c>
      <c r="G24" s="163">
        <f>IF(DATA!AA24&gt;0,(DATA!AA24/DATA!$AA$6)*100,"NA")</f>
        <v>84.401477006766683</v>
      </c>
      <c r="H24" s="240">
        <f>DATA!BZ24</f>
        <v>37083.827946985446</v>
      </c>
      <c r="I24" s="242">
        <f>((DATA!BZ24-DATA!BU24)/DATA!BU24)*100</f>
        <v>-1.5996504637067526</v>
      </c>
      <c r="J24" s="98">
        <f>IF('All ranks Constant $'!M23&gt;0,(('All ranks Constant $'!M23-'All ranks Constant $'!J23)/'All ranks Constant $'!J23)*100,"--")</f>
        <v>-7.3284379367101176</v>
      </c>
    </row>
    <row r="25" spans="1:10">
      <c r="A25" s="107" t="s">
        <v>23</v>
      </c>
      <c r="B25" s="107"/>
      <c r="C25" s="96">
        <f>DATA!AA25</f>
        <v>54617.507054866051</v>
      </c>
      <c r="D25" s="97">
        <f>((DATA!AA25-DATA!V25)/DATA!V25)*100</f>
        <v>3.1670902717949749</v>
      </c>
      <c r="E25" s="260">
        <f>IF('All ranks Constant $'!D24&gt;0,(('All ranks Constant $'!G24-'All ranks Constant $'!D24)/'All ranks Constant $'!D24)*100,"--")</f>
        <v>-2.839212928960209</v>
      </c>
      <c r="F25" s="158">
        <f>IF(DATA!V25&gt;0,(DATA!V25/DATA!$V$6)*100,"NA")</f>
        <v>87.930142623385635</v>
      </c>
      <c r="G25" s="163">
        <f>IF(DATA!AA25&gt;0,(DATA!AA25/DATA!$AA$6)*100,"NA")</f>
        <v>94.239816724030106</v>
      </c>
      <c r="H25" s="240" t="str">
        <f>DATA!BZ25</f>
        <v>NA</v>
      </c>
      <c r="I25" s="242" t="s">
        <v>43</v>
      </c>
      <c r="J25" s="242" t="s">
        <v>43</v>
      </c>
    </row>
    <row r="26" spans="1:10">
      <c r="A26" s="107" t="s">
        <v>24</v>
      </c>
      <c r="B26" s="107"/>
      <c r="C26" s="96">
        <f>DATA!AA26</f>
        <v>60059.216154350303</v>
      </c>
      <c r="D26" s="97">
        <f>((DATA!AA26-DATA!V26)/DATA!V26)*100</f>
        <v>4.7530143497440642</v>
      </c>
      <c r="E26" s="260">
        <f>IF('All ranks Constant $'!D25&gt;0,(('All ranks Constant $'!G25-'All ranks Constant $'!D25)/'All ranks Constant $'!D25)*100,"--")</f>
        <v>-1.3456200473300715</v>
      </c>
      <c r="F26" s="158">
        <f>IF(DATA!V26&gt;0,(DATA!V26/DATA!$V$6)*100,"NA")</f>
        <v>95.22702503392189</v>
      </c>
      <c r="G26" s="163">
        <f>IF(DATA!AA26&gt;0,(DATA!AA26/DATA!$AA$6)*100,"NA")</f>
        <v>103.62921759298085</v>
      </c>
      <c r="H26" s="240" t="str">
        <f>DATA!BZ26</f>
        <v>NA</v>
      </c>
      <c r="I26" s="242" t="s">
        <v>43</v>
      </c>
      <c r="J26" s="242" t="s">
        <v>43</v>
      </c>
    </row>
    <row r="27" spans="1:10">
      <c r="A27" s="109" t="s">
        <v>25</v>
      </c>
      <c r="B27" s="109"/>
      <c r="C27" s="230">
        <f>DATA!AA27</f>
        <v>47079.243068216689</v>
      </c>
      <c r="D27" s="93">
        <f>((DATA!AA27-DATA!V27)/DATA!V27)*100</f>
        <v>0.96452444257860803</v>
      </c>
      <c r="E27" s="263">
        <f>IF('All ranks Constant $'!D26&gt;0,(('All ranks Constant $'!G26-'All ranks Constant $'!D26)/'All ranks Constant $'!D26)*100,"--")</f>
        <v>-4.9135471859276771</v>
      </c>
      <c r="F27" s="245">
        <f>IF(DATA!V27&gt;0,(DATA!V27/DATA!$V$6)*100,"NA")</f>
        <v>77.44756247967382</v>
      </c>
      <c r="G27" s="235">
        <f>IF(DATA!AA27&gt;0,(DATA!AA27/DATA!$AA$6)*100,"NA")</f>
        <v>81.232913721197065</v>
      </c>
      <c r="H27" s="232" t="str">
        <f>DATA!BZ27</f>
        <v>—</v>
      </c>
      <c r="I27" s="93" t="s">
        <v>43</v>
      </c>
      <c r="J27" s="247" t="s">
        <v>43</v>
      </c>
    </row>
    <row r="28" spans="1:10">
      <c r="A28" s="55" t="s">
        <v>74</v>
      </c>
      <c r="B28" s="55"/>
      <c r="C28" s="110">
        <f>DATA!AA7</f>
        <v>66502.237217296206</v>
      </c>
      <c r="D28" s="243">
        <f>((DATA!AA7-DATA!V7)/DATA!V7)*100</f>
        <v>-6.9769088715578356</v>
      </c>
      <c r="E28" s="260">
        <f>IF('All ranks Constant $'!D6&gt;0,(('All ranks Constant $'!G6-'All ranks Constant $'!D6)/'All ranks Constant $'!D6)*100,"--")</f>
        <v>-12.392636779720565</v>
      </c>
      <c r="F28" s="158">
        <f>IF(DATA!V7&gt;0,(DATA!V7/DATA!$V$6)*100,"NA")</f>
        <v>118.73877794248662</v>
      </c>
      <c r="G28" s="163">
        <f>IF(DATA!AA7&gt;0,(DATA!AA7/DATA!$AA$6)*100,"NA")</f>
        <v>114.74633290751059</v>
      </c>
      <c r="H28" s="195">
        <f>DATA!BZ7</f>
        <v>66490.46597498389</v>
      </c>
      <c r="I28" s="97" t="s">
        <v>29</v>
      </c>
      <c r="J28" s="98" t="s">
        <v>29</v>
      </c>
    </row>
    <row r="29" spans="1:10">
      <c r="A29" s="55"/>
      <c r="B29" s="55"/>
      <c r="C29" s="110"/>
      <c r="D29" s="97"/>
      <c r="E29" s="260"/>
      <c r="F29" s="158"/>
      <c r="G29" s="164"/>
      <c r="H29" s="193"/>
      <c r="I29" s="101"/>
      <c r="J29" s="102"/>
    </row>
    <row r="30" spans="1:10">
      <c r="A30" s="111" t="s">
        <v>75</v>
      </c>
      <c r="B30" s="112"/>
      <c r="C30" s="113">
        <f>DATA!AA29</f>
        <v>64813.5</v>
      </c>
      <c r="D30" s="105">
        <f>((DATA!AA29-DATA!V29)/DATA!V29)*100</f>
        <v>-1.2480830806008811</v>
      </c>
      <c r="E30" s="262">
        <f>IF('All ranks Constant $'!D28&gt;0,(('All ranks Constant $'!G28-'All ranks Constant $'!D28)/'All ranks Constant $'!D28)*100,"--")</f>
        <v>-6.9973385176891805</v>
      </c>
      <c r="F30" s="160">
        <f>IF(DATA!V29&gt;0,(DATA!V29/DATA!$V$6)*100,"NA")</f>
        <v>109.01017222576563</v>
      </c>
      <c r="G30" s="162">
        <f>IF(DATA!AA29&gt;0,(DATA!AA29/DATA!$AA$6)*100,"NA")</f>
        <v>111.83250006462431</v>
      </c>
      <c r="H30" s="194">
        <f>DATA!BZ29</f>
        <v>55643.796116504855</v>
      </c>
      <c r="I30" s="105" t="s">
        <v>29</v>
      </c>
      <c r="J30" s="106" t="s">
        <v>29</v>
      </c>
    </row>
    <row r="31" spans="1:10">
      <c r="A31" s="103" t="s">
        <v>76</v>
      </c>
      <c r="B31" s="103"/>
      <c r="C31" s="113">
        <f>DATA!AA30</f>
        <v>67346.927112092773</v>
      </c>
      <c r="D31" s="105">
        <f>((DATA!AA30-DATA!V30)/DATA!V30)*100</f>
        <v>2.5781403714958417E-2</v>
      </c>
      <c r="E31" s="262">
        <f>IF('All ranks Constant $'!D29&gt;0,(('All ranks Constant $'!G29-'All ranks Constant $'!D29)/'All ranks Constant $'!D29)*100,"--")</f>
        <v>-5.7976373766383142</v>
      </c>
      <c r="F31" s="160">
        <f>IF(DATA!V30&gt;0,(DATA!V30/DATA!$V$6)*100,"NA")</f>
        <v>111.82860770408337</v>
      </c>
      <c r="G31" s="162">
        <f>IF(DATA!AA30&gt;0,(DATA!AA30/DATA!$AA$6)*100,"NA")</f>
        <v>116.20380369236906</v>
      </c>
      <c r="H31" s="194">
        <f>DATA!BZ30</f>
        <v>65533.137759336096</v>
      </c>
      <c r="I31" s="105" t="s">
        <v>29</v>
      </c>
      <c r="J31" s="106" t="s">
        <v>29</v>
      </c>
    </row>
    <row r="32" spans="1:10">
      <c r="A32" s="103" t="s">
        <v>77</v>
      </c>
      <c r="B32" s="103"/>
      <c r="C32" s="113">
        <f>DATA!AA31</f>
        <v>73154.37866544546</v>
      </c>
      <c r="D32" s="105">
        <f>((DATA!AA31-DATA!V31)/DATA!V31)*100</f>
        <v>-9.7617752542017193</v>
      </c>
      <c r="E32" s="262">
        <f>IF('All ranks Constant $'!D30&gt;0,(('All ranks Constant $'!G30-'All ranks Constant $'!D30)/'All ranks Constant $'!D30)*100,"--")</f>
        <v>-15.015370530498187</v>
      </c>
      <c r="F32" s="160">
        <f>IF(DATA!V31&gt;0,(DATA!V31/DATA!$V$6)*100,"NA")</f>
        <v>134.64705815274692</v>
      </c>
      <c r="G32" s="162">
        <f>IF(DATA!AA31&gt;0,(DATA!AA31/DATA!$AA$6)*100,"NA")</f>
        <v>126.22427514068796</v>
      </c>
      <c r="H32" s="194">
        <f>DATA!BZ31</f>
        <v>74912.070579543244</v>
      </c>
      <c r="I32" s="105" t="s">
        <v>29</v>
      </c>
      <c r="J32" s="106" t="s">
        <v>29</v>
      </c>
    </row>
    <row r="33" spans="1:10">
      <c r="A33" s="103" t="s">
        <v>78</v>
      </c>
      <c r="B33" s="103"/>
      <c r="C33" s="113">
        <f>DATA!AA32</f>
        <v>49980.818870647665</v>
      </c>
      <c r="D33" s="105">
        <f>((DATA!AA32-DATA!V32)/DATA!V32)*100</f>
        <v>1.6847307563284102</v>
      </c>
      <c r="E33" s="262">
        <f>IF('All ranks Constant $'!D31&gt;0,(('All ranks Constant $'!G31-'All ranks Constant $'!D31)/'All ranks Constant $'!D31)*100,"--")</f>
        <v>-4.2352706918139873</v>
      </c>
      <c r="F33" s="160">
        <f>IF(DATA!V32&gt;0,(DATA!V32/DATA!$V$6)*100,"NA")</f>
        <v>81.638442410156927</v>
      </c>
      <c r="G33" s="162">
        <f>IF(DATA!AA32&gt;0,(DATA!AA32/DATA!$AA$6)*100,"NA")</f>
        <v>86.239439770752696</v>
      </c>
      <c r="H33" s="194">
        <f>DATA!BZ32</f>
        <v>49714.234318872615</v>
      </c>
      <c r="I33" s="105" t="s">
        <v>29</v>
      </c>
      <c r="J33" s="106" t="s">
        <v>29</v>
      </c>
    </row>
    <row r="34" spans="1:10">
      <c r="A34" s="107" t="s">
        <v>79</v>
      </c>
      <c r="B34" s="107"/>
      <c r="C34" s="110">
        <f>DATA!AA33</f>
        <v>67735.051769604441</v>
      </c>
      <c r="D34" s="97">
        <f>((DATA!AA33-DATA!V33)/DATA!V33)*100</f>
        <v>-6.6327934616920561E-2</v>
      </c>
      <c r="E34" s="260">
        <f>IF('All ranks Constant $'!D32&gt;0,(('All ranks Constant $'!G32-'All ranks Constant $'!D32)/'All ranks Constant $'!D32)*100,"--")</f>
        <v>-5.8843841849988046</v>
      </c>
      <c r="F34" s="158">
        <f>IF(DATA!V33&gt;0,(DATA!V33/DATA!$V$6)*100,"NA")</f>
        <v>112.57675011071753</v>
      </c>
      <c r="G34" s="163">
        <f>IF(DATA!AA33&gt;0,(DATA!AA33/DATA!$AA$6)*100,"NA")</f>
        <v>116.87349366106781</v>
      </c>
      <c r="H34" s="195" t="str">
        <f>DATA!BZ33</f>
        <v>NA</v>
      </c>
      <c r="I34" s="97" t="s">
        <v>29</v>
      </c>
      <c r="J34" s="98" t="s">
        <v>29</v>
      </c>
    </row>
    <row r="35" spans="1:10">
      <c r="A35" s="107" t="s">
        <v>80</v>
      </c>
      <c r="B35" s="107"/>
      <c r="C35" s="110">
        <f>DATA!AA34</f>
        <v>49670.291796220998</v>
      </c>
      <c r="D35" s="97">
        <f>((DATA!AA34-DATA!V34)/DATA!V34)*100</f>
        <v>2.4654654506649485</v>
      </c>
      <c r="E35" s="260">
        <f>IF('All ranks Constant $'!D33&gt;0,(('All ranks Constant $'!G33-'All ranks Constant $'!D33)/'All ranks Constant $'!D33)*100,"--")</f>
        <v>-3.4999897296819737</v>
      </c>
      <c r="F35" s="158">
        <f>IF(DATA!V34&gt;0,(DATA!V34/DATA!$V$6)*100,"NA")</f>
        <v>80.513050227544028</v>
      </c>
      <c r="G35" s="163">
        <f>IF(DATA!AA34&gt;0,(DATA!AA34/DATA!$AA$6)*100,"NA")</f>
        <v>85.703640607447412</v>
      </c>
      <c r="H35" s="195">
        <f>DATA!BZ34</f>
        <v>45485.012539184951</v>
      </c>
      <c r="I35" s="97" t="s">
        <v>29</v>
      </c>
      <c r="J35" s="98" t="s">
        <v>29</v>
      </c>
    </row>
    <row r="36" spans="1:10">
      <c r="A36" s="107" t="s">
        <v>81</v>
      </c>
      <c r="B36" s="107"/>
      <c r="C36" s="110">
        <f>DATA!AA35</f>
        <v>44689.026206896553</v>
      </c>
      <c r="D36" s="97">
        <f>((DATA!AA35-DATA!V35)/DATA!V35)*100</f>
        <v>7.1976796932521809</v>
      </c>
      <c r="E36" s="260">
        <f>IF('All ranks Constant $'!D34&gt;0,(('All ranks Constant $'!G34-'All ranks Constant $'!D34)/'All ranks Constant $'!D34)*100,"--")</f>
        <v>0.95671888919298431</v>
      </c>
      <c r="F36" s="158">
        <f>IF(DATA!V35&gt;0,(DATA!V35/DATA!$V$6)*100,"NA")</f>
        <v>69.240882135910326</v>
      </c>
      <c r="G36" s="163">
        <f>IF(DATA!AA35&gt;0,(DATA!AA35/DATA!$AA$6)*100,"NA")</f>
        <v>77.108712323370227</v>
      </c>
      <c r="H36" s="195" t="str">
        <f>DATA!BZ35</f>
        <v>NA</v>
      </c>
      <c r="I36" s="97" t="s">
        <v>29</v>
      </c>
      <c r="J36" s="98" t="s">
        <v>29</v>
      </c>
    </row>
    <row r="37" spans="1:10">
      <c r="A37" s="107" t="s">
        <v>82</v>
      </c>
      <c r="B37" s="107"/>
      <c r="C37" s="110">
        <f>DATA!AA36</f>
        <v>59550.218702448467</v>
      </c>
      <c r="D37" s="97">
        <f>((DATA!AA36-DATA!V36)/DATA!V36)*100</f>
        <v>-3.9264584241434197</v>
      </c>
      <c r="E37" s="260">
        <f>IF('All ranks Constant $'!D35&gt;0,(('All ranks Constant $'!G35-'All ranks Constant $'!D35)/'All ranks Constant $'!D35)*100,"--")</f>
        <v>-9.519781050135073</v>
      </c>
      <c r="F37" s="158">
        <f>IF(DATA!V36&gt;0,(DATA!V36/DATA!$V$6)*100,"NA")</f>
        <v>102.95007001813445</v>
      </c>
      <c r="G37" s="163">
        <f>IF(DATA!AA36&gt;0,(DATA!AA36/DATA!$AA$6)*100,"NA")</f>
        <v>102.7509675745016</v>
      </c>
      <c r="H37" s="195">
        <f>DATA!BZ36</f>
        <v>73850.261538461549</v>
      </c>
      <c r="I37" s="97" t="s">
        <v>29</v>
      </c>
      <c r="J37" s="98" t="s">
        <v>29</v>
      </c>
    </row>
    <row r="38" spans="1:10">
      <c r="A38" s="108" t="s">
        <v>83</v>
      </c>
      <c r="B38" s="108"/>
      <c r="C38" s="113">
        <f>DATA!AA37</f>
        <v>50632.880829015543</v>
      </c>
      <c r="D38" s="105">
        <f>((DATA!AA37-DATA!V37)/DATA!V37)*100</f>
        <v>6.2100905058590241</v>
      </c>
      <c r="E38" s="262">
        <f>IF('All ranks Constant $'!D36&gt;0,(('All ranks Constant $'!G36-'All ranks Constant $'!D36)/'All ranks Constant $'!D36)*100,"--")</f>
        <v>2.6626332572709438E-2</v>
      </c>
      <c r="F38" s="160">
        <f>IF(DATA!V37&gt;0,(DATA!V37/DATA!$V$6)*100,"NA")</f>
        <v>79.179716959305409</v>
      </c>
      <c r="G38" s="162">
        <f>IF(DATA!AA37&gt;0,(DATA!AA37/DATA!$AA$6)*100,"NA")</f>
        <v>87.36454054453155</v>
      </c>
      <c r="H38" s="194">
        <f>DATA!BZ37</f>
        <v>39731.311046511626</v>
      </c>
      <c r="I38" s="105" t="s">
        <v>29</v>
      </c>
      <c r="J38" s="106" t="s">
        <v>29</v>
      </c>
    </row>
    <row r="39" spans="1:10">
      <c r="A39" s="108" t="s">
        <v>84</v>
      </c>
      <c r="B39" s="108"/>
      <c r="C39" s="113">
        <f>DATA!AA38</f>
        <v>60699.184878301399</v>
      </c>
      <c r="D39" s="105">
        <f>((DATA!AA38-DATA!V38)/DATA!V38)*100</f>
        <v>1.6657655300780128</v>
      </c>
      <c r="E39" s="262">
        <f>IF('All ranks Constant $'!D37&gt;0,(('All ranks Constant $'!G37-'All ranks Constant $'!D37)/'All ranks Constant $'!D37)*100,"--")</f>
        <v>-4.2531317781799443</v>
      </c>
      <c r="F39" s="160">
        <f>IF(DATA!V38&gt;0,(DATA!V38/DATA!$V$6)*100,"NA")</f>
        <v>99.164267872987836</v>
      </c>
      <c r="G39" s="162">
        <f>IF(DATA!AA38&gt;0,(DATA!AA38/DATA!$AA$6)*100,"NA")</f>
        <v>104.73345208676099</v>
      </c>
      <c r="H39" s="194">
        <f>DATA!BZ38</f>
        <v>56617.727540500739</v>
      </c>
      <c r="I39" s="105" t="s">
        <v>29</v>
      </c>
      <c r="J39" s="106" t="s">
        <v>29</v>
      </c>
    </row>
    <row r="40" spans="1:10">
      <c r="A40" s="108" t="s">
        <v>85</v>
      </c>
      <c r="B40" s="108"/>
      <c r="C40" s="113">
        <f>DATA!AA39</f>
        <v>51584.453370108604</v>
      </c>
      <c r="D40" s="105">
        <f>((DATA!AA39-DATA!V39)/DATA!V39)*100</f>
        <v>6.4232627780030995</v>
      </c>
      <c r="E40" s="262">
        <f>IF('All ranks Constant $'!D38&gt;0,(('All ranks Constant $'!G38-'All ranks Constant $'!D38)/'All ranks Constant $'!D38)*100,"--")</f>
        <v>0.22738789024265518</v>
      </c>
      <c r="F40" s="160">
        <f>IF(DATA!V39&gt;0,(DATA!V39/DATA!$V$6)*100,"NA")</f>
        <v>80.506203950245194</v>
      </c>
      <c r="G40" s="162">
        <f>IF(DATA!AA39&gt;0,(DATA!AA39/DATA!$AA$6)*100,"NA")</f>
        <v>89.006432068107415</v>
      </c>
      <c r="H40" s="194" t="str">
        <f>DATA!BZ39</f>
        <v>NA</v>
      </c>
      <c r="I40" s="105" t="s">
        <v>29</v>
      </c>
      <c r="J40" s="106" t="s">
        <v>29</v>
      </c>
    </row>
    <row r="41" spans="1:10">
      <c r="A41" s="108" t="s">
        <v>86</v>
      </c>
      <c r="B41" s="108"/>
      <c r="C41" s="113">
        <f>DATA!AA40</f>
        <v>55510.140375178089</v>
      </c>
      <c r="D41" s="105">
        <f>((DATA!AA40-DATA!V40)/DATA!V40)*100</f>
        <v>0.87347232710108524</v>
      </c>
      <c r="E41" s="262">
        <f>IF('All ranks Constant $'!D39&gt;0,(('All ranks Constant $'!G39-'All ranks Constant $'!D39)/'All ranks Constant $'!D39)*100,"--")</f>
        <v>-4.9992983220794516</v>
      </c>
      <c r="F41" s="160">
        <f>IF(DATA!V40&gt;0,(DATA!V40/DATA!$V$6)*100,"NA")</f>
        <v>91.399209786059927</v>
      </c>
      <c r="G41" s="162">
        <f>IF(DATA!AA40&gt;0,(DATA!AA40/DATA!$AA$6)*100,"NA")</f>
        <v>95.780011526833263</v>
      </c>
      <c r="H41" s="194">
        <f>DATA!BZ40</f>
        <v>55271.783351708931</v>
      </c>
      <c r="I41" s="105" t="s">
        <v>29</v>
      </c>
      <c r="J41" s="106" t="s">
        <v>29</v>
      </c>
    </row>
    <row r="42" spans="1:10">
      <c r="A42" s="114" t="s">
        <v>87</v>
      </c>
      <c r="B42" s="114"/>
      <c r="C42" s="231">
        <f>DATA!AA41</f>
        <v>58262.155145929341</v>
      </c>
      <c r="D42" s="211">
        <f>((DATA!AA41-DATA!V41)/DATA!V41)*100</f>
        <v>0.49221050725957988</v>
      </c>
      <c r="E42" s="264">
        <f>IF('All ranks Constant $'!D40&gt;0,(('All ranks Constant $'!G40-'All ranks Constant $'!D40)/'All ranks Constant $'!D40)*100,"--")</f>
        <v>-5.3583633921356668</v>
      </c>
      <c r="F42" s="161">
        <f>IF(DATA!V41&gt;0,(DATA!V41/DATA!$V$6)*100,"NA")</f>
        <v>96.294444448551232</v>
      </c>
      <c r="G42" s="236">
        <f>IF(DATA!AA41&gt;0,(DATA!AA41/DATA!$AA$6)*100,"NA")</f>
        <v>100.52847738699953</v>
      </c>
      <c r="H42" s="233" t="str">
        <f>DATA!BZ41</f>
        <v>NA</v>
      </c>
      <c r="I42" s="209" t="s">
        <v>29</v>
      </c>
      <c r="J42" s="115" t="s">
        <v>29</v>
      </c>
    </row>
    <row r="43" spans="1:10">
      <c r="A43" s="55" t="s">
        <v>88</v>
      </c>
      <c r="B43" s="55"/>
      <c r="C43" s="116">
        <f>DATA!AA8</f>
        <v>59711.667222806376</v>
      </c>
      <c r="D43" s="97">
        <f>((DATA!AA8-DATA!V8)/DATA!V8)*100</f>
        <v>-0.20969708402275569</v>
      </c>
      <c r="E43" s="260">
        <f>IF('All ranks Constant $'!D7&gt;0,(('All ranks Constant $'!G7-'All ranks Constant $'!D7)/'All ranks Constant $'!D7)*100,"--")</f>
        <v>-6.0194065003638917</v>
      </c>
      <c r="F43" s="158">
        <f>IF(DATA!V8&gt;0,(DATA!V8/DATA!$V$6)*100,"NA")</f>
        <v>99.384336447555086</v>
      </c>
      <c r="G43" s="165">
        <f>IF(DATA!AA8&gt;0,(DATA!AA8/DATA!$AA$6)*100,"NA")</f>
        <v>103.02953903975745</v>
      </c>
      <c r="H43" s="196">
        <f>DATA!BZ8</f>
        <v>67612.237908644893</v>
      </c>
      <c r="I43" s="210" t="s">
        <v>29</v>
      </c>
      <c r="J43" s="117" t="s">
        <v>29</v>
      </c>
    </row>
    <row r="44" spans="1:10">
      <c r="A44" s="55"/>
      <c r="B44" s="55"/>
      <c r="C44" s="116"/>
      <c r="D44" s="97"/>
      <c r="E44" s="260"/>
      <c r="F44" s="158"/>
      <c r="G44" s="165"/>
      <c r="H44" s="196"/>
      <c r="I44" s="210"/>
      <c r="J44" s="117"/>
    </row>
    <row r="45" spans="1:10">
      <c r="A45" s="103" t="s">
        <v>89</v>
      </c>
      <c r="B45" s="103"/>
      <c r="C45" s="113">
        <f>DATA!AA43</f>
        <v>68913.890048060013</v>
      </c>
      <c r="D45" s="105">
        <f>((DATA!AA43-DATA!V43)/DATA!V43)*100</f>
        <v>7.5531186045514342</v>
      </c>
      <c r="E45" s="262">
        <f>IF('All ranks Constant $'!D42&gt;0,(('All ranks Constant $'!G42-'All ranks Constant $'!D42)/'All ranks Constant $'!D42)*100,"--")</f>
        <v>1.2914644392179724</v>
      </c>
      <c r="F45" s="160">
        <f>IF(DATA!V43&gt;0,(DATA!V43/DATA!$V$6)*100,"NA")</f>
        <v>106.42185972223268</v>
      </c>
      <c r="G45" s="162">
        <f>IF(DATA!AA43&gt;0,(DATA!AA43/DATA!$AA$6)*100,"NA")</f>
        <v>118.90752101418968</v>
      </c>
      <c r="H45" s="194">
        <f>DATA!BZ43</f>
        <v>72024.406147470218</v>
      </c>
      <c r="I45" s="105" t="s">
        <v>29</v>
      </c>
      <c r="J45" s="106" t="s">
        <v>29</v>
      </c>
    </row>
    <row r="46" spans="1:10">
      <c r="A46" s="103" t="s">
        <v>90</v>
      </c>
      <c r="B46" s="103"/>
      <c r="C46" s="113">
        <f>DATA!AA44</f>
        <v>46122.606958762888</v>
      </c>
      <c r="D46" s="105">
        <f>((DATA!AA44-DATA!V44)/DATA!V44)*100</f>
        <v>1.9985687727515182</v>
      </c>
      <c r="E46" s="262">
        <f>IF('All ranks Constant $'!D43&gt;0,(('All ranks Constant $'!G43-'All ranks Constant $'!D43)/'All ranks Constant $'!D43)*100,"--")</f>
        <v>-3.9397040667579777</v>
      </c>
      <c r="F46" s="160">
        <f>IF(DATA!V44&gt;0,(DATA!V44/DATA!$V$6)*100,"NA")</f>
        <v>75.104654882384409</v>
      </c>
      <c r="G46" s="162">
        <f>IF(DATA!AA44&gt;0,(DATA!AA44/DATA!$AA$6)*100,"NA")</f>
        <v>79.582285259961154</v>
      </c>
      <c r="H46" s="194" t="str">
        <f>DATA!BZ44</f>
        <v>NA</v>
      </c>
      <c r="I46" s="105" t="s">
        <v>29</v>
      </c>
      <c r="J46" s="106" t="s">
        <v>29</v>
      </c>
    </row>
    <row r="47" spans="1:10">
      <c r="A47" s="103" t="s">
        <v>91</v>
      </c>
      <c r="B47" s="103"/>
      <c r="C47" s="113">
        <f>DATA!AA45</f>
        <v>52953.739203213932</v>
      </c>
      <c r="D47" s="105">
        <f>((DATA!AA45-DATA!V45)/DATA!V45)*100</f>
        <v>3.6652340972484154</v>
      </c>
      <c r="E47" s="262">
        <f>IF('All ranks Constant $'!D44&gt;0,(('All ranks Constant $'!G44-'All ranks Constant $'!D44)/'All ranks Constant $'!D44)*100,"--")</f>
        <v>-2.3700706275913888</v>
      </c>
      <c r="F47" s="160">
        <f>IF(DATA!V45&gt;0,(DATA!V45/DATA!$V$6)*100,"NA")</f>
        <v>84.841939002404118</v>
      </c>
      <c r="G47" s="162">
        <f>IF(DATA!AA45&gt;0,(DATA!AA45/DATA!$AA$6)*100,"NA")</f>
        <v>91.369067291004498</v>
      </c>
      <c r="H47" s="194">
        <f>DATA!BZ45</f>
        <v>54685.987012987011</v>
      </c>
      <c r="I47" s="105" t="s">
        <v>29</v>
      </c>
      <c r="J47" s="106" t="s">
        <v>29</v>
      </c>
    </row>
    <row r="48" spans="1:10">
      <c r="A48" s="103" t="s">
        <v>92</v>
      </c>
      <c r="B48" s="103"/>
      <c r="C48" s="113">
        <f>DATA!AA46</f>
        <v>53369.240725055053</v>
      </c>
      <c r="D48" s="105">
        <f>((DATA!AA46-DATA!V46)/DATA!V46)*100</f>
        <v>13.463358410770782</v>
      </c>
      <c r="E48" s="262">
        <f>IF('All ranks Constant $'!D45&gt;0,(('All ranks Constant $'!G45-'All ranks Constant $'!D45)/'All ranks Constant $'!D45)*100,"--")</f>
        <v>6.8576149416505636</v>
      </c>
      <c r="F48" s="160">
        <f>IF(DATA!V46&gt;0,(DATA!V46/DATA!$V$6)*100,"NA")</f>
        <v>78.123641077290301</v>
      </c>
      <c r="G48" s="162">
        <f>IF(DATA!AA46&gt;0,(DATA!AA46/DATA!$AA$6)*100,"NA")</f>
        <v>92.085994689897461</v>
      </c>
      <c r="H48" s="194">
        <f>DATA!BZ46</f>
        <v>40856.301098901095</v>
      </c>
      <c r="I48" s="105" t="s">
        <v>29</v>
      </c>
      <c r="J48" s="106" t="s">
        <v>29</v>
      </c>
    </row>
    <row r="49" spans="1:10">
      <c r="A49" s="107" t="s">
        <v>93</v>
      </c>
      <c r="B49" s="107"/>
      <c r="C49" s="110">
        <f>DATA!AA47</f>
        <v>72937.707205195868</v>
      </c>
      <c r="D49" s="97">
        <f>((DATA!AA47-DATA!V47)/DATA!V47)*100</f>
        <v>3.063800106167617</v>
      </c>
      <c r="E49" s="260">
        <f>IF('All ranks Constant $'!D46&gt;0,(('All ranks Constant $'!G46-'All ranks Constant $'!D46)/'All ranks Constant $'!D46)*100,"--")</f>
        <v>-2.9364896260407587</v>
      </c>
      <c r="F49" s="158">
        <f>IF(DATA!V47&gt;0,(DATA!V47/DATA!$V$6)*100,"NA")</f>
        <v>117.5419907014238</v>
      </c>
      <c r="G49" s="163">
        <f>IF(DATA!AA47&gt;0,(DATA!AA47/DATA!$AA$6)*100,"NA")</f>
        <v>125.85041921418554</v>
      </c>
      <c r="H49" s="195">
        <f>DATA!BZ47</f>
        <v>61819.120767494358</v>
      </c>
      <c r="I49" s="97" t="s">
        <v>29</v>
      </c>
      <c r="J49" s="98" t="s">
        <v>29</v>
      </c>
    </row>
    <row r="50" spans="1:10">
      <c r="A50" s="107" t="s">
        <v>94</v>
      </c>
      <c r="B50" s="107"/>
      <c r="C50" s="110">
        <f>DATA!AA48</f>
        <v>62405.927491943548</v>
      </c>
      <c r="D50" s="97">
        <f>((DATA!AA48-DATA!V48)/DATA!V48)*100</f>
        <v>1.4345333504765874</v>
      </c>
      <c r="E50" s="260">
        <f>IF('All ranks Constant $'!D47&gt;0,(('All ranks Constant $'!G47-'All ranks Constant $'!D47)/'All ranks Constant $'!D47)*100,"--")</f>
        <v>-4.4709018103388276</v>
      </c>
      <c r="F50" s="158">
        <f>IF(DATA!V48&gt;0,(DATA!V48/DATA!$V$6)*100,"NA")</f>
        <v>102.1849866634066</v>
      </c>
      <c r="G50" s="163">
        <f>IF(DATA!AA48&gt;0,(DATA!AA48/DATA!$AA$6)*100,"NA")</f>
        <v>107.67835235368737</v>
      </c>
      <c r="H50" s="195">
        <f>DATA!BZ48</f>
        <v>61733.305785123972</v>
      </c>
      <c r="I50" s="97" t="s">
        <v>29</v>
      </c>
      <c r="J50" s="98" t="s">
        <v>29</v>
      </c>
    </row>
    <row r="51" spans="1:10">
      <c r="A51" s="107" t="s">
        <v>95</v>
      </c>
      <c r="B51" s="107"/>
      <c r="C51" s="110">
        <f>DATA!AA49</f>
        <v>49198.631934077741</v>
      </c>
      <c r="D51" s="97">
        <f>((DATA!AA49-DATA!V49)/DATA!V49)*100</f>
        <v>-6.8982598521407787</v>
      </c>
      <c r="E51" s="260">
        <f>IF('All ranks Constant $'!D48&gt;0,(('All ranks Constant $'!G48-'All ranks Constant $'!D48)/'All ranks Constant $'!D48)*100,"--")</f>
        <v>-12.318566641570936</v>
      </c>
      <c r="F51" s="158">
        <f>IF(DATA!V49&gt;0,(DATA!V49/DATA!$V$6)*100,"NA")</f>
        <v>87.769235219499336</v>
      </c>
      <c r="G51" s="163">
        <f>IF(DATA!AA49&gt;0,(DATA!AA49/DATA!$AA$6)*100,"NA")</f>
        <v>84.8898147599987</v>
      </c>
      <c r="H51" s="195" t="str">
        <f>DATA!BZ49</f>
        <v>NA</v>
      </c>
      <c r="I51" s="97" t="s">
        <v>29</v>
      </c>
      <c r="J51" s="98" t="s">
        <v>29</v>
      </c>
    </row>
    <row r="52" spans="1:10">
      <c r="A52" s="107" t="s">
        <v>96</v>
      </c>
      <c r="B52" s="107"/>
      <c r="C52" s="110">
        <f>DATA!AA50</f>
        <v>51765.227651429857</v>
      </c>
      <c r="D52" s="97">
        <f>((DATA!AA50-DATA!V50)/DATA!V50)*100</f>
        <v>5.2988635627809799</v>
      </c>
      <c r="E52" s="260">
        <f>IF('All ranks Constant $'!D49&gt;0,(('All ranks Constant $'!G49-'All ranks Constant $'!D49)/'All ranks Constant $'!D49)*100,"--")</f>
        <v>-0.83154972683297979</v>
      </c>
      <c r="F52" s="158">
        <f>IF(DATA!V50&gt;0,(DATA!V50/DATA!$V$6)*100,"NA")</f>
        <v>81.651004167418819</v>
      </c>
      <c r="G52" s="163">
        <f>IF(DATA!AA50&gt;0,(DATA!AA50/DATA!$AA$6)*100,"NA")</f>
        <v>89.318349181479491</v>
      </c>
      <c r="H52" s="195">
        <f>DATA!BZ50</f>
        <v>51501.422857142854</v>
      </c>
      <c r="I52" s="97" t="s">
        <v>29</v>
      </c>
      <c r="J52" s="98" t="s">
        <v>29</v>
      </c>
    </row>
    <row r="53" spans="1:10">
      <c r="A53" s="103" t="s">
        <v>97</v>
      </c>
      <c r="B53" s="103"/>
      <c r="C53" s="113">
        <f>DATA!AA51</f>
        <v>49543.054699946893</v>
      </c>
      <c r="D53" s="105">
        <f>((DATA!AA51-DATA!V51)/DATA!V51)*100</f>
        <v>13.79301410970211</v>
      </c>
      <c r="E53" s="262">
        <f>IF('All ranks Constant $'!D50&gt;0,(('All ranks Constant $'!G50-'All ranks Constant $'!D50)/'All ranks Constant $'!D50)*100,"--")</f>
        <v>7.1680783567400121</v>
      </c>
      <c r="F53" s="160">
        <f>IF(DATA!V51&gt;0,(DATA!V51/DATA!$V$6)*100,"NA")</f>
        <v>72.312648067694354</v>
      </c>
      <c r="G53" s="162">
        <f>IF(DATA!AA51&gt;0,(DATA!AA51/DATA!$AA$6)*100,"NA")</f>
        <v>85.48409926841623</v>
      </c>
      <c r="H53" s="194" t="str">
        <f>DATA!BZ51</f>
        <v>NA</v>
      </c>
      <c r="I53" s="105" t="s">
        <v>29</v>
      </c>
      <c r="J53" s="106" t="s">
        <v>29</v>
      </c>
    </row>
    <row r="54" spans="1:10">
      <c r="A54" s="103" t="s">
        <v>98</v>
      </c>
      <c r="B54" s="103"/>
      <c r="C54" s="113">
        <f>DATA!AA52</f>
        <v>60820.254100540827</v>
      </c>
      <c r="D54" s="105">
        <f>((DATA!AA52-DATA!V52)/DATA!V52)*100</f>
        <v>5.0051646019822513</v>
      </c>
      <c r="E54" s="262">
        <f>IF('All ranks Constant $'!D51&gt;0,(('All ranks Constant $'!G51-'All ranks Constant $'!D51)/'All ranks Constant $'!D51)*100,"--")</f>
        <v>-1.1081497755304091</v>
      </c>
      <c r="F54" s="160">
        <f>IF(DATA!V52&gt;0,(DATA!V52/DATA!$V$6)*100,"NA")</f>
        <v>96.202122997243535</v>
      </c>
      <c r="G54" s="162">
        <f>IF(DATA!AA52&gt;0,(DATA!AA52/DATA!$AA$6)*100,"NA")</f>
        <v>104.94235106311491</v>
      </c>
      <c r="H54" s="194">
        <f>DATA!BZ52</f>
        <v>54831.801749271137</v>
      </c>
      <c r="I54" s="105" t="s">
        <v>29</v>
      </c>
      <c r="J54" s="106" t="s">
        <v>29</v>
      </c>
    </row>
    <row r="55" spans="1:10">
      <c r="A55" s="103" t="s">
        <v>99</v>
      </c>
      <c r="B55" s="103"/>
      <c r="C55" s="113">
        <f>DATA!AA53</f>
        <v>44285.669562995143</v>
      </c>
      <c r="D55" s="105">
        <f>((DATA!AA53-DATA!V53)/DATA!V53)*100</f>
        <v>-0.71332128553729646</v>
      </c>
      <c r="E55" s="262">
        <f>IF('All ranks Constant $'!D52&gt;0,(('All ranks Constant $'!G52-'All ranks Constant $'!D52)/'All ranks Constant $'!D52)*100,"--")</f>
        <v>-6.493710114803954</v>
      </c>
      <c r="F55" s="160">
        <f>IF(DATA!V53&gt;0,(DATA!V53/DATA!$V$6)*100,"NA")</f>
        <v>74.083129173659785</v>
      </c>
      <c r="G55" s="162">
        <f>IF(DATA!AA53&gt;0,(DATA!AA53/DATA!$AA$6)*100,"NA")</f>
        <v>76.412740312829655</v>
      </c>
      <c r="H55" s="194" t="str">
        <f>DATA!BZ53</f>
        <v>NA</v>
      </c>
      <c r="I55" s="105" t="s">
        <v>29</v>
      </c>
      <c r="J55" s="106" t="s">
        <v>29</v>
      </c>
    </row>
    <row r="56" spans="1:10">
      <c r="A56" s="114" t="s">
        <v>100</v>
      </c>
      <c r="B56" s="114"/>
      <c r="C56" s="231">
        <f>DATA!AA54</f>
        <v>71128.695243287453</v>
      </c>
      <c r="D56" s="211">
        <f>((DATA!AA54-DATA!V54)/DATA!V54)*100</f>
        <v>1.9557523999560769</v>
      </c>
      <c r="E56" s="264">
        <f>IF('All ranks Constant $'!D53&gt;0,(('All ranks Constant $'!G53-'All ranks Constant $'!D53)/'All ranks Constant $'!D53)*100,"--")</f>
        <v>-3.9800277055208189</v>
      </c>
      <c r="F56" s="161">
        <f>IF(DATA!V54&gt;0,(DATA!V54/DATA!$V$6)*100,"NA")</f>
        <v>115.8724512120473</v>
      </c>
      <c r="G56" s="236">
        <f>IF(DATA!AA54&gt;0,(DATA!AA54/DATA!$AA$6)*100,"NA")</f>
        <v>122.72905822693707</v>
      </c>
      <c r="H56" s="233">
        <f>DATA!BZ54</f>
        <v>74496.294063187117</v>
      </c>
      <c r="I56" s="211" t="s">
        <v>29</v>
      </c>
      <c r="J56" s="118" t="s">
        <v>29</v>
      </c>
    </row>
    <row r="57" spans="1:10">
      <c r="A57" s="107" t="s">
        <v>101</v>
      </c>
      <c r="B57" s="107"/>
      <c r="C57" s="116">
        <f>DATA!AA9</f>
        <v>61485.420237797844</v>
      </c>
      <c r="D57" s="97">
        <f>((DATA!AA9-DATA!V9)/DATA!V9)*100</f>
        <v>-4.9561287929939004</v>
      </c>
      <c r="E57" s="260">
        <f>IF('All ranks Constant $'!D8&gt;0,(('All ranks Constant $'!G8-'All ranks Constant $'!D8)/'All ranks Constant $'!D8)*100,"--")</f>
        <v>-10.489504856415481</v>
      </c>
      <c r="F57" s="158">
        <f>IF(DATA!V9&gt;0,(DATA!V9/DATA!$V$6)*100,"NA")</f>
        <v>107.44720296477091</v>
      </c>
      <c r="G57" s="165">
        <f>IF(DATA!AA9&gt;0,(DATA!AA9/DATA!$AA$6)*100,"NA")</f>
        <v>106.09006245175743</v>
      </c>
      <c r="H57" s="196">
        <f>DATA!BZ9</f>
        <v>63838.342482100234</v>
      </c>
      <c r="I57" s="210" t="s">
        <v>29</v>
      </c>
      <c r="J57" s="117" t="s">
        <v>29</v>
      </c>
    </row>
    <row r="58" spans="1:10">
      <c r="A58" s="107"/>
      <c r="B58" s="107"/>
      <c r="C58" s="116"/>
      <c r="D58" s="97"/>
      <c r="E58" s="260"/>
      <c r="F58" s="158"/>
      <c r="G58" s="165"/>
      <c r="H58" s="196"/>
      <c r="I58" s="210"/>
      <c r="J58" s="117"/>
    </row>
    <row r="59" spans="1:10">
      <c r="A59" s="103" t="s">
        <v>102</v>
      </c>
      <c r="B59" s="103"/>
      <c r="C59" s="119">
        <f>DATA!AA56</f>
        <v>65793.320135746602</v>
      </c>
      <c r="D59" s="105">
        <f>((DATA!AA56-DATA!V56)/DATA!V56)*100</f>
        <v>-6.6083803762224376</v>
      </c>
      <c r="E59" s="262">
        <f>IF('All ranks Constant $'!D55&gt;0,(('All ranks Constant $'!G55-'All ranks Constant $'!D55)/'All ranks Constant $'!D55)*100,"--")</f>
        <v>-12.045563710483462</v>
      </c>
      <c r="F59" s="160">
        <f>IF(DATA!V56&gt;0,(DATA!V56/DATA!$V$6)*100,"NA")</f>
        <v>117.00946177726075</v>
      </c>
      <c r="G59" s="166">
        <f>IF(DATA!AA56&gt;0,(DATA!AA56/DATA!$AA$6)*100,"NA")</f>
        <v>113.52313142065664</v>
      </c>
      <c r="H59" s="197">
        <f>DATA!BZ56</f>
        <v>62187.554347826088</v>
      </c>
      <c r="I59" s="212" t="s">
        <v>29</v>
      </c>
      <c r="J59" s="120" t="s">
        <v>29</v>
      </c>
    </row>
    <row r="60" spans="1:10">
      <c r="A60" s="103" t="s">
        <v>103</v>
      </c>
      <c r="B60" s="103"/>
      <c r="C60" s="119">
        <f>DATA!AA57</f>
        <v>53628.445945945939</v>
      </c>
      <c r="D60" s="105">
        <f>((DATA!AA57-DATA!V57)/DATA!V57)*100</f>
        <v>-1.720519161352591</v>
      </c>
      <c r="E60" s="262">
        <f>IF('All ranks Constant $'!D56&gt;0,(('All ranks Constant $'!G56-'All ranks Constant $'!D56)/'All ranks Constant $'!D56)*100,"--")</f>
        <v>-7.4422697581231532</v>
      </c>
      <c r="F60" s="160">
        <f>IF(DATA!V57&gt;0,(DATA!V57/DATA!$V$6)*100,"NA")</f>
        <v>90.631557716765585</v>
      </c>
      <c r="G60" s="166">
        <f>IF(DATA!AA57&gt;0,(DATA!AA57/DATA!$AA$6)*100,"NA")</f>
        <v>92.533240524207145</v>
      </c>
      <c r="H60" s="197">
        <f>DATA!BZ57</f>
        <v>50339.61</v>
      </c>
      <c r="I60" s="212" t="s">
        <v>29</v>
      </c>
      <c r="J60" s="120" t="s">
        <v>29</v>
      </c>
    </row>
    <row r="61" spans="1:10">
      <c r="A61" s="103" t="s">
        <v>104</v>
      </c>
      <c r="B61" s="103"/>
      <c r="C61" s="119">
        <f>DATA!AA58</f>
        <v>59392.706042354774</v>
      </c>
      <c r="D61" s="105">
        <f>((DATA!AA58-DATA!V58)/DATA!V58)*100</f>
        <v>-1.3409823082979131</v>
      </c>
      <c r="E61" s="262">
        <f>IF('All ranks Constant $'!D57&gt;0,(('All ranks Constant $'!G57-'All ranks Constant $'!D57)/'All ranks Constant $'!D57)*100,"--")</f>
        <v>-7.0848292287052246</v>
      </c>
      <c r="F61" s="160">
        <f>IF(DATA!V58&gt;0,(DATA!V58/DATA!$V$6)*100,"NA")</f>
        <v>99.986970966216845</v>
      </c>
      <c r="G61" s="166">
        <f>IF(DATA!AA58&gt;0,(DATA!AA58/DATA!$AA$6)*100,"NA")</f>
        <v>102.47918724216179</v>
      </c>
      <c r="H61" s="197" t="str">
        <f>DATA!BZ58</f>
        <v>NA</v>
      </c>
      <c r="I61" s="212" t="s">
        <v>29</v>
      </c>
      <c r="J61" s="120" t="s">
        <v>29</v>
      </c>
    </row>
    <row r="62" spans="1:10">
      <c r="A62" s="103" t="s">
        <v>105</v>
      </c>
      <c r="B62" s="103"/>
      <c r="C62" s="119">
        <f>DATA!AA59</f>
        <v>54492.488999999994</v>
      </c>
      <c r="D62" s="105">
        <f>((DATA!AA59-DATA!V59)/DATA!V59)*100</f>
        <v>8.7337060553460137</v>
      </c>
      <c r="E62" s="262">
        <f>IF('All ranks Constant $'!D58&gt;0,(('All ranks Constant $'!G58-'All ranks Constant $'!D58)/'All ranks Constant $'!D58)*100,"--")</f>
        <v>2.4033190589731377</v>
      </c>
      <c r="F62" s="160">
        <f>IF(DATA!V59&gt;0,(DATA!V59/DATA!$V$6)*100,"NA")</f>
        <v>83.237598248827439</v>
      </c>
      <c r="G62" s="166">
        <f>IF(DATA!AA59&gt;0,(DATA!AA59/DATA!$AA$6)*100,"NA")</f>
        <v>94.02410423158814</v>
      </c>
      <c r="H62" s="197">
        <f>DATA!BZ59</f>
        <v>51320.46666666666</v>
      </c>
      <c r="I62" s="212" t="s">
        <v>29</v>
      </c>
      <c r="J62" s="120" t="s">
        <v>29</v>
      </c>
    </row>
    <row r="63" spans="1:10">
      <c r="A63" s="107" t="s">
        <v>106</v>
      </c>
      <c r="B63" s="107"/>
      <c r="C63" s="116">
        <f>DATA!AA60</f>
        <v>65618.316460688933</v>
      </c>
      <c r="D63" s="97">
        <f>((DATA!AA60-DATA!V60)/DATA!V60)*100</f>
        <v>-4.1513499941314942</v>
      </c>
      <c r="E63" s="260">
        <f>IF('All ranks Constant $'!D59&gt;0,(('All ranks Constant $'!G59-'All ranks Constant $'!D59)/'All ranks Constant $'!D59)*100,"--")</f>
        <v>-9.7315796177608167</v>
      </c>
      <c r="F63" s="158">
        <f>IF(DATA!V60&gt;0,(DATA!V60/DATA!$V$6)*100,"NA")</f>
        <v>113.706729772679</v>
      </c>
      <c r="G63" s="165">
        <f>IF(DATA!AA60&gt;0,(DATA!AA60/DATA!$AA$6)*100,"NA")</f>
        <v>113.22117120400121</v>
      </c>
      <c r="H63" s="196" t="str">
        <f>DATA!BZ60</f>
        <v>NA</v>
      </c>
      <c r="I63" s="210" t="s">
        <v>29</v>
      </c>
      <c r="J63" s="117" t="s">
        <v>29</v>
      </c>
    </row>
    <row r="64" spans="1:10">
      <c r="A64" s="107" t="s">
        <v>107</v>
      </c>
      <c r="B64" s="107"/>
      <c r="C64" s="116">
        <f>DATA!AA61</f>
        <v>61319.034000267369</v>
      </c>
      <c r="D64" s="97">
        <f>((DATA!AA61-DATA!V61)/DATA!V61)*100</f>
        <v>-9.4139336379585306</v>
      </c>
      <c r="E64" s="260">
        <f>IF('All ranks Constant $'!D60&gt;0,(('All ranks Constant $'!G60-'All ranks Constant $'!D60)/'All ranks Constant $'!D60)*100,"--")</f>
        <v>-14.687779967255466</v>
      </c>
      <c r="F64" s="158">
        <f>IF(DATA!V61&gt;0,(DATA!V61/DATA!$V$6)*100,"NA")</f>
        <v>112.42968383357285</v>
      </c>
      <c r="G64" s="165">
        <f>IF(DATA!AA61&gt;0,(DATA!AA61/DATA!$AA$6)*100,"NA")</f>
        <v>105.80297119886444</v>
      </c>
      <c r="H64" s="196" t="str">
        <f>DATA!BZ61</f>
        <v>NA</v>
      </c>
      <c r="I64" s="210" t="s">
        <v>29</v>
      </c>
      <c r="J64" s="117" t="s">
        <v>29</v>
      </c>
    </row>
    <row r="65" spans="1:11">
      <c r="A65" s="53" t="s">
        <v>108</v>
      </c>
      <c r="B65" s="53"/>
      <c r="C65" s="116">
        <f>DATA!AA62</f>
        <v>60222.177079907924</v>
      </c>
      <c r="D65" s="97">
        <f>((DATA!AA62-DATA!V62)/DATA!V62)*100</f>
        <v>3.0229944822397807</v>
      </c>
      <c r="E65" s="260">
        <f>IF('All ranks Constant $'!D61&gt;0,(('All ranks Constant $'!G61-'All ranks Constant $'!D61)/'All ranks Constant $'!D61)*100,"--")</f>
        <v>-2.9749195800823975</v>
      </c>
      <c r="F65" s="158">
        <f>IF(DATA!V62&gt;0,(DATA!V62/DATA!$V$6)*100,"NA")</f>
        <v>97.088852587457012</v>
      </c>
      <c r="G65" s="165">
        <f>IF(DATA!AA62&gt;0,(DATA!AA62/DATA!$AA$6)*100,"NA")</f>
        <v>103.91039863887337</v>
      </c>
      <c r="H65" s="196">
        <f>DATA!BZ62</f>
        <v>70865.429032258064</v>
      </c>
      <c r="I65" s="213" t="s">
        <v>29</v>
      </c>
      <c r="J65" s="121" t="s">
        <v>29</v>
      </c>
    </row>
    <row r="66" spans="1:11">
      <c r="A66" s="53" t="s">
        <v>109</v>
      </c>
      <c r="B66" s="53"/>
      <c r="C66" s="116">
        <f>DATA!AA63</f>
        <v>61029.187122736417</v>
      </c>
      <c r="D66" s="97">
        <f>((DATA!AA63-DATA!V63)/DATA!V63)*100</f>
        <v>2.8790081762110171</v>
      </c>
      <c r="E66" s="260">
        <f>IF('All ranks Constant $'!D62&gt;0,(('All ranks Constant $'!G62-'All ranks Constant $'!D62)/'All ranks Constant $'!D62)*100,"--")</f>
        <v>-3.1105231217190683</v>
      </c>
      <c r="F66" s="158">
        <f>IF(DATA!V63&gt;0,(DATA!V63/DATA!$V$6)*100,"NA")</f>
        <v>98.527599686871909</v>
      </c>
      <c r="G66" s="165">
        <f>IF(DATA!AA63&gt;0,(DATA!AA63/DATA!$AA$6)*100,"NA")</f>
        <v>105.30285469612642</v>
      </c>
      <c r="H66" s="196" t="str">
        <f>DATA!BZ63</f>
        <v>NA</v>
      </c>
      <c r="I66" s="213" t="s">
        <v>29</v>
      </c>
      <c r="J66" s="121" t="s">
        <v>29</v>
      </c>
    </row>
    <row r="67" spans="1:11">
      <c r="A67" s="57" t="s">
        <v>110</v>
      </c>
      <c r="B67" s="57"/>
      <c r="C67" s="248">
        <f>DATA!AA64</f>
        <v>55527.770114942527</v>
      </c>
      <c r="D67" s="247" t="str">
        <f>IF(DATA!V64&gt;0,DATA!V64,"NA")</f>
        <v>NA</v>
      </c>
      <c r="E67" s="263" t="str">
        <f>IF(DATA!V64&gt;0,DATA!V64,"NA")</f>
        <v>NA</v>
      </c>
      <c r="F67" s="245" t="str">
        <f>IF(DATA!V64&gt;0,(DATA!V64/DATA!$V$6)*100,"NA")</f>
        <v>NA</v>
      </c>
      <c r="G67" s="237">
        <f>IF(DATA!AA64&gt;0,(DATA!AA64/DATA!$AA$6)*100,"NA")</f>
        <v>95.810430773955318</v>
      </c>
      <c r="H67" s="196" t="str">
        <f>DATA!BZ64</f>
        <v>NA</v>
      </c>
      <c r="I67" s="122" t="s">
        <v>29</v>
      </c>
      <c r="J67" s="123" t="s">
        <v>29</v>
      </c>
    </row>
    <row r="68" spans="1:11">
      <c r="A68" s="124" t="s">
        <v>111</v>
      </c>
      <c r="B68" s="124"/>
      <c r="C68" s="125" t="str">
        <f>IF(DATA!AA65&gt;0,DATA!AA65,"NA")</f>
        <v>NA</v>
      </c>
      <c r="D68" s="258" t="str">
        <f>IF(DATA!V65&gt;0,DATA!V65,"NA")</f>
        <v>NA</v>
      </c>
      <c r="E68" s="125" t="str">
        <f>IF(DATA!AC65&gt;0,DATA!AC65,"NA")</f>
        <v>NA</v>
      </c>
      <c r="F68" s="161" t="str">
        <f>IF(DATA!V68&gt;0,(DATA!V68/DATA!$V$6)*100,"NA")</f>
        <v>NA</v>
      </c>
      <c r="G68" s="238" t="str">
        <f>IF(DATA!AA65&gt;0,(DATA!AA65/DATA!$AA$6)*100,"NA")</f>
        <v>NA</v>
      </c>
      <c r="H68" s="198" t="str">
        <f>IF(DATA!BZ65&gt;0,DATA!BZ65,"NA")</f>
        <v>NA</v>
      </c>
      <c r="I68" s="126" t="s">
        <v>29</v>
      </c>
      <c r="J68" s="127" t="s">
        <v>29</v>
      </c>
    </row>
    <row r="69" spans="1:11" ht="15.75" customHeight="1">
      <c r="A69" s="128" t="s">
        <v>116</v>
      </c>
      <c r="B69" s="129"/>
      <c r="C69" s="129"/>
      <c r="D69" s="246"/>
      <c r="H69" s="129"/>
      <c r="I69" s="129"/>
    </row>
    <row r="70" spans="1:11" s="22" customFormat="1" ht="15.75" customHeight="1">
      <c r="A70" s="130" t="s">
        <v>55</v>
      </c>
      <c r="B70" s="130"/>
      <c r="C70" s="130"/>
      <c r="D70" s="130"/>
      <c r="H70" s="130"/>
      <c r="I70" s="131"/>
      <c r="J70" s="84"/>
    </row>
    <row r="71" spans="1:11" s="141" customFormat="1" ht="41.25" customHeight="1">
      <c r="A71" s="140" t="s">
        <v>137</v>
      </c>
      <c r="B71" s="269" t="s">
        <v>133</v>
      </c>
      <c r="C71" s="270"/>
      <c r="D71" s="270"/>
      <c r="E71" s="270"/>
      <c r="F71" s="270"/>
      <c r="G71" s="270"/>
      <c r="H71" s="270"/>
      <c r="I71" s="270"/>
      <c r="J71" s="270"/>
      <c r="K71" s="217"/>
    </row>
    <row r="72" spans="1:11" s="141" customFormat="1" ht="52.5" customHeight="1">
      <c r="A72" s="140"/>
      <c r="B72" s="269" t="s">
        <v>125</v>
      </c>
      <c r="C72" s="270"/>
      <c r="D72" s="270"/>
      <c r="E72" s="270"/>
      <c r="F72" s="270"/>
      <c r="G72" s="270"/>
      <c r="H72" s="270"/>
      <c r="I72" s="270"/>
      <c r="J72" s="270"/>
      <c r="K72" s="217"/>
    </row>
    <row r="73" spans="1:11" s="141" customFormat="1" ht="30.75" customHeight="1">
      <c r="A73" s="266" t="s">
        <v>139</v>
      </c>
      <c r="B73" s="267"/>
      <c r="C73" s="267"/>
      <c r="D73" s="267"/>
      <c r="E73" s="267"/>
      <c r="F73" s="267"/>
      <c r="G73" s="267"/>
      <c r="H73" s="267"/>
      <c r="I73" s="267"/>
      <c r="J73" s="268"/>
      <c r="K73" s="217"/>
    </row>
    <row r="74" spans="1:11" ht="14.25" customHeight="1">
      <c r="A74" s="132" t="s">
        <v>28</v>
      </c>
      <c r="B74" s="133" t="s">
        <v>50</v>
      </c>
      <c r="C74" s="134"/>
      <c r="D74" s="134"/>
      <c r="E74" s="219"/>
      <c r="F74" s="78"/>
      <c r="G74" s="80"/>
      <c r="H74" s="134"/>
      <c r="I74" s="135"/>
      <c r="J74" s="222"/>
    </row>
    <row r="75" spans="1:11" ht="12.75" customHeight="1">
      <c r="B75" s="136" t="s">
        <v>138</v>
      </c>
      <c r="C75" s="2"/>
      <c r="D75" s="2"/>
      <c r="E75" s="31"/>
      <c r="F75" s="78"/>
      <c r="G75" s="80"/>
      <c r="H75" s="2"/>
    </row>
    <row r="76" spans="1:11">
      <c r="B76" s="136"/>
      <c r="C76" s="2"/>
      <c r="D76" s="2"/>
      <c r="E76" s="31"/>
      <c r="F76" s="78"/>
      <c r="H76" s="2"/>
      <c r="J76" s="137" t="s">
        <v>136</v>
      </c>
    </row>
    <row r="77" spans="1:11">
      <c r="G77" s="137"/>
    </row>
    <row r="79" spans="1:11" s="79" customFormat="1">
      <c r="A79" s="1"/>
      <c r="B79" s="1"/>
      <c r="C79" s="1"/>
      <c r="D79" s="1"/>
      <c r="E79" s="22"/>
      <c r="F79" s="1"/>
      <c r="G79" s="22"/>
      <c r="H79" s="1"/>
      <c r="I79" s="29"/>
      <c r="J79" s="84"/>
      <c r="K79" s="84"/>
    </row>
    <row r="80" spans="1:11" s="79" customFormat="1">
      <c r="A80" s="1"/>
      <c r="B80" s="1"/>
      <c r="C80" s="1"/>
      <c r="D80" s="1"/>
      <c r="E80" s="22"/>
      <c r="F80" s="1"/>
      <c r="G80" s="22"/>
      <c r="H80" s="1"/>
      <c r="I80" s="29"/>
      <c r="J80" s="84"/>
      <c r="K80" s="84"/>
    </row>
  </sheetData>
  <mergeCells count="3">
    <mergeCell ref="A73:J73"/>
    <mergeCell ref="B71:J71"/>
    <mergeCell ref="B72:J72"/>
  </mergeCells>
  <printOptions horizontalCentered="1"/>
  <pageMargins left="0.5" right="0.5" top="0.75" bottom="0.55000000000000004" header="0.5" footer="0.4"/>
  <pageSetup scale="63" orientation="portrait" r:id="rId1"/>
  <headerFooter alignWithMargins="0">
    <oddFooter>&amp;L&amp;"Arial,Regular"&amp;8SREB Fact Book&amp;R&amp;"Arial,Regular"&amp;8&amp;D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valuation="1">
    <tabColor indexed="62"/>
  </sheetPr>
  <dimension ref="A1:CV115"/>
  <sheetViews>
    <sheetView showGridLines="0" zoomScale="90" zoomScaleNormal="90" workbookViewId="0">
      <pane xSplit="1" ySplit="5" topLeftCell="R6" activePane="bottomRight" state="frozen"/>
      <selection pane="topRight" activeCell="B1" sqref="B1"/>
      <selection pane="bottomLeft" activeCell="A6" sqref="A6"/>
      <selection pane="bottomRight" activeCell="CC57" sqref="CC57"/>
    </sheetView>
  </sheetViews>
  <sheetFormatPr defaultColWidth="9.7109375" defaultRowHeight="12.75"/>
  <cols>
    <col min="1" max="1" width="13.42578125" style="1" customWidth="1"/>
    <col min="2" max="8" width="8.7109375" style="1" customWidth="1"/>
    <col min="9" max="9" width="8.7109375" style="18" customWidth="1"/>
    <col min="10" max="16" width="8.7109375" style="1" customWidth="1"/>
    <col min="17" max="17" width="10" style="1" customWidth="1"/>
    <col min="18" max="22" width="9" style="1" customWidth="1"/>
    <col min="23" max="27" width="9" style="18" customWidth="1"/>
    <col min="28" max="28" width="8.28515625" style="1" customWidth="1"/>
    <col min="29" max="39" width="7.85546875" style="1" bestFit="1" customWidth="1"/>
    <col min="40" max="43" width="7.85546875" bestFit="1" customWidth="1"/>
    <col min="44" max="44" width="7.85546875" style="19" bestFit="1" customWidth="1"/>
    <col min="45" max="47" width="7.85546875" style="22" bestFit="1" customWidth="1"/>
    <col min="48" max="49" width="7.85546875" style="22" customWidth="1"/>
    <col min="50" max="53" width="9" style="18" customWidth="1"/>
    <col min="54" max="54" width="9.42578125" style="1" customWidth="1"/>
    <col min="55" max="56" width="8.7109375" style="1" bestFit="1" customWidth="1"/>
    <col min="57" max="58" width="9" style="1" bestFit="1" customWidth="1"/>
    <col min="59" max="62" width="8.7109375" style="1" bestFit="1" customWidth="1"/>
    <col min="63" max="65" width="9" style="1" bestFit="1" customWidth="1"/>
    <col min="66" max="66" width="9" style="22" bestFit="1" customWidth="1"/>
    <col min="67" max="67" width="9.42578125" bestFit="1" customWidth="1"/>
    <col min="68" max="68" width="9.42578125" customWidth="1"/>
    <col min="69" max="69" width="10.42578125" bestFit="1" customWidth="1"/>
    <col min="70" max="70" width="10.42578125" style="22" bestFit="1" customWidth="1"/>
    <col min="71" max="73" width="10.42578125" style="22" customWidth="1"/>
    <col min="74" max="74" width="9" style="1" customWidth="1"/>
    <col min="75" max="78" width="9" style="18" customWidth="1"/>
    <col min="79" max="79" width="7.28515625" style="1" customWidth="1"/>
    <col min="80" max="89" width="7.85546875" style="1" bestFit="1" customWidth="1"/>
    <col min="90" max="90" width="7.85546875" style="19" bestFit="1" customWidth="1"/>
    <col min="91" max="96" width="7.85546875" style="22" bestFit="1" customWidth="1"/>
    <col min="97" max="97" width="9.7109375" style="22"/>
    <col min="98" max="98" width="9" style="18" customWidth="1"/>
    <col min="99" max="16384" width="9.7109375" style="22"/>
  </cols>
  <sheetData>
    <row r="1" spans="1:100">
      <c r="A1" s="5" t="s">
        <v>0</v>
      </c>
      <c r="B1" s="5"/>
      <c r="C1" s="5"/>
      <c r="D1" s="5"/>
      <c r="E1" s="5"/>
      <c r="F1" s="5"/>
      <c r="G1" s="5"/>
      <c r="H1" s="5"/>
      <c r="I1" s="8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8"/>
      <c r="X1" s="8"/>
      <c r="Y1" s="8"/>
      <c r="Z1" s="8"/>
      <c r="AA1" s="8"/>
      <c r="AB1" s="24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S1" s="12"/>
      <c r="AT1" s="12"/>
      <c r="AU1" s="12"/>
      <c r="AV1" s="12"/>
      <c r="AW1" s="12"/>
      <c r="AX1" s="8"/>
      <c r="AY1" s="8"/>
      <c r="AZ1" s="8"/>
      <c r="BA1" s="8"/>
      <c r="BB1" s="24" t="s">
        <v>0</v>
      </c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12"/>
      <c r="BR1" s="12"/>
      <c r="BS1" s="12"/>
      <c r="BT1" s="12"/>
      <c r="BU1" s="12"/>
      <c r="BV1" s="5"/>
      <c r="BW1" s="8"/>
      <c r="BX1" s="8"/>
      <c r="BY1" s="8"/>
      <c r="BZ1" s="8"/>
      <c r="CA1" s="24" t="s">
        <v>0</v>
      </c>
      <c r="CB1" s="5"/>
      <c r="CC1" s="5"/>
      <c r="CD1" s="5"/>
      <c r="CE1" s="5"/>
      <c r="CF1" s="5"/>
      <c r="CG1" s="5"/>
      <c r="CH1" s="5"/>
      <c r="CI1" s="5"/>
      <c r="CJ1" s="5"/>
      <c r="CK1" s="5"/>
      <c r="CO1" s="12"/>
      <c r="CT1" s="8"/>
    </row>
    <row r="2" spans="1:100">
      <c r="A2" s="27"/>
      <c r="B2" s="6" t="s">
        <v>44</v>
      </c>
      <c r="C2" s="5"/>
      <c r="D2" s="5"/>
      <c r="E2" s="5"/>
      <c r="F2" s="5"/>
      <c r="G2" s="5"/>
      <c r="H2" s="5"/>
      <c r="I2" s="8"/>
      <c r="J2" s="5"/>
      <c r="K2" s="5"/>
      <c r="L2" s="5"/>
      <c r="M2" s="5"/>
      <c r="N2" s="5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43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S2" s="32"/>
      <c r="AT2" s="32"/>
      <c r="AU2" s="32"/>
      <c r="AV2" s="32"/>
      <c r="AW2" s="32"/>
      <c r="AX2" s="32"/>
      <c r="AY2" s="32"/>
      <c r="AZ2" s="32"/>
      <c r="BA2" s="32"/>
      <c r="BB2" s="43" t="s">
        <v>45</v>
      </c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12"/>
      <c r="BR2" s="32"/>
      <c r="BS2" s="32"/>
      <c r="BT2" s="32"/>
      <c r="BU2" s="32"/>
      <c r="BV2" s="32"/>
      <c r="BW2" s="32"/>
      <c r="BX2" s="32"/>
      <c r="BY2" s="32"/>
      <c r="BZ2" s="32"/>
      <c r="CA2" s="43" t="s">
        <v>45</v>
      </c>
      <c r="CB2" s="5"/>
      <c r="CC2" s="5"/>
      <c r="CD2" s="5"/>
      <c r="CE2" s="5"/>
      <c r="CF2" s="5"/>
      <c r="CG2" s="5"/>
      <c r="CH2" s="5"/>
      <c r="CI2" s="5"/>
      <c r="CJ2" s="5"/>
      <c r="CK2" s="5"/>
      <c r="CO2" s="32"/>
      <c r="CT2" s="32"/>
    </row>
    <row r="3" spans="1:100">
      <c r="A3" s="26"/>
      <c r="B3" s="5" t="s">
        <v>58</v>
      </c>
      <c r="C3" s="5"/>
      <c r="D3" s="5"/>
      <c r="E3" s="7"/>
      <c r="F3" s="7"/>
      <c r="G3" s="7"/>
      <c r="H3" s="7"/>
      <c r="I3" s="7"/>
      <c r="J3" s="7"/>
      <c r="K3" s="7"/>
      <c r="L3" s="7"/>
      <c r="M3" s="7"/>
      <c r="N3" s="17"/>
      <c r="O3" s="17"/>
      <c r="P3" s="17"/>
      <c r="Q3" s="17"/>
      <c r="R3" s="17"/>
      <c r="S3" s="17"/>
      <c r="T3" s="17"/>
      <c r="U3" s="17"/>
      <c r="V3" s="17"/>
      <c r="W3" s="11"/>
      <c r="X3" s="11"/>
      <c r="Y3" s="11"/>
      <c r="Z3" s="11"/>
      <c r="AA3" s="11"/>
      <c r="AB3" s="24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S3" s="17"/>
      <c r="AT3" s="17"/>
      <c r="AU3" s="17"/>
      <c r="AV3" s="17"/>
      <c r="AW3" s="17"/>
      <c r="AX3" s="11"/>
      <c r="AY3" s="11"/>
      <c r="AZ3" s="11"/>
      <c r="BA3" s="11"/>
      <c r="BB3" s="24" t="s">
        <v>60</v>
      </c>
      <c r="BC3" s="5"/>
      <c r="BD3" s="5"/>
      <c r="BE3" s="5"/>
      <c r="BF3" s="7"/>
      <c r="BG3" s="5"/>
      <c r="BH3" s="7"/>
      <c r="BI3" s="5"/>
      <c r="BJ3" s="5"/>
      <c r="BK3" s="5"/>
      <c r="BL3" s="5"/>
      <c r="BM3" s="5"/>
      <c r="BN3" s="12"/>
      <c r="BR3" s="17"/>
      <c r="BS3" s="17"/>
      <c r="BT3" s="17"/>
      <c r="BU3" s="17"/>
      <c r="BV3" s="17"/>
      <c r="BW3" s="11"/>
      <c r="BX3" s="11"/>
      <c r="BY3" s="11"/>
      <c r="BZ3" s="11"/>
      <c r="CA3" s="24" t="s">
        <v>1</v>
      </c>
      <c r="CB3" s="5"/>
      <c r="CC3" s="5"/>
      <c r="CD3" s="5"/>
      <c r="CE3" s="5"/>
      <c r="CF3" s="5"/>
      <c r="CG3" s="5"/>
      <c r="CH3" s="5"/>
      <c r="CI3" s="5"/>
      <c r="CJ3" s="5"/>
      <c r="CK3" s="5"/>
      <c r="CO3" s="17"/>
      <c r="CT3" s="11"/>
    </row>
    <row r="4" spans="1:100">
      <c r="A4" s="5"/>
      <c r="B4" s="6" t="s">
        <v>57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8"/>
      <c r="X4" s="8"/>
      <c r="Y4" s="8"/>
      <c r="Z4" s="8"/>
      <c r="AA4" s="8"/>
      <c r="AB4" s="24" t="s">
        <v>59</v>
      </c>
      <c r="AC4" s="5"/>
      <c r="AD4" s="5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17"/>
      <c r="AS4" s="17"/>
      <c r="AT4" s="17"/>
      <c r="AU4" s="17"/>
      <c r="AV4" s="17"/>
      <c r="AW4" s="17"/>
      <c r="AX4" s="8"/>
      <c r="AY4" s="8"/>
      <c r="AZ4" s="8"/>
      <c r="BA4" s="8"/>
      <c r="BB4" s="43" t="s">
        <v>57</v>
      </c>
      <c r="BC4" s="5"/>
      <c r="BD4" s="5"/>
      <c r="BE4" s="5"/>
      <c r="BF4" s="7"/>
      <c r="BG4" s="5"/>
      <c r="BH4" s="7"/>
      <c r="BI4" s="5"/>
      <c r="BJ4" s="5"/>
      <c r="BK4" s="5"/>
      <c r="BL4" s="5"/>
      <c r="BM4" s="5"/>
      <c r="BN4" s="12"/>
      <c r="BR4" s="17"/>
      <c r="BS4" s="17"/>
      <c r="BT4" s="17"/>
      <c r="BU4" s="17"/>
      <c r="BV4" s="7"/>
      <c r="BW4" s="8"/>
      <c r="BX4" s="8"/>
      <c r="BY4" s="8"/>
      <c r="BZ4" s="8"/>
      <c r="CA4" s="24" t="s">
        <v>38</v>
      </c>
      <c r="CB4" s="5"/>
      <c r="CC4" s="7"/>
      <c r="CD4" s="5"/>
      <c r="CE4" s="7"/>
      <c r="CF4" s="5"/>
      <c r="CG4" s="5"/>
      <c r="CH4" s="5"/>
      <c r="CI4" s="5"/>
      <c r="CJ4" s="5"/>
      <c r="CK4" s="5"/>
      <c r="CL4" s="17"/>
      <c r="CO4" s="17"/>
      <c r="CT4" s="8"/>
    </row>
    <row r="5" spans="1:100">
      <c r="A5" s="33"/>
      <c r="B5" s="34" t="s">
        <v>2</v>
      </c>
      <c r="C5" s="34" t="s">
        <v>3</v>
      </c>
      <c r="D5" s="34" t="s">
        <v>4</v>
      </c>
      <c r="E5" s="34" t="s">
        <v>5</v>
      </c>
      <c r="F5" s="34" t="s">
        <v>6</v>
      </c>
      <c r="G5" s="34" t="s">
        <v>7</v>
      </c>
      <c r="H5" s="34" t="s">
        <v>8</v>
      </c>
      <c r="I5" s="34" t="s">
        <v>9</v>
      </c>
      <c r="J5" s="34" t="s">
        <v>10</v>
      </c>
      <c r="K5" s="34" t="s">
        <v>31</v>
      </c>
      <c r="L5" s="34" t="s">
        <v>34</v>
      </c>
      <c r="M5" s="34" t="s">
        <v>35</v>
      </c>
      <c r="N5" s="34" t="s">
        <v>36</v>
      </c>
      <c r="O5" s="34" t="s">
        <v>37</v>
      </c>
      <c r="P5" s="34" t="s">
        <v>46</v>
      </c>
      <c r="Q5" s="34" t="s">
        <v>49</v>
      </c>
      <c r="R5" s="34" t="s">
        <v>51</v>
      </c>
      <c r="S5" s="34" t="s">
        <v>54</v>
      </c>
      <c r="T5" s="34" t="s">
        <v>56</v>
      </c>
      <c r="U5" s="224" t="s">
        <v>61</v>
      </c>
      <c r="V5" s="34" t="s">
        <v>64</v>
      </c>
      <c r="W5" s="34" t="s">
        <v>73</v>
      </c>
      <c r="X5" s="34" t="s">
        <v>117</v>
      </c>
      <c r="Y5" s="34" t="s">
        <v>121</v>
      </c>
      <c r="Z5" s="224" t="s">
        <v>130</v>
      </c>
      <c r="AA5" s="224" t="s">
        <v>134</v>
      </c>
      <c r="AB5" s="35" t="s">
        <v>2</v>
      </c>
      <c r="AC5" s="34" t="s">
        <v>3</v>
      </c>
      <c r="AD5" s="34" t="s">
        <v>4</v>
      </c>
      <c r="AE5" s="34" t="s">
        <v>5</v>
      </c>
      <c r="AF5" s="34" t="s">
        <v>6</v>
      </c>
      <c r="AG5" s="34" t="s">
        <v>7</v>
      </c>
      <c r="AH5" s="34" t="s">
        <v>8</v>
      </c>
      <c r="AI5" s="34" t="s">
        <v>9</v>
      </c>
      <c r="AJ5" s="34" t="s">
        <v>10</v>
      </c>
      <c r="AK5" s="34" t="s">
        <v>31</v>
      </c>
      <c r="AL5" s="34" t="s">
        <v>34</v>
      </c>
      <c r="AM5" s="34" t="s">
        <v>35</v>
      </c>
      <c r="AN5" s="34" t="s">
        <v>36</v>
      </c>
      <c r="AO5" s="34" t="s">
        <v>37</v>
      </c>
      <c r="AP5" s="34" t="s">
        <v>46</v>
      </c>
      <c r="AQ5" s="34" t="s">
        <v>49</v>
      </c>
      <c r="AR5" s="34" t="s">
        <v>51</v>
      </c>
      <c r="AS5" s="34" t="s">
        <v>54</v>
      </c>
      <c r="AT5" s="34" t="s">
        <v>56</v>
      </c>
      <c r="AU5" s="34" t="s">
        <v>61</v>
      </c>
      <c r="AV5" s="34" t="s">
        <v>64</v>
      </c>
      <c r="AW5" s="34" t="s">
        <v>73</v>
      </c>
      <c r="AX5" s="34" t="s">
        <v>117</v>
      </c>
      <c r="AY5" s="34" t="s">
        <v>121</v>
      </c>
      <c r="AZ5" s="224" t="s">
        <v>130</v>
      </c>
      <c r="BA5" s="224" t="s">
        <v>134</v>
      </c>
      <c r="BB5" s="35" t="s">
        <v>2</v>
      </c>
      <c r="BC5" s="34" t="s">
        <v>4</v>
      </c>
      <c r="BD5" s="34" t="s">
        <v>5</v>
      </c>
      <c r="BE5" s="34" t="s">
        <v>6</v>
      </c>
      <c r="BF5" s="34" t="s">
        <v>7</v>
      </c>
      <c r="BG5" s="34" t="s">
        <v>8</v>
      </c>
      <c r="BH5" s="34" t="s">
        <v>9</v>
      </c>
      <c r="BI5" s="34" t="s">
        <v>10</v>
      </c>
      <c r="BJ5" s="34" t="s">
        <v>31</v>
      </c>
      <c r="BK5" s="34" t="s">
        <v>34</v>
      </c>
      <c r="BL5" s="34" t="s">
        <v>35</v>
      </c>
      <c r="BM5" s="34" t="s">
        <v>36</v>
      </c>
      <c r="BN5" s="34" t="s">
        <v>37</v>
      </c>
      <c r="BO5" s="36" t="s">
        <v>46</v>
      </c>
      <c r="BP5" s="36" t="s">
        <v>49</v>
      </c>
      <c r="BQ5" s="36" t="s">
        <v>51</v>
      </c>
      <c r="BR5" s="34" t="s">
        <v>54</v>
      </c>
      <c r="BS5" s="34" t="s">
        <v>56</v>
      </c>
      <c r="BT5" s="34" t="s">
        <v>61</v>
      </c>
      <c r="BU5" s="34" t="s">
        <v>64</v>
      </c>
      <c r="BV5" s="34" t="s">
        <v>73</v>
      </c>
      <c r="BW5" s="34" t="s">
        <v>117</v>
      </c>
      <c r="BX5" s="34" t="s">
        <v>121</v>
      </c>
      <c r="BY5" s="224" t="s">
        <v>130</v>
      </c>
      <c r="BZ5" s="224" t="s">
        <v>134</v>
      </c>
      <c r="CA5" s="35" t="s">
        <v>4</v>
      </c>
      <c r="CB5" s="34" t="s">
        <v>6</v>
      </c>
      <c r="CC5" s="34" t="s">
        <v>7</v>
      </c>
      <c r="CD5" s="34" t="s">
        <v>8</v>
      </c>
      <c r="CE5" s="34" t="s">
        <v>9</v>
      </c>
      <c r="CF5" s="34" t="s">
        <v>10</v>
      </c>
      <c r="CG5" s="34" t="s">
        <v>31</v>
      </c>
      <c r="CH5" s="33" t="s">
        <v>34</v>
      </c>
      <c r="CI5" s="33" t="s">
        <v>35</v>
      </c>
      <c r="CJ5" s="33" t="s">
        <v>36</v>
      </c>
      <c r="CK5" s="33" t="s">
        <v>37</v>
      </c>
      <c r="CL5" s="34" t="s">
        <v>46</v>
      </c>
      <c r="CM5" s="34" t="s">
        <v>49</v>
      </c>
      <c r="CN5" s="47" t="s">
        <v>51</v>
      </c>
      <c r="CO5" s="34" t="s">
        <v>54</v>
      </c>
      <c r="CP5" s="34" t="s">
        <v>56</v>
      </c>
      <c r="CQ5" s="34" t="s">
        <v>61</v>
      </c>
      <c r="CR5" s="34" t="s">
        <v>64</v>
      </c>
      <c r="CS5" s="34" t="s">
        <v>73</v>
      </c>
      <c r="CT5" s="34" t="s">
        <v>117</v>
      </c>
      <c r="CU5" s="256" t="s">
        <v>130</v>
      </c>
      <c r="CV5" s="256" t="s">
        <v>134</v>
      </c>
    </row>
    <row r="6" spans="1:100">
      <c r="A6" s="5" t="s">
        <v>113</v>
      </c>
      <c r="B6" s="5">
        <v>32387</v>
      </c>
      <c r="C6" s="5">
        <v>34510</v>
      </c>
      <c r="D6" s="5">
        <v>36600</v>
      </c>
      <c r="E6" s="5">
        <v>38320</v>
      </c>
      <c r="F6" s="5">
        <v>38271</v>
      </c>
      <c r="G6" s="5">
        <v>39889</v>
      </c>
      <c r="H6" s="5">
        <f>((40910*25966)+(40220*33096))/(25966+33096)</f>
        <v>40523.351393450946</v>
      </c>
      <c r="I6" s="8">
        <f>((42020*26799)+(41030*29780))/(26799+29780)</f>
        <v>41498.919740539779</v>
      </c>
      <c r="J6" s="5">
        <v>43297</v>
      </c>
      <c r="K6" s="5">
        <v>44698</v>
      </c>
      <c r="L6" s="5">
        <v>44798.304340840907</v>
      </c>
      <c r="M6" s="9">
        <v>46060.47785533734</v>
      </c>
      <c r="N6" s="1">
        <v>46053</v>
      </c>
      <c r="O6" s="22">
        <v>48304</v>
      </c>
      <c r="P6" s="9">
        <v>50370.977036605298</v>
      </c>
      <c r="Q6" s="40">
        <v>51287.885870496</v>
      </c>
      <c r="R6" s="40">
        <v>53315.926843424109</v>
      </c>
      <c r="S6" s="40">
        <v>54822.76814562951</v>
      </c>
      <c r="T6" s="40">
        <v>56775.118281004085</v>
      </c>
      <c r="U6" s="40">
        <v>58841.983434807378</v>
      </c>
      <c r="V6" s="40">
        <v>60207.821582073484</v>
      </c>
      <c r="W6" s="64">
        <v>61274.02064271368</v>
      </c>
      <c r="X6" s="64">
        <v>61429.083647394837</v>
      </c>
      <c r="Y6" s="64">
        <v>61621</v>
      </c>
      <c r="Z6" s="64">
        <v>58578.585195100357</v>
      </c>
      <c r="AA6" s="64">
        <v>57955.871470767823</v>
      </c>
      <c r="AB6" s="24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S6" s="45"/>
      <c r="AT6" s="45"/>
      <c r="AU6" s="45"/>
      <c r="AV6" s="45"/>
      <c r="AW6" s="45"/>
      <c r="AX6" s="64"/>
      <c r="AY6" s="64"/>
      <c r="AZ6" s="64"/>
      <c r="BA6" s="64"/>
      <c r="BB6" s="143" t="s">
        <v>29</v>
      </c>
      <c r="BC6" s="144" t="s">
        <v>29</v>
      </c>
      <c r="BD6" s="144" t="s">
        <v>29</v>
      </c>
      <c r="BE6" s="144" t="s">
        <v>29</v>
      </c>
      <c r="BF6" s="144" t="s">
        <v>29</v>
      </c>
      <c r="BG6" s="144" t="s">
        <v>29</v>
      </c>
      <c r="BH6" s="144" t="s">
        <v>29</v>
      </c>
      <c r="BI6" s="144" t="s">
        <v>29</v>
      </c>
      <c r="BJ6" s="144" t="s">
        <v>29</v>
      </c>
      <c r="BK6" s="144" t="s">
        <v>29</v>
      </c>
      <c r="BL6" s="144" t="s">
        <v>29</v>
      </c>
      <c r="BM6" s="144" t="s">
        <v>29</v>
      </c>
      <c r="BN6" s="144" t="s">
        <v>29</v>
      </c>
      <c r="BO6" s="144" t="s">
        <v>29</v>
      </c>
      <c r="BP6" s="144" t="s">
        <v>29</v>
      </c>
      <c r="BQ6" s="144" t="s">
        <v>29</v>
      </c>
      <c r="BR6" s="144" t="s">
        <v>29</v>
      </c>
      <c r="BS6" s="144">
        <v>42278</v>
      </c>
      <c r="BT6" s="144" t="s">
        <v>29</v>
      </c>
      <c r="BU6" s="144" t="s">
        <v>29</v>
      </c>
      <c r="BV6" s="144" t="s">
        <v>29</v>
      </c>
      <c r="BW6" s="144">
        <v>47317.248314606739</v>
      </c>
      <c r="BX6" s="11">
        <v>45750</v>
      </c>
      <c r="BY6" s="11">
        <v>43097.814764916766</v>
      </c>
      <c r="BZ6" s="11">
        <v>62142.186068473202</v>
      </c>
      <c r="CA6" s="25"/>
      <c r="CB6" s="8"/>
      <c r="CC6" s="8"/>
      <c r="CD6" s="8"/>
      <c r="CE6" s="8"/>
      <c r="CF6" s="5"/>
      <c r="CG6" s="5"/>
      <c r="CH6" s="5"/>
      <c r="CI6" s="5"/>
      <c r="CK6" s="5"/>
      <c r="CM6" s="19"/>
      <c r="CO6" s="45"/>
      <c r="CP6" s="45"/>
      <c r="CQ6" s="45"/>
      <c r="CR6" s="45"/>
      <c r="CS6" s="45"/>
      <c r="CT6" s="64"/>
    </row>
    <row r="7" spans="1:100">
      <c r="A7" s="55" t="s">
        <v>74</v>
      </c>
      <c r="B7" s="55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>
        <v>61309.099054906961</v>
      </c>
      <c r="S7" s="55"/>
      <c r="T7" s="55">
        <v>66007</v>
      </c>
      <c r="U7" s="55">
        <v>68962.393440534943</v>
      </c>
      <c r="V7" s="55">
        <v>71490.031572346765</v>
      </c>
      <c r="W7" s="67">
        <v>72253.80643960544</v>
      </c>
      <c r="X7" s="67">
        <v>72527.339100456476</v>
      </c>
      <c r="Y7" s="67">
        <v>72559</v>
      </c>
      <c r="Z7" s="67">
        <v>67137.255586191051</v>
      </c>
      <c r="AA7" s="67">
        <v>66502.237217296206</v>
      </c>
      <c r="AB7" s="59"/>
      <c r="AC7" s="53"/>
      <c r="AD7" s="55"/>
      <c r="AE7" s="55"/>
      <c r="AF7" s="55"/>
      <c r="AG7" s="55"/>
      <c r="AH7" s="55"/>
      <c r="AI7" s="55"/>
      <c r="AJ7" s="55"/>
      <c r="AK7" s="55"/>
      <c r="AL7" s="55"/>
      <c r="AM7" s="55"/>
      <c r="AN7" s="55"/>
      <c r="AO7" s="55"/>
      <c r="AP7" s="55"/>
      <c r="AQ7" s="55"/>
      <c r="AR7" s="53"/>
      <c r="AS7" s="55"/>
      <c r="AT7" s="55"/>
      <c r="AU7" s="55"/>
      <c r="AV7" s="55"/>
      <c r="AW7" s="55"/>
      <c r="AX7" s="67"/>
      <c r="AY7" s="67"/>
      <c r="AZ7" s="67"/>
      <c r="BA7" s="67"/>
      <c r="BB7" s="59"/>
      <c r="BC7" s="55"/>
      <c r="BD7" s="55"/>
      <c r="BE7" s="55"/>
      <c r="BF7" s="55"/>
      <c r="BG7" s="55"/>
      <c r="BH7" s="55"/>
      <c r="BI7" s="55"/>
      <c r="BJ7" s="55"/>
      <c r="BK7" s="55"/>
      <c r="BL7" s="55"/>
      <c r="BM7" s="55"/>
      <c r="BN7" s="55"/>
      <c r="BO7" s="55"/>
      <c r="BP7" s="55"/>
      <c r="BQ7" s="55"/>
      <c r="BR7" s="55"/>
      <c r="BS7" s="55"/>
      <c r="BT7" s="67" t="s">
        <v>29</v>
      </c>
      <c r="BU7" s="55"/>
      <c r="BV7" s="55"/>
      <c r="BW7" s="67">
        <v>56476.862129144851</v>
      </c>
      <c r="BX7" s="39" t="s">
        <v>29</v>
      </c>
      <c r="BY7" s="39" t="s">
        <v>29</v>
      </c>
      <c r="BZ7" s="39">
        <v>66490.46597498389</v>
      </c>
      <c r="CA7" s="59"/>
      <c r="CB7" s="53"/>
      <c r="CC7" s="55"/>
      <c r="CD7" s="55"/>
      <c r="CE7" s="55"/>
      <c r="CF7" s="55"/>
      <c r="CG7" s="55"/>
      <c r="CH7" s="55"/>
      <c r="CI7" s="55"/>
      <c r="CJ7" s="55"/>
      <c r="CK7" s="55"/>
      <c r="CL7" s="55"/>
      <c r="CM7" s="55"/>
      <c r="CN7" s="55"/>
      <c r="CO7" s="55"/>
      <c r="CP7" s="55"/>
      <c r="CQ7" s="55"/>
      <c r="CR7" s="55"/>
      <c r="CS7" s="55"/>
      <c r="CT7" s="67"/>
    </row>
    <row r="8" spans="1:100">
      <c r="A8" s="55" t="s">
        <v>88</v>
      </c>
      <c r="B8" s="55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>
        <v>54099.637951832286</v>
      </c>
      <c r="S8" s="55"/>
      <c r="T8" s="55">
        <v>56659</v>
      </c>
      <c r="U8" s="55">
        <v>58405.713183958433</v>
      </c>
      <c r="V8" s="55">
        <v>59837.143968871598</v>
      </c>
      <c r="W8" s="67">
        <v>61360.091739568008</v>
      </c>
      <c r="X8" s="67">
        <v>62031.821724995221</v>
      </c>
      <c r="Y8" s="67">
        <v>62792</v>
      </c>
      <c r="Z8" s="67">
        <v>60855.858923527099</v>
      </c>
      <c r="AA8" s="67">
        <v>59711.667222806376</v>
      </c>
      <c r="AB8" s="59"/>
      <c r="AC8" s="53"/>
      <c r="AD8" s="55"/>
      <c r="AE8" s="55"/>
      <c r="AF8" s="55"/>
      <c r="AG8" s="55"/>
      <c r="AH8" s="55"/>
      <c r="AI8" s="55"/>
      <c r="AJ8" s="55"/>
      <c r="AK8" s="55"/>
      <c r="AL8" s="55"/>
      <c r="AM8" s="55"/>
      <c r="AN8" s="55"/>
      <c r="AO8" s="55"/>
      <c r="AP8" s="55"/>
      <c r="AQ8" s="55"/>
      <c r="AR8" s="53"/>
      <c r="AS8" s="55"/>
      <c r="AT8" s="55"/>
      <c r="AU8" s="55"/>
      <c r="AV8" s="55"/>
      <c r="AW8" s="55"/>
      <c r="AX8" s="67"/>
      <c r="AY8" s="67"/>
      <c r="AZ8" s="67"/>
      <c r="BA8" s="67"/>
      <c r="BB8" s="59"/>
      <c r="BC8" s="55"/>
      <c r="BD8" s="55"/>
      <c r="BE8" s="55"/>
      <c r="BF8" s="55"/>
      <c r="BG8" s="55"/>
      <c r="BH8" s="55"/>
      <c r="BI8" s="55"/>
      <c r="BJ8" s="55"/>
      <c r="BK8" s="55"/>
      <c r="BL8" s="55"/>
      <c r="BM8" s="55"/>
      <c r="BN8" s="55"/>
      <c r="BO8" s="55"/>
      <c r="BP8" s="55"/>
      <c r="BQ8" s="55"/>
      <c r="BR8" s="55"/>
      <c r="BS8" s="55"/>
      <c r="BT8" s="67" t="s">
        <v>29</v>
      </c>
      <c r="BU8" s="55"/>
      <c r="BV8" s="55"/>
      <c r="BW8" s="67">
        <v>49841.066666666666</v>
      </c>
      <c r="BX8" s="67">
        <v>53286</v>
      </c>
      <c r="BY8" s="67">
        <v>52300.368637724554</v>
      </c>
      <c r="BZ8" s="67">
        <v>67612.237908644893</v>
      </c>
      <c r="CA8" s="59"/>
      <c r="CB8" s="53"/>
      <c r="CC8" s="55"/>
      <c r="CD8" s="55"/>
      <c r="CE8" s="55"/>
      <c r="CF8" s="55"/>
      <c r="CG8" s="55"/>
      <c r="CH8" s="55"/>
      <c r="CI8" s="55"/>
      <c r="CJ8" s="55"/>
      <c r="CK8" s="55"/>
      <c r="CL8" s="55"/>
      <c r="CM8" s="55"/>
      <c r="CN8" s="55"/>
      <c r="CO8" s="55"/>
      <c r="CP8" s="55"/>
      <c r="CQ8" s="55"/>
      <c r="CR8" s="55"/>
      <c r="CS8" s="55"/>
      <c r="CT8" s="67"/>
    </row>
    <row r="9" spans="1:100">
      <c r="A9" s="55" t="s">
        <v>101</v>
      </c>
      <c r="B9" s="55"/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>
        <v>58071.597257991212</v>
      </c>
      <c r="S9" s="55"/>
      <c r="T9" s="55">
        <v>61452</v>
      </c>
      <c r="U9" s="55">
        <v>62828.955026061056</v>
      </c>
      <c r="V9" s="55">
        <v>64691.620255957634</v>
      </c>
      <c r="W9" s="67">
        <v>65879.396751412423</v>
      </c>
      <c r="X9" s="67">
        <v>66522.125313448589</v>
      </c>
      <c r="Y9" s="67">
        <v>67605</v>
      </c>
      <c r="Z9" s="67">
        <v>60653.46372378568</v>
      </c>
      <c r="AA9" s="67">
        <v>61485.420237797844</v>
      </c>
      <c r="AB9" s="59"/>
      <c r="AC9" s="53"/>
      <c r="AD9" s="55"/>
      <c r="AE9" s="55"/>
      <c r="AF9" s="55"/>
      <c r="AG9" s="55"/>
      <c r="AH9" s="55"/>
      <c r="AI9" s="55"/>
      <c r="AJ9" s="55"/>
      <c r="AK9" s="55"/>
      <c r="AL9" s="55"/>
      <c r="AM9" s="55"/>
      <c r="AN9" s="55"/>
      <c r="AO9" s="55"/>
      <c r="AP9" s="55"/>
      <c r="AQ9" s="55"/>
      <c r="AR9" s="53"/>
      <c r="AS9" s="55"/>
      <c r="AT9" s="55"/>
      <c r="AU9" s="55"/>
      <c r="AV9" s="55"/>
      <c r="AW9" s="55"/>
      <c r="AX9" s="67"/>
      <c r="AY9" s="67"/>
      <c r="AZ9" s="67"/>
      <c r="BA9" s="67"/>
      <c r="BB9" s="59"/>
      <c r="BC9" s="55"/>
      <c r="BD9" s="55"/>
      <c r="BE9" s="55"/>
      <c r="BF9" s="55"/>
      <c r="BG9" s="55"/>
      <c r="BH9" s="55"/>
      <c r="BI9" s="55"/>
      <c r="BJ9" s="55"/>
      <c r="BK9" s="55"/>
      <c r="BL9" s="55"/>
      <c r="BM9" s="55"/>
      <c r="BN9" s="55"/>
      <c r="BO9" s="55"/>
      <c r="BP9" s="55"/>
      <c r="BQ9" s="55"/>
      <c r="BR9" s="55"/>
      <c r="BS9" s="55"/>
      <c r="BT9" s="67" t="s">
        <v>29</v>
      </c>
      <c r="BU9" s="55"/>
      <c r="BV9" s="55"/>
      <c r="BW9" s="67" t="s">
        <v>29</v>
      </c>
      <c r="BX9" s="39" t="s">
        <v>29</v>
      </c>
      <c r="BY9" s="39" t="s">
        <v>29</v>
      </c>
      <c r="BZ9" s="39">
        <v>63838.342482100234</v>
      </c>
      <c r="CA9" s="59"/>
      <c r="CB9" s="53"/>
      <c r="CC9" s="55"/>
      <c r="CD9" s="55"/>
      <c r="CE9" s="55"/>
      <c r="CF9" s="55"/>
      <c r="CG9" s="55"/>
      <c r="CH9" s="55"/>
      <c r="CI9" s="55"/>
      <c r="CJ9" s="55"/>
      <c r="CK9" s="55"/>
      <c r="CL9" s="55"/>
      <c r="CM9" s="55"/>
      <c r="CN9" s="55"/>
      <c r="CO9" s="55"/>
      <c r="CP9" s="55"/>
      <c r="CQ9" s="55"/>
      <c r="CR9" s="55"/>
      <c r="CS9" s="55"/>
      <c r="CT9" s="67"/>
    </row>
    <row r="10" spans="1:100">
      <c r="A10" s="5" t="s">
        <v>30</v>
      </c>
      <c r="B10" s="5">
        <v>29653</v>
      </c>
      <c r="C10" s="5">
        <v>30438</v>
      </c>
      <c r="D10" s="5">
        <v>31555</v>
      </c>
      <c r="E10" s="5">
        <v>32015</v>
      </c>
      <c r="F10" s="5">
        <v>33557</v>
      </c>
      <c r="G10" s="5">
        <v>33470.357333125001</v>
      </c>
      <c r="H10" s="16">
        <v>34490.800621545022</v>
      </c>
      <c r="I10" s="8">
        <v>36146</v>
      </c>
      <c r="J10" s="9">
        <v>37596</v>
      </c>
      <c r="K10" s="10">
        <v>38828</v>
      </c>
      <c r="L10" s="9">
        <v>38793.449082224921</v>
      </c>
      <c r="M10" s="9">
        <v>40660.590456020807</v>
      </c>
      <c r="N10" s="10">
        <v>41016</v>
      </c>
      <c r="O10" s="9">
        <v>42777</v>
      </c>
      <c r="P10" s="9">
        <v>43501.681131670775</v>
      </c>
      <c r="Q10">
        <v>43848.085641471691</v>
      </c>
      <c r="R10" s="41">
        <v>45240.90979631542</v>
      </c>
      <c r="S10" s="41">
        <v>46732.104044129854</v>
      </c>
      <c r="T10" s="41">
        <v>48439.678115511721</v>
      </c>
      <c r="U10" s="41">
        <v>50190.935566335174</v>
      </c>
      <c r="V10" s="41">
        <v>51451.692097044201</v>
      </c>
      <c r="W10" s="65">
        <v>51671.338241047022</v>
      </c>
      <c r="X10" s="65">
        <v>51679.10817866453</v>
      </c>
      <c r="Y10" s="65">
        <v>51834.101565527541</v>
      </c>
      <c r="Z10" s="65">
        <v>51302.207031921374</v>
      </c>
      <c r="AA10" s="65">
        <v>52158.031710827207</v>
      </c>
      <c r="AB10" s="24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S10" s="46"/>
      <c r="AT10" s="46"/>
      <c r="AU10" s="46"/>
      <c r="AV10" s="46"/>
      <c r="AW10" s="46"/>
      <c r="AX10" s="65"/>
      <c r="AY10" s="65"/>
      <c r="AZ10" s="65"/>
      <c r="BA10" s="65"/>
      <c r="BB10" s="24">
        <v>24935</v>
      </c>
      <c r="BC10" s="5">
        <v>32036</v>
      </c>
      <c r="BD10" s="5">
        <v>28597</v>
      </c>
      <c r="BE10" s="5">
        <v>33110</v>
      </c>
      <c r="BF10" s="5">
        <v>29198</v>
      </c>
      <c r="BG10" s="5">
        <v>30607</v>
      </c>
      <c r="BH10" s="5">
        <v>33118</v>
      </c>
      <c r="BI10" s="5">
        <v>34018</v>
      </c>
      <c r="BJ10" s="5">
        <v>36132</v>
      </c>
      <c r="BK10" s="5">
        <v>39191.780069060129</v>
      </c>
      <c r="BL10" s="5">
        <v>38207.607703694492</v>
      </c>
      <c r="BM10" s="5">
        <v>35859.833238565494</v>
      </c>
      <c r="BN10" s="5">
        <v>38365.501408749522</v>
      </c>
      <c r="BO10">
        <v>37974.6445732477</v>
      </c>
      <c r="BP10" s="39">
        <v>39291.762223807433</v>
      </c>
      <c r="BQ10" s="39">
        <v>39512.672119788505</v>
      </c>
      <c r="BR10" s="46">
        <v>41019.645365194621</v>
      </c>
      <c r="BS10" s="46">
        <v>42540.236880228033</v>
      </c>
      <c r="BT10" s="46">
        <v>43806.50647405826</v>
      </c>
      <c r="BU10" s="46">
        <v>43840.405358662356</v>
      </c>
      <c r="BV10" s="41">
        <v>44650.237449161286</v>
      </c>
      <c r="BW10" s="65">
        <v>44617.655667565545</v>
      </c>
      <c r="BX10" s="65">
        <v>44617.655667565545</v>
      </c>
      <c r="BY10" s="65">
        <v>42222.430061519342</v>
      </c>
      <c r="BZ10" s="65">
        <v>42036.6004150476</v>
      </c>
      <c r="CA10" s="25"/>
      <c r="CB10" s="8"/>
      <c r="CC10" s="8"/>
      <c r="CD10" s="8"/>
      <c r="CE10" s="8"/>
      <c r="CF10" s="5"/>
      <c r="CG10" s="5"/>
      <c r="CH10" s="5"/>
      <c r="CI10" s="5"/>
      <c r="CJ10" s="20"/>
      <c r="CK10" s="5"/>
      <c r="CM10" s="19"/>
      <c r="CO10" s="46"/>
      <c r="CP10" s="46"/>
      <c r="CQ10" s="46"/>
      <c r="CR10" s="46"/>
      <c r="CS10" s="46"/>
      <c r="CT10" s="65"/>
    </row>
    <row r="11" spans="1:100">
      <c r="A11" s="5"/>
      <c r="B11" s="5"/>
      <c r="C11" s="5"/>
      <c r="D11" s="5"/>
      <c r="E11" s="5"/>
      <c r="F11" s="5"/>
      <c r="G11" s="5"/>
      <c r="H11" s="5"/>
      <c r="I11" s="8"/>
      <c r="J11" s="9"/>
      <c r="K11" s="9"/>
      <c r="L11" s="9"/>
      <c r="M11" s="9"/>
      <c r="O11" s="22"/>
      <c r="P11" s="22"/>
      <c r="Q11"/>
      <c r="R11"/>
      <c r="S11"/>
      <c r="T11"/>
      <c r="U11"/>
      <c r="V11"/>
      <c r="W11" s="37"/>
      <c r="X11" s="37"/>
      <c r="Y11" s="37"/>
      <c r="Z11" s="37"/>
      <c r="AA11" s="37"/>
      <c r="AB11" s="24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S11" s="19"/>
      <c r="AT11" s="19"/>
      <c r="AU11" s="19"/>
      <c r="AV11" s="19"/>
      <c r="AW11" s="19"/>
      <c r="AX11" s="37"/>
      <c r="AY11" s="37"/>
      <c r="AZ11" s="37"/>
      <c r="BA11" s="37"/>
      <c r="BB11" s="24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21"/>
      <c r="BP11" s="39"/>
      <c r="BQ11" s="39"/>
      <c r="BR11" s="19"/>
      <c r="BS11" s="19"/>
      <c r="BT11" s="19"/>
      <c r="BU11" s="19"/>
      <c r="BV11"/>
      <c r="BW11" s="37"/>
      <c r="BX11" s="37"/>
      <c r="BY11" s="37"/>
      <c r="BZ11" s="37"/>
      <c r="CA11" s="24"/>
      <c r="CB11" s="5"/>
      <c r="CC11" s="5"/>
      <c r="CD11" s="5"/>
      <c r="CE11" s="5"/>
      <c r="CF11" s="5"/>
      <c r="CG11" s="5"/>
      <c r="CH11" s="5"/>
      <c r="CI11" s="5"/>
      <c r="CJ11" s="20"/>
      <c r="CK11" s="5"/>
      <c r="CM11" s="19"/>
      <c r="CO11" s="19"/>
      <c r="CP11" s="19"/>
      <c r="CQ11" s="19"/>
      <c r="CR11" s="19"/>
      <c r="CS11" s="19"/>
      <c r="CT11" s="37"/>
    </row>
    <row r="12" spans="1:100">
      <c r="A12" s="5" t="s">
        <v>11</v>
      </c>
      <c r="B12" s="5">
        <v>30411</v>
      </c>
      <c r="C12" s="5">
        <v>30529</v>
      </c>
      <c r="D12" s="5">
        <v>32615</v>
      </c>
      <c r="E12" s="5">
        <v>32542</v>
      </c>
      <c r="F12" s="5">
        <v>31639.031124807399</v>
      </c>
      <c r="G12" s="5">
        <v>34244.669723110303</v>
      </c>
      <c r="H12" s="5">
        <v>37944</v>
      </c>
      <c r="I12" s="5">
        <v>38286</v>
      </c>
      <c r="J12" s="5">
        <v>38092.991703866013</v>
      </c>
      <c r="K12" s="5">
        <v>38214</v>
      </c>
      <c r="L12" s="5">
        <v>42608.251703372822</v>
      </c>
      <c r="M12" s="5">
        <v>42920.593375923134</v>
      </c>
      <c r="N12" s="142">
        <f>((O12-M12)/2)+M12</f>
        <v>43154.02274960863</v>
      </c>
      <c r="O12" s="5">
        <v>43387.452123294119</v>
      </c>
      <c r="P12" s="5">
        <v>44532.205888234501</v>
      </c>
      <c r="Q12">
        <v>44318.435054144196</v>
      </c>
      <c r="R12">
        <v>44549.101439665217</v>
      </c>
      <c r="S12">
        <v>47497.357884324985</v>
      </c>
      <c r="T12">
        <v>49512.98067339907</v>
      </c>
      <c r="U12">
        <v>53187.135737129574</v>
      </c>
      <c r="V12">
        <v>53081.219350737803</v>
      </c>
      <c r="W12" s="37">
        <v>53422.743054463281</v>
      </c>
      <c r="X12" s="37">
        <v>53018.942272532433</v>
      </c>
      <c r="Y12" s="37">
        <v>53163.426363564577</v>
      </c>
      <c r="Z12" s="37">
        <v>53890.58005049418</v>
      </c>
      <c r="AA12" s="37">
        <v>52546.053207300371</v>
      </c>
      <c r="AB12" s="145">
        <f t="shared" ref="AB12:AB27" si="0">IF(B12&gt;0,RANK(B12,B$12:B$27),+B12)</f>
        <v>6</v>
      </c>
      <c r="AC12" s="146">
        <f t="shared" ref="AC12:AC27" si="1">IF(C12&gt;0,RANK(C12,C$12:C$27),+C12)</f>
        <v>7</v>
      </c>
      <c r="AD12" s="146">
        <f t="shared" ref="AD12:AD27" si="2">IF(D12&gt;0,RANK(D12,D$12:D$27),+D12)</f>
        <v>7</v>
      </c>
      <c r="AE12" s="146">
        <f t="shared" ref="AE12:AE27" si="3">IF(E12&gt;0,RANK(E12,E$12:E$27),+E12)</f>
        <v>6</v>
      </c>
      <c r="AF12" s="146">
        <f t="shared" ref="AF12:AF27" si="4">IF(F12&gt;0,RANK(F12,F$12:F$27),+F12)</f>
        <v>8</v>
      </c>
      <c r="AG12" s="146">
        <f t="shared" ref="AG12:AG27" si="5">IF(G12&gt;0,RANK(G12,G$12:G$27),+G12)</f>
        <v>6</v>
      </c>
      <c r="AH12" s="146">
        <f t="shared" ref="AH12:AH27" si="6">IF(H12&gt;0,RANK(H12,H$12:H$27),+H12)</f>
        <v>3</v>
      </c>
      <c r="AI12" s="146">
        <f t="shared" ref="AI12:AI27" si="7">IF(I12&gt;0,RANK(I12,I$12:I$27),+I12)</f>
        <v>3</v>
      </c>
      <c r="AJ12" s="146">
        <f t="shared" ref="AJ12:AJ27" si="8">IF(J12&gt;0,RANK(J12,J$12:J$27),+J12)</f>
        <v>6</v>
      </c>
      <c r="AK12" s="146">
        <f t="shared" ref="AK12:AK27" si="9">IF(K12&gt;0,RANK(K12,K$12:K$27),+K12)</f>
        <v>7</v>
      </c>
      <c r="AL12" s="146">
        <f t="shared" ref="AL12:AL27" si="10">IF(L12&gt;0,RANK(L12,L$12:L$27),+L12)</f>
        <v>3</v>
      </c>
      <c r="AM12" s="146">
        <f t="shared" ref="AM12:AM27" si="11">IF(M12&gt;0,RANK(M12,M$12:M$27),+M12)</f>
        <v>5</v>
      </c>
      <c r="AN12" s="147">
        <f t="shared" ref="AN12:AN27" si="12">IF(N12&gt;0,RANK(N12,N$12:N$27),+N12)</f>
        <v>6</v>
      </c>
      <c r="AO12" s="147">
        <f t="shared" ref="AO12:AO27" si="13">IF(O12&gt;0,RANK(O12,O$12:O$27),+O12)</f>
        <v>8</v>
      </c>
      <c r="AP12" s="147">
        <f t="shared" ref="AP12:AP27" si="14">IF(P12&gt;0,RANK(P12,P$12:P$27),+P12)</f>
        <v>7</v>
      </c>
      <c r="AQ12" s="147">
        <f t="shared" ref="AQ12:AQ27" si="15">IF(Q12&gt;0,RANK(Q12,Q$12:Q$27),+Q12)</f>
        <v>7</v>
      </c>
      <c r="AR12" s="147">
        <f t="shared" ref="AR12:AR27" si="16">IF(R12&gt;0,RANK(R12,R$12:R$27),+R12)</f>
        <v>7</v>
      </c>
      <c r="AS12" s="147">
        <f>IF(S12&gt;0,RANK(S12,S$12:S$65),+S12)</f>
        <v>6</v>
      </c>
      <c r="AT12" s="147">
        <f t="shared" ref="AT12:AT27" si="17">IF(T12&gt;0,RANK(T12,T$12:T$27),+T12)</f>
        <v>5</v>
      </c>
      <c r="AU12" s="147">
        <f t="shared" ref="AU12:AU27" si="18">IF(U12&gt;0,RANK(U12,U$12:U$27),+U12)</f>
        <v>4</v>
      </c>
      <c r="AV12" s="147">
        <f t="shared" ref="AV12:AV27" si="19">IF(V12&gt;0,RANK(V12,V$12:V$27),+V12)</f>
        <v>5</v>
      </c>
      <c r="AW12" s="147">
        <f t="shared" ref="AW12:AW27" si="20">IF(W12&gt;0,RANK(W12,W$12:W$27),+W12)</f>
        <v>5</v>
      </c>
      <c r="AX12" s="147">
        <f t="shared" ref="AX12:AX27" si="21">IF(X12&gt;0,RANK(X12,X$12:X$27),+X12)</f>
        <v>6</v>
      </c>
      <c r="AY12" s="147">
        <f t="shared" ref="AY12:AY27" si="22">IF(Y12&gt;0,RANK(Y12,Y$12:Y$27),+Y12)</f>
        <v>5</v>
      </c>
      <c r="AZ12" s="147">
        <f t="shared" ref="AZ12:BA27" si="23">IF(Z12&gt;0,RANK(Z12,Z$12:Z$27),+Z12)</f>
        <v>5</v>
      </c>
      <c r="BA12" s="147">
        <f t="shared" si="23"/>
        <v>6</v>
      </c>
      <c r="BB12" s="24">
        <v>31160</v>
      </c>
      <c r="BC12" s="5">
        <v>36176</v>
      </c>
      <c r="BD12" s="5">
        <v>35389</v>
      </c>
      <c r="BE12" s="5">
        <v>35466</v>
      </c>
      <c r="BF12" s="5">
        <v>35926</v>
      </c>
      <c r="BG12" s="5">
        <v>38245</v>
      </c>
      <c r="BH12" s="5">
        <v>38097</v>
      </c>
      <c r="BI12" s="5">
        <v>38782</v>
      </c>
      <c r="BJ12" s="5">
        <v>40816</v>
      </c>
      <c r="BK12" s="5">
        <v>45629.437168750002</v>
      </c>
      <c r="BL12" s="5">
        <v>47221.288985187981</v>
      </c>
      <c r="BM12" s="11" t="s">
        <v>43</v>
      </c>
      <c r="BN12" s="21">
        <v>46335.557477821014</v>
      </c>
      <c r="BO12">
        <v>47290.012120823973</v>
      </c>
      <c r="BP12" s="39">
        <v>44976.54614776119</v>
      </c>
      <c r="BQ12" s="39">
        <v>45820.192540522876</v>
      </c>
      <c r="BR12" s="19">
        <v>48350.850828774186</v>
      </c>
      <c r="BS12" s="19">
        <v>51554.76351342105</v>
      </c>
      <c r="BT12" s="19">
        <v>53740.331994701985</v>
      </c>
      <c r="BU12" s="19">
        <v>56172.371456774192</v>
      </c>
      <c r="BV12">
        <v>53687.952004907973</v>
      </c>
      <c r="BW12" s="37">
        <v>53421.884542857144</v>
      </c>
      <c r="BX12" s="37">
        <v>53109.070069798654</v>
      </c>
      <c r="BY12" s="37">
        <v>50864.227946358485</v>
      </c>
      <c r="BZ12" s="37">
        <v>56340.19537235851</v>
      </c>
      <c r="CA12" s="145">
        <v>1</v>
      </c>
      <c r="CB12" s="152">
        <v>1</v>
      </c>
      <c r="CC12" s="152">
        <v>1</v>
      </c>
      <c r="CD12" s="152">
        <v>1</v>
      </c>
      <c r="CE12" s="152">
        <v>1</v>
      </c>
      <c r="CF12" s="152">
        <v>1</v>
      </c>
      <c r="CG12" s="152">
        <v>1</v>
      </c>
      <c r="CH12" s="152">
        <v>1</v>
      </c>
      <c r="CI12" s="152">
        <v>1</v>
      </c>
      <c r="CJ12" s="152"/>
      <c r="CK12" s="152">
        <v>1</v>
      </c>
      <c r="CL12" s="147">
        <f t="shared" ref="CL12:CV12" si="24">IF(BO12&gt;0,RANK(BO12,BO$12:BO$27),+BO12)</f>
        <v>1</v>
      </c>
      <c r="CM12" s="147">
        <f t="shared" si="24"/>
        <v>1</v>
      </c>
      <c r="CN12" s="147">
        <f t="shared" si="24"/>
        <v>1</v>
      </c>
      <c r="CO12" s="147">
        <f t="shared" si="24"/>
        <v>1</v>
      </c>
      <c r="CP12" s="147">
        <f t="shared" si="24"/>
        <v>1</v>
      </c>
      <c r="CQ12" s="147">
        <f t="shared" si="24"/>
        <v>1</v>
      </c>
      <c r="CR12" s="147">
        <f t="shared" si="24"/>
        <v>1</v>
      </c>
      <c r="CS12" s="147">
        <f t="shared" si="24"/>
        <v>1</v>
      </c>
      <c r="CT12" s="147">
        <f t="shared" si="24"/>
        <v>1</v>
      </c>
      <c r="CU12" s="147">
        <f t="shared" si="24"/>
        <v>1</v>
      </c>
      <c r="CV12" s="147">
        <f t="shared" si="24"/>
        <v>1</v>
      </c>
    </row>
    <row r="13" spans="1:100">
      <c r="A13" s="5" t="s">
        <v>12</v>
      </c>
      <c r="B13" s="5">
        <v>24590</v>
      </c>
      <c r="C13" s="5">
        <v>26173</v>
      </c>
      <c r="D13" s="5">
        <v>27310</v>
      </c>
      <c r="E13" s="5">
        <v>28774</v>
      </c>
      <c r="F13" s="5">
        <v>29325.227006911198</v>
      </c>
      <c r="G13" s="5">
        <v>29110.484886649901</v>
      </c>
      <c r="H13" s="5">
        <v>29839</v>
      </c>
      <c r="I13" s="5">
        <v>30596</v>
      </c>
      <c r="J13" s="5">
        <v>32119.041311932204</v>
      </c>
      <c r="K13" s="5">
        <v>32880</v>
      </c>
      <c r="L13" s="5">
        <v>34276.188617137333</v>
      </c>
      <c r="M13" s="5">
        <v>34534.910394194143</v>
      </c>
      <c r="N13" s="5">
        <v>35702.023526320343</v>
      </c>
      <c r="O13" s="5">
        <v>36778.011640328717</v>
      </c>
      <c r="P13" s="5">
        <v>37655.420745658463</v>
      </c>
      <c r="Q13" s="11">
        <v>38430.542492301887</v>
      </c>
      <c r="R13" s="11">
        <v>39765.893158502993</v>
      </c>
      <c r="S13" s="11">
        <v>41138.753353795575</v>
      </c>
      <c r="T13" s="11">
        <v>42654.398937593978</v>
      </c>
      <c r="U13" s="11">
        <v>44014.48770416942</v>
      </c>
      <c r="V13" s="11">
        <v>42374.611796969337</v>
      </c>
      <c r="W13" s="11">
        <v>43555.944535703915</v>
      </c>
      <c r="X13" s="11">
        <v>43576.138634502102</v>
      </c>
      <c r="Y13" s="11">
        <v>43996.935908215026</v>
      </c>
      <c r="Z13" s="11">
        <v>43546.377554553517</v>
      </c>
      <c r="AA13" s="11">
        <v>43845.371326013868</v>
      </c>
      <c r="AB13" s="145">
        <f t="shared" si="0"/>
        <v>15</v>
      </c>
      <c r="AC13" s="146">
        <f t="shared" si="1"/>
        <v>14</v>
      </c>
      <c r="AD13" s="146">
        <f t="shared" si="2"/>
        <v>15</v>
      </c>
      <c r="AE13" s="146">
        <f t="shared" si="3"/>
        <v>12</v>
      </c>
      <c r="AF13" s="146">
        <f t="shared" si="4"/>
        <v>12</v>
      </c>
      <c r="AG13" s="146">
        <f t="shared" si="5"/>
        <v>14</v>
      </c>
      <c r="AH13" s="146">
        <f t="shared" si="6"/>
        <v>15</v>
      </c>
      <c r="AI13" s="146">
        <f t="shared" si="7"/>
        <v>16</v>
      </c>
      <c r="AJ13" s="146">
        <f t="shared" si="8"/>
        <v>15</v>
      </c>
      <c r="AK13" s="146">
        <f t="shared" si="9"/>
        <v>15</v>
      </c>
      <c r="AL13" s="146">
        <f t="shared" si="10"/>
        <v>14</v>
      </c>
      <c r="AM13" s="146">
        <f t="shared" si="11"/>
        <v>15</v>
      </c>
      <c r="AN13" s="147">
        <f t="shared" si="12"/>
        <v>16</v>
      </c>
      <c r="AO13" s="147">
        <f t="shared" si="13"/>
        <v>16</v>
      </c>
      <c r="AP13" s="147">
        <f t="shared" si="14"/>
        <v>15</v>
      </c>
      <c r="AQ13" s="147">
        <f t="shared" si="15"/>
        <v>15</v>
      </c>
      <c r="AR13" s="147">
        <f t="shared" si="16"/>
        <v>16</v>
      </c>
      <c r="AS13" s="147">
        <f t="shared" ref="AS13:AS27" si="25">IF(S13&gt;0,RANK(S13,S$12:S$27),+S13)</f>
        <v>16</v>
      </c>
      <c r="AT13" s="147">
        <f t="shared" si="17"/>
        <v>16</v>
      </c>
      <c r="AU13" s="147">
        <f t="shared" si="18"/>
        <v>16</v>
      </c>
      <c r="AV13" s="147">
        <f t="shared" si="19"/>
        <v>16</v>
      </c>
      <c r="AW13" s="147">
        <f t="shared" si="20"/>
        <v>16</v>
      </c>
      <c r="AX13" s="147">
        <f t="shared" si="21"/>
        <v>16</v>
      </c>
      <c r="AY13" s="147">
        <f t="shared" si="22"/>
        <v>16</v>
      </c>
      <c r="AZ13" s="147">
        <f t="shared" si="23"/>
        <v>15</v>
      </c>
      <c r="BA13" s="147">
        <f t="shared" si="23"/>
        <v>15</v>
      </c>
      <c r="BB13" s="24">
        <v>16886</v>
      </c>
      <c r="BC13" s="11" t="s">
        <v>43</v>
      </c>
      <c r="BD13" s="11" t="s">
        <v>43</v>
      </c>
      <c r="BE13" s="11" t="s">
        <v>43</v>
      </c>
      <c r="BF13" s="11" t="s">
        <v>43</v>
      </c>
      <c r="BG13" s="11" t="s">
        <v>43</v>
      </c>
      <c r="BH13" s="11" t="s">
        <v>43</v>
      </c>
      <c r="BI13" s="11" t="s">
        <v>43</v>
      </c>
      <c r="BJ13" s="11" t="s">
        <v>43</v>
      </c>
      <c r="BK13" s="11" t="s">
        <v>43</v>
      </c>
      <c r="BL13" s="11" t="s">
        <v>43</v>
      </c>
      <c r="BM13" s="11" t="s">
        <v>43</v>
      </c>
      <c r="BN13" s="11" t="s">
        <v>43</v>
      </c>
      <c r="BO13" s="11" t="s">
        <v>43</v>
      </c>
      <c r="BP13" s="39" t="s">
        <v>43</v>
      </c>
      <c r="BQ13" s="39" t="s">
        <v>43</v>
      </c>
      <c r="BR13" s="39" t="s">
        <v>43</v>
      </c>
      <c r="BS13" s="39" t="s">
        <v>43</v>
      </c>
      <c r="BT13" s="39" t="s">
        <v>43</v>
      </c>
      <c r="BU13" s="39" t="s">
        <v>43</v>
      </c>
      <c r="BV13" s="39" t="s">
        <v>43</v>
      </c>
      <c r="BW13" s="39" t="s">
        <v>43</v>
      </c>
      <c r="BX13" s="39" t="s">
        <v>43</v>
      </c>
      <c r="BY13" s="39" t="s">
        <v>43</v>
      </c>
      <c r="BZ13" s="39" t="s">
        <v>43</v>
      </c>
      <c r="CA13" s="145"/>
      <c r="CB13" s="152"/>
      <c r="CC13" s="152"/>
      <c r="CD13" s="152"/>
      <c r="CE13" s="152"/>
      <c r="CF13" s="152"/>
      <c r="CG13" s="152"/>
      <c r="CH13" s="152"/>
      <c r="CI13" s="152"/>
      <c r="CJ13" s="153"/>
      <c r="CK13" s="153"/>
      <c r="CL13" s="147"/>
      <c r="CM13" s="147"/>
      <c r="CN13" s="147"/>
      <c r="CO13" s="147"/>
      <c r="CP13" s="147"/>
      <c r="CQ13" s="147"/>
      <c r="CR13" s="147"/>
      <c r="CS13" s="147"/>
      <c r="CT13" s="147"/>
      <c r="CU13" s="147"/>
      <c r="CV13" s="147"/>
    </row>
    <row r="14" spans="1:100">
      <c r="A14" s="5" t="s">
        <v>32</v>
      </c>
      <c r="B14" s="5">
        <v>32760</v>
      </c>
      <c r="C14" s="5">
        <v>35737.156526460174</v>
      </c>
      <c r="D14" s="5">
        <v>37617</v>
      </c>
      <c r="E14" s="5">
        <v>37644</v>
      </c>
      <c r="F14" s="5">
        <v>39149</v>
      </c>
      <c r="G14" s="5">
        <v>40085</v>
      </c>
      <c r="H14" s="5">
        <v>42191.773220162606</v>
      </c>
      <c r="I14" s="5">
        <v>43015</v>
      </c>
      <c r="J14" s="5">
        <v>43797</v>
      </c>
      <c r="K14" s="5">
        <v>44184</v>
      </c>
      <c r="L14" s="5">
        <v>46315</v>
      </c>
      <c r="M14" s="5">
        <v>47953.984612866661</v>
      </c>
      <c r="N14" s="5">
        <v>51112.6723841196</v>
      </c>
      <c r="O14" s="5">
        <v>52327</v>
      </c>
      <c r="P14" s="5">
        <v>48634.335351290327</v>
      </c>
      <c r="Q14" s="8">
        <v>53798.000734697445</v>
      </c>
      <c r="R14" s="8">
        <v>57894.590308370047</v>
      </c>
      <c r="S14" s="8">
        <v>61253.441405045589</v>
      </c>
      <c r="T14" s="8">
        <v>62658.61368842105</v>
      </c>
      <c r="U14" s="8">
        <v>63767.250493582884</v>
      </c>
      <c r="V14" s="8">
        <v>63827.992744235926</v>
      </c>
      <c r="W14" s="8">
        <v>62779.514551595748</v>
      </c>
      <c r="X14" s="8">
        <v>63804.420643749996</v>
      </c>
      <c r="Y14" s="8">
        <v>64166.660820365534</v>
      </c>
      <c r="Z14" s="8">
        <v>68958.386479777721</v>
      </c>
      <c r="AA14" s="8">
        <v>60362.580450037851</v>
      </c>
      <c r="AB14" s="145">
        <f t="shared" si="0"/>
        <v>3</v>
      </c>
      <c r="AC14" s="146">
        <f t="shared" si="1"/>
        <v>2</v>
      </c>
      <c r="AD14" s="146">
        <f t="shared" si="2"/>
        <v>2</v>
      </c>
      <c r="AE14" s="146">
        <f t="shared" si="3"/>
        <v>2</v>
      </c>
      <c r="AF14" s="146">
        <f t="shared" si="4"/>
        <v>2</v>
      </c>
      <c r="AG14" s="146">
        <f t="shared" si="5"/>
        <v>2</v>
      </c>
      <c r="AH14" s="146">
        <f t="shared" si="6"/>
        <v>2</v>
      </c>
      <c r="AI14" s="146">
        <f t="shared" si="7"/>
        <v>2</v>
      </c>
      <c r="AJ14" s="146">
        <f t="shared" si="8"/>
        <v>2</v>
      </c>
      <c r="AK14" s="146">
        <f t="shared" si="9"/>
        <v>2</v>
      </c>
      <c r="AL14" s="146">
        <f t="shared" si="10"/>
        <v>2</v>
      </c>
      <c r="AM14" s="146">
        <f t="shared" si="11"/>
        <v>2</v>
      </c>
      <c r="AN14" s="147">
        <f t="shared" si="12"/>
        <v>1</v>
      </c>
      <c r="AO14" s="147">
        <f t="shared" si="13"/>
        <v>2</v>
      </c>
      <c r="AP14" s="147">
        <f t="shared" si="14"/>
        <v>2</v>
      </c>
      <c r="AQ14" s="147">
        <f t="shared" si="15"/>
        <v>2</v>
      </c>
      <c r="AR14" s="147">
        <f t="shared" si="16"/>
        <v>1</v>
      </c>
      <c r="AS14" s="147">
        <f t="shared" si="25"/>
        <v>1</v>
      </c>
      <c r="AT14" s="147">
        <f t="shared" si="17"/>
        <v>1</v>
      </c>
      <c r="AU14" s="147">
        <f t="shared" si="18"/>
        <v>1</v>
      </c>
      <c r="AV14" s="147">
        <f t="shared" si="19"/>
        <v>2</v>
      </c>
      <c r="AW14" s="147">
        <f t="shared" si="20"/>
        <v>2</v>
      </c>
      <c r="AX14" s="147">
        <f t="shared" si="21"/>
        <v>2</v>
      </c>
      <c r="AY14" s="147">
        <f t="shared" si="22"/>
        <v>2</v>
      </c>
      <c r="AZ14" s="147">
        <f t="shared" si="23"/>
        <v>1</v>
      </c>
      <c r="BA14" s="147">
        <f t="shared" si="23"/>
        <v>2</v>
      </c>
      <c r="BB14" s="25" t="s">
        <v>29</v>
      </c>
      <c r="BC14" s="8" t="s">
        <v>29</v>
      </c>
      <c r="BD14" s="8" t="s">
        <v>29</v>
      </c>
      <c r="BE14" s="8" t="s">
        <v>29</v>
      </c>
      <c r="BF14" s="8" t="s">
        <v>29</v>
      </c>
      <c r="BG14" s="8" t="s">
        <v>29</v>
      </c>
      <c r="BH14" s="8" t="s">
        <v>29</v>
      </c>
      <c r="BI14" s="8" t="s">
        <v>29</v>
      </c>
      <c r="BJ14" s="8" t="s">
        <v>29</v>
      </c>
      <c r="BK14" s="8" t="s">
        <v>29</v>
      </c>
      <c r="BL14" s="8" t="s">
        <v>29</v>
      </c>
      <c r="BM14" s="8" t="s">
        <v>29</v>
      </c>
      <c r="BN14" s="8" t="s">
        <v>29</v>
      </c>
      <c r="BO14" s="8" t="s">
        <v>29</v>
      </c>
      <c r="BP14" s="39" t="s">
        <v>29</v>
      </c>
      <c r="BQ14" s="39" t="s">
        <v>29</v>
      </c>
      <c r="BR14" s="39" t="s">
        <v>29</v>
      </c>
      <c r="BS14" s="39" t="s">
        <v>29</v>
      </c>
      <c r="BT14" s="39" t="s">
        <v>29</v>
      </c>
      <c r="BU14" s="39" t="s">
        <v>29</v>
      </c>
      <c r="BV14" s="39" t="s">
        <v>29</v>
      </c>
      <c r="BW14" s="39" t="s">
        <v>29</v>
      </c>
      <c r="BX14" s="39" t="s">
        <v>29</v>
      </c>
      <c r="BY14" s="39" t="s">
        <v>29</v>
      </c>
      <c r="BZ14" s="39" t="s">
        <v>29</v>
      </c>
      <c r="CA14" s="145"/>
      <c r="CB14" s="152"/>
      <c r="CC14" s="152"/>
      <c r="CD14" s="152"/>
      <c r="CE14" s="152"/>
      <c r="CF14" s="152"/>
      <c r="CG14" s="152"/>
      <c r="CH14" s="152"/>
      <c r="CI14" s="152"/>
      <c r="CJ14" s="153"/>
      <c r="CK14" s="153"/>
      <c r="CL14" s="147"/>
      <c r="CM14" s="147"/>
      <c r="CN14" s="147"/>
      <c r="CO14" s="147"/>
      <c r="CP14" s="147"/>
      <c r="CQ14" s="147"/>
      <c r="CR14" s="147"/>
      <c r="CS14" s="147"/>
      <c r="CT14" s="147"/>
      <c r="CU14" s="147"/>
      <c r="CV14" s="147"/>
    </row>
    <row r="15" spans="1:100">
      <c r="A15" s="5" t="s">
        <v>13</v>
      </c>
      <c r="B15" s="5">
        <v>33758</v>
      </c>
      <c r="C15" s="5">
        <v>31364</v>
      </c>
      <c r="D15" s="5">
        <v>32706</v>
      </c>
      <c r="E15" s="5">
        <v>33297</v>
      </c>
      <c r="F15" s="5">
        <v>34274</v>
      </c>
      <c r="G15" s="5">
        <v>35818</v>
      </c>
      <c r="H15" s="5">
        <v>36462</v>
      </c>
      <c r="I15" s="5">
        <v>37792</v>
      </c>
      <c r="J15" s="5">
        <v>38198.831761351175</v>
      </c>
      <c r="K15" s="5">
        <v>39148</v>
      </c>
      <c r="L15" s="5">
        <v>40114.171827300481</v>
      </c>
      <c r="M15" s="5">
        <v>41455.430235065774</v>
      </c>
      <c r="N15" s="5">
        <v>43724.628021390374</v>
      </c>
      <c r="O15" s="5">
        <v>44693.641766059845</v>
      </c>
      <c r="P15" s="5">
        <v>45803.058040357813</v>
      </c>
      <c r="Q15" s="11">
        <v>46369.799350121852</v>
      </c>
      <c r="R15" s="11">
        <v>47784.07296391244</v>
      </c>
      <c r="S15" s="11">
        <v>49408.480878603645</v>
      </c>
      <c r="T15" s="11">
        <v>51056.826908249808</v>
      </c>
      <c r="U15" s="11">
        <v>53058.876620900075</v>
      </c>
      <c r="V15" s="11">
        <v>53533.000938438439</v>
      </c>
      <c r="W15" s="11">
        <v>53625.516518784214</v>
      </c>
      <c r="X15" s="11">
        <v>54243.92208265065</v>
      </c>
      <c r="Y15" s="11">
        <v>54585.753821823935</v>
      </c>
      <c r="Z15" s="11">
        <v>55270.779039301313</v>
      </c>
      <c r="AA15" s="11">
        <v>55705.84911392405</v>
      </c>
      <c r="AB15" s="145">
        <f t="shared" si="0"/>
        <v>2</v>
      </c>
      <c r="AC15" s="146">
        <f t="shared" si="1"/>
        <v>6</v>
      </c>
      <c r="AD15" s="146">
        <f t="shared" si="2"/>
        <v>6</v>
      </c>
      <c r="AE15" s="146">
        <f t="shared" si="3"/>
        <v>5</v>
      </c>
      <c r="AF15" s="146">
        <f t="shared" si="4"/>
        <v>5</v>
      </c>
      <c r="AG15" s="146">
        <f t="shared" si="5"/>
        <v>4</v>
      </c>
      <c r="AH15" s="146">
        <f t="shared" si="6"/>
        <v>5</v>
      </c>
      <c r="AI15" s="146">
        <f t="shared" si="7"/>
        <v>5</v>
      </c>
      <c r="AJ15" s="146">
        <f t="shared" si="8"/>
        <v>5</v>
      </c>
      <c r="AK15" s="146">
        <f t="shared" si="9"/>
        <v>5</v>
      </c>
      <c r="AL15" s="146">
        <f t="shared" si="10"/>
        <v>6</v>
      </c>
      <c r="AM15" s="146">
        <f t="shared" si="11"/>
        <v>7</v>
      </c>
      <c r="AN15" s="146">
        <f t="shared" si="12"/>
        <v>5</v>
      </c>
      <c r="AO15" s="146">
        <f t="shared" si="13"/>
        <v>5</v>
      </c>
      <c r="AP15" s="146">
        <f t="shared" si="14"/>
        <v>5</v>
      </c>
      <c r="AQ15" s="146">
        <f t="shared" si="15"/>
        <v>4</v>
      </c>
      <c r="AR15" s="147">
        <f t="shared" si="16"/>
        <v>3</v>
      </c>
      <c r="AS15" s="146">
        <f t="shared" si="25"/>
        <v>3</v>
      </c>
      <c r="AT15" s="146">
        <f t="shared" si="17"/>
        <v>4</v>
      </c>
      <c r="AU15" s="146">
        <f t="shared" si="18"/>
        <v>5</v>
      </c>
      <c r="AV15" s="146">
        <f t="shared" si="19"/>
        <v>4</v>
      </c>
      <c r="AW15" s="147">
        <f t="shared" si="20"/>
        <v>4</v>
      </c>
      <c r="AX15" s="147">
        <f t="shared" si="21"/>
        <v>4</v>
      </c>
      <c r="AY15" s="147">
        <f t="shared" si="22"/>
        <v>4</v>
      </c>
      <c r="AZ15" s="147">
        <f t="shared" si="23"/>
        <v>4</v>
      </c>
      <c r="BA15" s="147">
        <f t="shared" si="23"/>
        <v>4</v>
      </c>
      <c r="BB15" s="24">
        <v>25198</v>
      </c>
      <c r="BC15" s="11" t="s">
        <v>43</v>
      </c>
      <c r="BD15" s="11" t="s">
        <v>43</v>
      </c>
      <c r="BE15" s="11" t="s">
        <v>43</v>
      </c>
      <c r="BF15" s="11" t="s">
        <v>43</v>
      </c>
      <c r="BG15" s="11" t="s">
        <v>43</v>
      </c>
      <c r="BH15" s="11" t="s">
        <v>43</v>
      </c>
      <c r="BI15" s="11" t="s">
        <v>43</v>
      </c>
      <c r="BJ15" s="11" t="s">
        <v>43</v>
      </c>
      <c r="BK15" s="11" t="s">
        <v>43</v>
      </c>
      <c r="BL15" s="11" t="s">
        <v>43</v>
      </c>
      <c r="BM15" s="11" t="s">
        <v>43</v>
      </c>
      <c r="BN15" s="11" t="s">
        <v>43</v>
      </c>
      <c r="BO15" s="11" t="s">
        <v>43</v>
      </c>
      <c r="BP15" s="29" t="s">
        <v>43</v>
      </c>
      <c r="BQ15" s="29" t="s">
        <v>43</v>
      </c>
      <c r="BR15" s="29" t="s">
        <v>43</v>
      </c>
      <c r="BS15" s="29" t="s">
        <v>43</v>
      </c>
      <c r="BT15" s="29" t="s">
        <v>43</v>
      </c>
      <c r="BU15" s="29" t="s">
        <v>43</v>
      </c>
      <c r="BV15" s="29" t="s">
        <v>43</v>
      </c>
      <c r="BW15" s="29" t="s">
        <v>43</v>
      </c>
      <c r="BX15" s="29" t="s">
        <v>43</v>
      </c>
      <c r="BY15" s="29" t="s">
        <v>43</v>
      </c>
      <c r="BZ15" s="29" t="s">
        <v>43</v>
      </c>
      <c r="CA15" s="145"/>
      <c r="CB15" s="152"/>
      <c r="CC15" s="152"/>
      <c r="CD15" s="152"/>
      <c r="CE15" s="152"/>
      <c r="CF15" s="152"/>
      <c r="CG15" s="152"/>
      <c r="CH15" s="152"/>
      <c r="CI15" s="152"/>
      <c r="CJ15" s="153"/>
      <c r="CK15" s="153"/>
      <c r="CL15" s="147"/>
      <c r="CM15" s="147"/>
      <c r="CN15" s="147"/>
      <c r="CO15" s="147"/>
      <c r="CP15" s="147"/>
      <c r="CQ15" s="147"/>
      <c r="CR15" s="147"/>
      <c r="CS15" s="147"/>
      <c r="CT15" s="147"/>
      <c r="CU15" s="147"/>
      <c r="CV15" s="147"/>
    </row>
    <row r="16" spans="1:100" s="31" customFormat="1">
      <c r="A16" s="16" t="s">
        <v>14</v>
      </c>
      <c r="B16" s="16">
        <v>30134</v>
      </c>
      <c r="C16" s="16">
        <v>31374</v>
      </c>
      <c r="D16" s="16">
        <v>32304</v>
      </c>
      <c r="E16" s="16">
        <v>32222</v>
      </c>
      <c r="F16" s="16">
        <v>32982.954319761702</v>
      </c>
      <c r="G16" s="16">
        <v>33488.967197750702</v>
      </c>
      <c r="H16" s="16">
        <v>35098</v>
      </c>
      <c r="I16" s="16">
        <v>37593</v>
      </c>
      <c r="J16" s="16">
        <v>39567.411611785094</v>
      </c>
      <c r="K16" s="16">
        <v>40887</v>
      </c>
      <c r="L16" s="16">
        <v>42140.961296153917</v>
      </c>
      <c r="M16" s="16">
        <v>44281.027834108652</v>
      </c>
      <c r="N16" s="16">
        <v>44813.588564130434</v>
      </c>
      <c r="O16" s="16">
        <v>46226.521829033336</v>
      </c>
      <c r="P16" s="16">
        <v>47615.156666235489</v>
      </c>
      <c r="Q16" s="51">
        <v>46960.906209863671</v>
      </c>
      <c r="R16" s="51">
        <v>45977.336260523945</v>
      </c>
      <c r="S16" s="51">
        <v>46870.80422469553</v>
      </c>
      <c r="T16" s="51">
        <v>45431.333835665551</v>
      </c>
      <c r="U16" s="51">
        <v>46601.122141709842</v>
      </c>
      <c r="V16" s="51">
        <v>47794.293823316701</v>
      </c>
      <c r="W16" s="66">
        <v>48163.168765206508</v>
      </c>
      <c r="X16" s="66">
        <v>47971.754367968657</v>
      </c>
      <c r="Y16" s="66">
        <v>46682.95063402399</v>
      </c>
      <c r="Z16" s="66">
        <v>47569.866108556918</v>
      </c>
      <c r="AA16" s="66">
        <v>46627.267982502235</v>
      </c>
      <c r="AB16" s="148">
        <f t="shared" si="0"/>
        <v>7</v>
      </c>
      <c r="AC16" s="149">
        <f t="shared" si="1"/>
        <v>5</v>
      </c>
      <c r="AD16" s="149">
        <f t="shared" si="2"/>
        <v>8</v>
      </c>
      <c r="AE16" s="149">
        <f t="shared" si="3"/>
        <v>7</v>
      </c>
      <c r="AF16" s="149">
        <f t="shared" si="4"/>
        <v>6</v>
      </c>
      <c r="AG16" s="149">
        <f t="shared" si="5"/>
        <v>7</v>
      </c>
      <c r="AH16" s="149">
        <f t="shared" si="6"/>
        <v>7</v>
      </c>
      <c r="AI16" s="149">
        <f t="shared" si="7"/>
        <v>6</v>
      </c>
      <c r="AJ16" s="149">
        <f t="shared" si="8"/>
        <v>3</v>
      </c>
      <c r="AK16" s="149">
        <f t="shared" si="9"/>
        <v>3</v>
      </c>
      <c r="AL16" s="149">
        <f t="shared" si="10"/>
        <v>5</v>
      </c>
      <c r="AM16" s="149">
        <f t="shared" si="11"/>
        <v>3</v>
      </c>
      <c r="AN16" s="149">
        <f t="shared" si="12"/>
        <v>4</v>
      </c>
      <c r="AO16" s="149">
        <f t="shared" si="13"/>
        <v>4</v>
      </c>
      <c r="AP16" s="149">
        <f t="shared" si="14"/>
        <v>3</v>
      </c>
      <c r="AQ16" s="149">
        <f t="shared" si="15"/>
        <v>3</v>
      </c>
      <c r="AR16" s="156">
        <f t="shared" si="16"/>
        <v>6</v>
      </c>
      <c r="AS16" s="149">
        <f t="shared" si="25"/>
        <v>7</v>
      </c>
      <c r="AT16" s="149">
        <f t="shared" si="17"/>
        <v>10</v>
      </c>
      <c r="AU16" s="149">
        <f t="shared" si="18"/>
        <v>10</v>
      </c>
      <c r="AV16" s="149">
        <f t="shared" si="19"/>
        <v>10</v>
      </c>
      <c r="AW16" s="156">
        <f t="shared" si="20"/>
        <v>11</v>
      </c>
      <c r="AX16" s="156">
        <f t="shared" si="21"/>
        <v>11</v>
      </c>
      <c r="AY16" s="156">
        <f t="shared" si="22"/>
        <v>14</v>
      </c>
      <c r="AZ16" s="156">
        <f t="shared" si="23"/>
        <v>10</v>
      </c>
      <c r="BA16" s="156">
        <f t="shared" si="23"/>
        <v>13</v>
      </c>
      <c r="BB16" s="52">
        <v>28363</v>
      </c>
      <c r="BC16" s="16">
        <v>30724</v>
      </c>
      <c r="BD16" s="16">
        <v>31907</v>
      </c>
      <c r="BE16" s="16">
        <v>32082</v>
      </c>
      <c r="BF16" s="16">
        <v>32845</v>
      </c>
      <c r="BG16" s="16">
        <v>34312</v>
      </c>
      <c r="BH16" s="16">
        <v>35409</v>
      </c>
      <c r="BI16" s="16">
        <v>37645</v>
      </c>
      <c r="BJ16" s="16">
        <v>38430</v>
      </c>
      <c r="BK16" s="16">
        <v>40179.449234217274</v>
      </c>
      <c r="BL16" s="16">
        <v>40377.560693232204</v>
      </c>
      <c r="BM16" s="16">
        <v>39277.456582744271</v>
      </c>
      <c r="BN16" s="53">
        <v>40816.572308861396</v>
      </c>
      <c r="BO16" s="51">
        <v>40000.524160691646</v>
      </c>
      <c r="BP16" s="30">
        <v>41265.741343318892</v>
      </c>
      <c r="BQ16" s="30">
        <v>41186.784986032668</v>
      </c>
      <c r="BR16" s="54">
        <v>41881.219486241913</v>
      </c>
      <c r="BS16" s="54">
        <v>42742.412709743345</v>
      </c>
      <c r="BT16" s="54">
        <v>43832.963564933278</v>
      </c>
      <c r="BU16" s="54">
        <v>44217.878427607902</v>
      </c>
      <c r="BV16" s="51">
        <v>44879.06612536747</v>
      </c>
      <c r="BW16" s="66">
        <v>45023.665847234435</v>
      </c>
      <c r="BX16" s="66">
        <v>44688.970657167833</v>
      </c>
      <c r="BY16" s="66">
        <v>41580.58162091874</v>
      </c>
      <c r="BZ16" s="66">
        <v>40541.835024263411</v>
      </c>
      <c r="CA16" s="148">
        <v>2</v>
      </c>
      <c r="CB16" s="154">
        <v>2</v>
      </c>
      <c r="CC16" s="154">
        <v>2</v>
      </c>
      <c r="CD16" s="154">
        <v>2</v>
      </c>
      <c r="CE16" s="154">
        <v>2</v>
      </c>
      <c r="CF16" s="154">
        <v>2</v>
      </c>
      <c r="CG16" s="154">
        <v>2</v>
      </c>
      <c r="CH16" s="154">
        <v>2</v>
      </c>
      <c r="CI16" s="154">
        <v>2</v>
      </c>
      <c r="CJ16" s="155">
        <f t="shared" ref="CJ16:CK18" si="26">IF(BM16&gt;0,(RANK(BM16,BM$12:BM$27)),0)</f>
        <v>1</v>
      </c>
      <c r="CK16" s="155">
        <f t="shared" si="26"/>
        <v>2</v>
      </c>
      <c r="CL16" s="156">
        <f t="shared" ref="CL16:CV18" si="27">IF(BO16&gt;0,RANK(BO16,BO$12:BO$27),+BO16)</f>
        <v>2</v>
      </c>
      <c r="CM16" s="156">
        <f t="shared" si="27"/>
        <v>2</v>
      </c>
      <c r="CN16" s="156">
        <f t="shared" si="27"/>
        <v>3</v>
      </c>
      <c r="CO16" s="156">
        <f t="shared" si="27"/>
        <v>4</v>
      </c>
      <c r="CP16" s="156">
        <f t="shared" si="27"/>
        <v>4</v>
      </c>
      <c r="CQ16" s="156">
        <f t="shared" si="27"/>
        <v>4</v>
      </c>
      <c r="CR16" s="156">
        <f t="shared" si="27"/>
        <v>4</v>
      </c>
      <c r="CS16" s="156">
        <f t="shared" si="27"/>
        <v>3</v>
      </c>
      <c r="CT16" s="156">
        <f t="shared" si="27"/>
        <v>3</v>
      </c>
      <c r="CU16" s="156">
        <f t="shared" si="27"/>
        <v>3</v>
      </c>
      <c r="CV16" s="156">
        <f t="shared" si="27"/>
        <v>3</v>
      </c>
    </row>
    <row r="17" spans="1:100">
      <c r="A17" s="5" t="s">
        <v>15</v>
      </c>
      <c r="B17" s="5">
        <v>25177</v>
      </c>
      <c r="C17" s="5">
        <v>26583</v>
      </c>
      <c r="D17" s="5">
        <v>28530</v>
      </c>
      <c r="E17" s="5">
        <v>30434</v>
      </c>
      <c r="F17" s="5">
        <v>30357.643257652398</v>
      </c>
      <c r="G17" s="5">
        <v>31388.645634563502</v>
      </c>
      <c r="H17" s="5">
        <v>32260</v>
      </c>
      <c r="I17" s="5">
        <v>33250</v>
      </c>
      <c r="J17" s="5">
        <v>35767.481236538842</v>
      </c>
      <c r="K17" s="5">
        <v>36709</v>
      </c>
      <c r="L17" s="5">
        <v>39298.859006879356</v>
      </c>
      <c r="M17" s="5">
        <v>40369.262711142852</v>
      </c>
      <c r="N17" s="5">
        <v>42447.363707249577</v>
      </c>
      <c r="O17" s="5">
        <v>43429.09717692827</v>
      </c>
      <c r="P17" s="5">
        <v>42532.511291793751</v>
      </c>
      <c r="Q17">
        <v>44039.285189210525</v>
      </c>
      <c r="R17">
        <v>44418.991601523499</v>
      </c>
      <c r="S17">
        <v>46162.550234988768</v>
      </c>
      <c r="T17">
        <v>48125.573711687153</v>
      </c>
      <c r="U17">
        <v>49190.17508625277</v>
      </c>
      <c r="V17">
        <v>49084.825012228575</v>
      </c>
      <c r="W17" s="37">
        <v>48895.956974046676</v>
      </c>
      <c r="X17" s="37">
        <v>48603.485888788731</v>
      </c>
      <c r="Y17" s="37">
        <v>49343.220048088646</v>
      </c>
      <c r="Z17" s="37">
        <v>43988.414879869008</v>
      </c>
      <c r="AA17" s="37">
        <v>46022.913587689254</v>
      </c>
      <c r="AB17" s="145">
        <f t="shared" si="0"/>
        <v>12</v>
      </c>
      <c r="AC17" s="146">
        <f t="shared" si="1"/>
        <v>13</v>
      </c>
      <c r="AD17" s="146">
        <f t="shared" si="2"/>
        <v>12</v>
      </c>
      <c r="AE17" s="146">
        <f t="shared" si="3"/>
        <v>11</v>
      </c>
      <c r="AF17" s="146">
        <f t="shared" si="4"/>
        <v>11</v>
      </c>
      <c r="AG17" s="146">
        <f t="shared" si="5"/>
        <v>10</v>
      </c>
      <c r="AH17" s="146">
        <f t="shared" si="6"/>
        <v>10</v>
      </c>
      <c r="AI17" s="146">
        <f t="shared" si="7"/>
        <v>12</v>
      </c>
      <c r="AJ17" s="146">
        <f t="shared" si="8"/>
        <v>10</v>
      </c>
      <c r="AK17" s="146">
        <f t="shared" si="9"/>
        <v>10</v>
      </c>
      <c r="AL17" s="146">
        <f t="shared" si="10"/>
        <v>8</v>
      </c>
      <c r="AM17" s="146">
        <f t="shared" si="11"/>
        <v>9</v>
      </c>
      <c r="AN17" s="146">
        <f t="shared" si="12"/>
        <v>7</v>
      </c>
      <c r="AO17" s="146">
        <f t="shared" si="13"/>
        <v>7</v>
      </c>
      <c r="AP17" s="146">
        <f t="shared" si="14"/>
        <v>8</v>
      </c>
      <c r="AQ17" s="146">
        <f t="shared" si="15"/>
        <v>8</v>
      </c>
      <c r="AR17" s="147">
        <f t="shared" si="16"/>
        <v>8</v>
      </c>
      <c r="AS17" s="146">
        <f t="shared" si="25"/>
        <v>8</v>
      </c>
      <c r="AT17" s="146">
        <f t="shared" si="17"/>
        <v>7</v>
      </c>
      <c r="AU17" s="146">
        <f t="shared" si="18"/>
        <v>8</v>
      </c>
      <c r="AV17" s="146">
        <f t="shared" si="19"/>
        <v>8</v>
      </c>
      <c r="AW17" s="147">
        <f t="shared" si="20"/>
        <v>8</v>
      </c>
      <c r="AX17" s="147">
        <f t="shared" si="21"/>
        <v>9</v>
      </c>
      <c r="AY17" s="147">
        <f t="shared" si="22"/>
        <v>9</v>
      </c>
      <c r="AZ17" s="147">
        <f t="shared" si="23"/>
        <v>14</v>
      </c>
      <c r="BA17" s="147">
        <f t="shared" si="23"/>
        <v>14</v>
      </c>
      <c r="BB17" s="24">
        <v>21953</v>
      </c>
      <c r="BC17" s="11" t="s">
        <v>43</v>
      </c>
      <c r="BD17" s="8">
        <v>21910</v>
      </c>
      <c r="BE17" s="5">
        <v>28787</v>
      </c>
      <c r="BF17" s="5">
        <v>27453</v>
      </c>
      <c r="BG17" s="5">
        <v>27741</v>
      </c>
      <c r="BH17" s="49">
        <f>(($BL$17-$BG$17)/5)+BG17</f>
        <v>28783.727683006946</v>
      </c>
      <c r="BI17" s="49">
        <f>(($BL$17-$BG$17)/5)+BH17</f>
        <v>29826.455366013892</v>
      </c>
      <c r="BJ17" s="49">
        <f>(($BL$17-$BG$17)/5)+BI17</f>
        <v>30869.183049020838</v>
      </c>
      <c r="BK17" s="49">
        <f>(($BL$17-$BG$17)/5)+BJ17</f>
        <v>31911.910732027784</v>
      </c>
      <c r="BL17" s="8">
        <v>32954.638415034722</v>
      </c>
      <c r="BM17" s="8">
        <v>33718.775130234899</v>
      </c>
      <c r="BN17" s="21">
        <v>35286.902208956133</v>
      </c>
      <c r="BO17">
        <v>33581.375346479748</v>
      </c>
      <c r="BP17" s="29">
        <v>37012.76877147692</v>
      </c>
      <c r="BQ17" s="29">
        <v>41385.676336744189</v>
      </c>
      <c r="BR17" s="19">
        <v>42906.300353906248</v>
      </c>
      <c r="BS17" s="19">
        <v>44283.012079692307</v>
      </c>
      <c r="BT17" s="19">
        <v>44511.604613953488</v>
      </c>
      <c r="BU17" s="19">
        <v>44303.800137777776</v>
      </c>
      <c r="BV17">
        <v>44346.303811034486</v>
      </c>
      <c r="BW17" s="37">
        <v>44076.473624050632</v>
      </c>
      <c r="BX17" s="37">
        <v>44564.229773493978</v>
      </c>
      <c r="BY17" s="37">
        <v>40761.67988784358</v>
      </c>
      <c r="BZ17" s="37">
        <v>41024.665040458254</v>
      </c>
      <c r="CA17" s="145"/>
      <c r="CB17" s="152">
        <v>3</v>
      </c>
      <c r="CC17" s="152">
        <v>3</v>
      </c>
      <c r="CD17" s="152">
        <v>3</v>
      </c>
      <c r="CE17" s="152"/>
      <c r="CF17" s="152"/>
      <c r="CG17" s="152"/>
      <c r="CH17" s="152"/>
      <c r="CI17" s="152">
        <v>3</v>
      </c>
      <c r="CJ17" s="153">
        <f t="shared" si="26"/>
        <v>3</v>
      </c>
      <c r="CK17" s="153">
        <f t="shared" si="26"/>
        <v>3</v>
      </c>
      <c r="CL17" s="147">
        <f t="shared" si="27"/>
        <v>4</v>
      </c>
      <c r="CM17" s="147">
        <f t="shared" si="27"/>
        <v>3</v>
      </c>
      <c r="CN17" s="147">
        <f t="shared" si="27"/>
        <v>2</v>
      </c>
      <c r="CO17" s="147">
        <f t="shared" si="27"/>
        <v>3</v>
      </c>
      <c r="CP17" s="147">
        <f t="shared" si="27"/>
        <v>3</v>
      </c>
      <c r="CQ17" s="147">
        <f t="shared" si="27"/>
        <v>3</v>
      </c>
      <c r="CR17" s="147">
        <f t="shared" si="27"/>
        <v>3</v>
      </c>
      <c r="CS17" s="147">
        <f t="shared" si="27"/>
        <v>4</v>
      </c>
      <c r="CT17" s="147">
        <f t="shared" si="27"/>
        <v>4</v>
      </c>
      <c r="CU17" s="147">
        <f t="shared" si="27"/>
        <v>4</v>
      </c>
      <c r="CV17" s="147">
        <f t="shared" si="27"/>
        <v>4</v>
      </c>
    </row>
    <row r="18" spans="1:100">
      <c r="A18" s="5" t="s">
        <v>16</v>
      </c>
      <c r="B18" s="5">
        <v>25713</v>
      </c>
      <c r="C18" s="5">
        <v>26764</v>
      </c>
      <c r="D18" s="5">
        <v>34335</v>
      </c>
      <c r="E18" s="5">
        <v>31555</v>
      </c>
      <c r="F18" s="5">
        <v>31414.138957816402</v>
      </c>
      <c r="G18" s="5">
        <v>31310.310043668102</v>
      </c>
      <c r="H18" s="5">
        <v>30941</v>
      </c>
      <c r="I18" s="5">
        <v>32624</v>
      </c>
      <c r="J18" s="5">
        <v>36478.792975970428</v>
      </c>
      <c r="K18" s="5">
        <v>35254</v>
      </c>
      <c r="L18" s="5">
        <v>33528</v>
      </c>
      <c r="M18" s="5">
        <v>36804.125665578031</v>
      </c>
      <c r="N18" s="5">
        <v>36893.420982219177</v>
      </c>
      <c r="O18" s="5">
        <v>38146.689939588476</v>
      </c>
      <c r="P18" s="5">
        <v>39681.770223544976</v>
      </c>
      <c r="Q18">
        <v>41289.778089197076</v>
      </c>
      <c r="R18">
        <v>40961.183144487593</v>
      </c>
      <c r="S18">
        <v>42007.924562882887</v>
      </c>
      <c r="T18">
        <v>45504.446622552743</v>
      </c>
      <c r="U18">
        <v>50440.544308169599</v>
      </c>
      <c r="V18">
        <v>51083.680342181819</v>
      </c>
      <c r="W18" s="37">
        <v>50586.574676866359</v>
      </c>
      <c r="X18" s="37">
        <v>49938.14158728972</v>
      </c>
      <c r="Y18" s="37">
        <v>50202.046624006914</v>
      </c>
      <c r="Z18" s="37">
        <v>42540.593092126895</v>
      </c>
      <c r="AA18" s="37">
        <v>43772.499565412654</v>
      </c>
      <c r="AB18" s="145">
        <f t="shared" si="0"/>
        <v>10</v>
      </c>
      <c r="AC18" s="146">
        <f t="shared" si="1"/>
        <v>10</v>
      </c>
      <c r="AD18" s="146">
        <f t="shared" si="2"/>
        <v>4</v>
      </c>
      <c r="AE18" s="146">
        <f t="shared" si="3"/>
        <v>9</v>
      </c>
      <c r="AF18" s="146">
        <f t="shared" si="4"/>
        <v>9</v>
      </c>
      <c r="AG18" s="146">
        <f t="shared" si="5"/>
        <v>11</v>
      </c>
      <c r="AH18" s="146">
        <f t="shared" si="6"/>
        <v>13</v>
      </c>
      <c r="AI18" s="146">
        <f t="shared" si="7"/>
        <v>13</v>
      </c>
      <c r="AJ18" s="146">
        <f t="shared" si="8"/>
        <v>8</v>
      </c>
      <c r="AK18" s="146">
        <f t="shared" si="9"/>
        <v>13</v>
      </c>
      <c r="AL18" s="146">
        <f t="shared" si="10"/>
        <v>15</v>
      </c>
      <c r="AM18" s="146">
        <f t="shared" si="11"/>
        <v>14</v>
      </c>
      <c r="AN18" s="146">
        <f t="shared" si="12"/>
        <v>14</v>
      </c>
      <c r="AO18" s="146">
        <f t="shared" si="13"/>
        <v>14</v>
      </c>
      <c r="AP18" s="146">
        <f t="shared" si="14"/>
        <v>13</v>
      </c>
      <c r="AQ18" s="146">
        <f t="shared" si="15"/>
        <v>10</v>
      </c>
      <c r="AR18" s="147">
        <f t="shared" si="16"/>
        <v>14</v>
      </c>
      <c r="AS18" s="146">
        <f t="shared" si="25"/>
        <v>14</v>
      </c>
      <c r="AT18" s="146">
        <f t="shared" si="17"/>
        <v>9</v>
      </c>
      <c r="AU18" s="146">
        <f t="shared" si="18"/>
        <v>7</v>
      </c>
      <c r="AV18" s="146">
        <f t="shared" si="19"/>
        <v>7</v>
      </c>
      <c r="AW18" s="147">
        <f t="shared" si="20"/>
        <v>7</v>
      </c>
      <c r="AX18" s="147">
        <f t="shared" si="21"/>
        <v>7</v>
      </c>
      <c r="AY18" s="147">
        <f t="shared" si="22"/>
        <v>7</v>
      </c>
      <c r="AZ18" s="147">
        <f t="shared" si="23"/>
        <v>16</v>
      </c>
      <c r="BA18" s="147">
        <f t="shared" si="23"/>
        <v>16</v>
      </c>
      <c r="BB18" s="24">
        <v>20853</v>
      </c>
      <c r="BC18" s="11" t="s">
        <v>43</v>
      </c>
      <c r="BD18" s="12">
        <v>28034</v>
      </c>
      <c r="BE18" s="12">
        <v>28034</v>
      </c>
      <c r="BF18" s="12">
        <v>24676</v>
      </c>
      <c r="BG18" s="12">
        <v>26526</v>
      </c>
      <c r="BH18" s="12">
        <v>32730</v>
      </c>
      <c r="BI18" s="12">
        <v>28071</v>
      </c>
      <c r="BJ18" s="12">
        <v>33540</v>
      </c>
      <c r="BK18" s="49">
        <f>(($BN$18-$BJ$18)/4)+BJ18</f>
        <v>33878.652573380619</v>
      </c>
      <c r="BL18" s="49">
        <f>(($BN$18-$BJ$18)/4)+BK18</f>
        <v>34217.305146761239</v>
      </c>
      <c r="BM18" s="49">
        <f>(($BN$18-$BJ$18)/4)+BL18</f>
        <v>34555.957720141858</v>
      </c>
      <c r="BN18" s="21">
        <v>34894.610293522463</v>
      </c>
      <c r="BO18">
        <v>34947.150114461539</v>
      </c>
      <c r="BP18" s="29">
        <v>36159.037315806032</v>
      </c>
      <c r="BQ18" s="29">
        <v>36490.861823854662</v>
      </c>
      <c r="BR18" s="19">
        <v>36600.637201457728</v>
      </c>
      <c r="BS18" s="19">
        <v>38102.556096065578</v>
      </c>
      <c r="BT18" s="19">
        <v>39593.668239072846</v>
      </c>
      <c r="BU18" s="19">
        <v>35588.508076929458</v>
      </c>
      <c r="BV18">
        <v>40111.521519540227</v>
      </c>
      <c r="BW18" s="11">
        <v>39066.325418487395</v>
      </c>
      <c r="BX18" s="11">
        <v>37999.944890775994</v>
      </c>
      <c r="BY18" s="11">
        <v>38687.576695389886</v>
      </c>
      <c r="BZ18" s="11">
        <v>37136.109284870567</v>
      </c>
      <c r="CA18" s="145"/>
      <c r="CB18" s="152">
        <v>4</v>
      </c>
      <c r="CC18" s="152">
        <v>4</v>
      </c>
      <c r="CD18" s="152">
        <v>4</v>
      </c>
      <c r="CE18" s="152">
        <v>3</v>
      </c>
      <c r="CF18" s="152">
        <v>3</v>
      </c>
      <c r="CG18" s="152">
        <v>3</v>
      </c>
      <c r="CH18" s="152"/>
      <c r="CI18" s="152"/>
      <c r="CJ18" s="153">
        <f t="shared" si="26"/>
        <v>2</v>
      </c>
      <c r="CK18" s="153">
        <f t="shared" si="26"/>
        <v>4</v>
      </c>
      <c r="CL18" s="147">
        <f t="shared" si="27"/>
        <v>3</v>
      </c>
      <c r="CM18" s="147">
        <f t="shared" si="27"/>
        <v>4</v>
      </c>
      <c r="CN18" s="147">
        <f t="shared" si="27"/>
        <v>4</v>
      </c>
      <c r="CO18" s="147">
        <f t="shared" si="27"/>
        <v>5</v>
      </c>
      <c r="CP18" s="147">
        <f t="shared" si="27"/>
        <v>5</v>
      </c>
      <c r="CQ18" s="147">
        <f t="shared" si="27"/>
        <v>5</v>
      </c>
      <c r="CR18" s="147">
        <f t="shared" si="27"/>
        <v>6</v>
      </c>
      <c r="CS18" s="147">
        <f t="shared" si="27"/>
        <v>5</v>
      </c>
      <c r="CT18" s="147">
        <f t="shared" si="27"/>
        <v>5</v>
      </c>
      <c r="CU18" s="147">
        <f t="shared" si="27"/>
        <v>6</v>
      </c>
      <c r="CV18" s="147">
        <f t="shared" si="27"/>
        <v>5</v>
      </c>
    </row>
    <row r="19" spans="1:100">
      <c r="A19" s="5" t="s">
        <v>17</v>
      </c>
      <c r="B19" s="5">
        <v>35846</v>
      </c>
      <c r="C19" s="5">
        <v>38310</v>
      </c>
      <c r="D19" s="5">
        <v>39910</v>
      </c>
      <c r="E19" s="5">
        <v>40881</v>
      </c>
      <c r="F19" s="5">
        <v>39382.9374691923</v>
      </c>
      <c r="G19" s="5">
        <v>40926.022625747399</v>
      </c>
      <c r="H19" s="5">
        <v>42592</v>
      </c>
      <c r="I19" s="5">
        <v>45234</v>
      </c>
      <c r="J19" s="5">
        <v>46551.823157390405</v>
      </c>
      <c r="K19" s="5">
        <v>46680</v>
      </c>
      <c r="L19" s="5">
        <v>48917.850019948921</v>
      </c>
      <c r="M19" s="5">
        <v>49845.109720596709</v>
      </c>
      <c r="N19" s="5">
        <v>50473.32475313433</v>
      </c>
      <c r="O19" s="5">
        <v>53270.599221511067</v>
      </c>
      <c r="P19" s="5">
        <v>54971.263295511366</v>
      </c>
      <c r="Q19" s="11">
        <v>55216.324777919224</v>
      </c>
      <c r="R19" s="11">
        <v>56988.080019652807</v>
      </c>
      <c r="S19" s="11">
        <v>58793.377436321985</v>
      </c>
      <c r="T19" s="11">
        <v>61326.410823957172</v>
      </c>
      <c r="U19" s="11">
        <v>63137.15005838927</v>
      </c>
      <c r="V19" s="11">
        <v>64963.622954189465</v>
      </c>
      <c r="W19" s="11">
        <v>66025.461728139242</v>
      </c>
      <c r="X19" s="11">
        <v>65745.12407672072</v>
      </c>
      <c r="Y19" s="11">
        <v>66084.629553953608</v>
      </c>
      <c r="Z19" s="11">
        <v>60124.548474928095</v>
      </c>
      <c r="AA19" s="11">
        <v>61848.804894290945</v>
      </c>
      <c r="AB19" s="145">
        <f t="shared" si="0"/>
        <v>1</v>
      </c>
      <c r="AC19" s="146">
        <f t="shared" si="1"/>
        <v>1</v>
      </c>
      <c r="AD19" s="146">
        <f t="shared" si="2"/>
        <v>1</v>
      </c>
      <c r="AE19" s="146">
        <f t="shared" si="3"/>
        <v>1</v>
      </c>
      <c r="AF19" s="146">
        <f t="shared" si="4"/>
        <v>1</v>
      </c>
      <c r="AG19" s="146">
        <f t="shared" si="5"/>
        <v>1</v>
      </c>
      <c r="AH19" s="146">
        <f t="shared" si="6"/>
        <v>1</v>
      </c>
      <c r="AI19" s="146">
        <f t="shared" si="7"/>
        <v>1</v>
      </c>
      <c r="AJ19" s="146">
        <f t="shared" si="8"/>
        <v>1</v>
      </c>
      <c r="AK19" s="146">
        <f t="shared" si="9"/>
        <v>1</v>
      </c>
      <c r="AL19" s="146">
        <f t="shared" si="10"/>
        <v>1</v>
      </c>
      <c r="AM19" s="146">
        <f t="shared" si="11"/>
        <v>1</v>
      </c>
      <c r="AN19" s="146">
        <f t="shared" si="12"/>
        <v>2</v>
      </c>
      <c r="AO19" s="146">
        <f t="shared" si="13"/>
        <v>1</v>
      </c>
      <c r="AP19" s="146">
        <f t="shared" si="14"/>
        <v>1</v>
      </c>
      <c r="AQ19" s="146">
        <f t="shared" si="15"/>
        <v>1</v>
      </c>
      <c r="AR19" s="147">
        <f t="shared" si="16"/>
        <v>2</v>
      </c>
      <c r="AS19" s="146">
        <f t="shared" si="25"/>
        <v>2</v>
      </c>
      <c r="AT19" s="146">
        <f t="shared" si="17"/>
        <v>2</v>
      </c>
      <c r="AU19" s="146">
        <f t="shared" si="18"/>
        <v>2</v>
      </c>
      <c r="AV19" s="146">
        <f t="shared" si="19"/>
        <v>1</v>
      </c>
      <c r="AW19" s="147">
        <f t="shared" si="20"/>
        <v>1</v>
      </c>
      <c r="AX19" s="147">
        <f t="shared" si="21"/>
        <v>1</v>
      </c>
      <c r="AY19" s="147">
        <f t="shared" si="22"/>
        <v>1</v>
      </c>
      <c r="AZ19" s="147">
        <f t="shared" si="23"/>
        <v>2</v>
      </c>
      <c r="BA19" s="147">
        <f t="shared" si="23"/>
        <v>1</v>
      </c>
      <c r="BB19" s="25" t="s">
        <v>29</v>
      </c>
      <c r="BC19" s="11" t="s">
        <v>29</v>
      </c>
      <c r="BD19" s="11" t="s">
        <v>29</v>
      </c>
      <c r="BE19" s="11" t="s">
        <v>29</v>
      </c>
      <c r="BF19" s="11" t="s">
        <v>29</v>
      </c>
      <c r="BG19" s="11" t="s">
        <v>29</v>
      </c>
      <c r="BH19" s="11" t="s">
        <v>29</v>
      </c>
      <c r="BI19" s="11" t="s">
        <v>29</v>
      </c>
      <c r="BJ19" s="11" t="s">
        <v>29</v>
      </c>
      <c r="BK19" s="11" t="s">
        <v>29</v>
      </c>
      <c r="BL19" s="11" t="s">
        <v>29</v>
      </c>
      <c r="BM19" s="11" t="s">
        <v>29</v>
      </c>
      <c r="BN19" s="11" t="s">
        <v>29</v>
      </c>
      <c r="BO19" s="11" t="s">
        <v>29</v>
      </c>
      <c r="BP19" s="29" t="s">
        <v>29</v>
      </c>
      <c r="BQ19" s="29" t="s">
        <v>29</v>
      </c>
      <c r="BR19" s="29" t="s">
        <v>29</v>
      </c>
      <c r="BS19" s="29" t="s">
        <v>29</v>
      </c>
      <c r="BT19" s="29" t="s">
        <v>29</v>
      </c>
      <c r="BU19" s="29" t="s">
        <v>29</v>
      </c>
      <c r="BV19" s="29" t="s">
        <v>29</v>
      </c>
      <c r="BW19" s="29" t="s">
        <v>29</v>
      </c>
      <c r="BX19" s="29" t="s">
        <v>29</v>
      </c>
      <c r="BY19" s="29" t="s">
        <v>29</v>
      </c>
      <c r="BZ19" s="29" t="s">
        <v>29</v>
      </c>
      <c r="CA19" s="145"/>
      <c r="CB19" s="152"/>
      <c r="CC19" s="152"/>
      <c r="CD19" s="152"/>
      <c r="CE19" s="152"/>
      <c r="CF19" s="152"/>
      <c r="CG19" s="152"/>
      <c r="CH19" s="152"/>
      <c r="CI19" s="152"/>
      <c r="CJ19" s="153"/>
      <c r="CK19" s="153"/>
      <c r="CL19" s="147"/>
      <c r="CM19" s="147"/>
      <c r="CN19" s="147"/>
      <c r="CO19" s="147"/>
      <c r="CP19" s="147"/>
      <c r="CQ19" s="147"/>
      <c r="CR19" s="147"/>
      <c r="CS19" s="147"/>
      <c r="CT19" s="147"/>
      <c r="CU19" s="147"/>
      <c r="CV19" s="147"/>
    </row>
    <row r="20" spans="1:100">
      <c r="A20" s="5" t="s">
        <v>18</v>
      </c>
      <c r="B20" s="5">
        <v>24830</v>
      </c>
      <c r="C20" s="5">
        <v>26692</v>
      </c>
      <c r="D20" s="5">
        <v>27336</v>
      </c>
      <c r="E20" s="5">
        <v>26951</v>
      </c>
      <c r="F20" s="5">
        <v>27641.305575846101</v>
      </c>
      <c r="G20" s="5">
        <v>29329.6768627243</v>
      </c>
      <c r="H20" s="5">
        <v>32172</v>
      </c>
      <c r="I20" s="5">
        <v>35161</v>
      </c>
      <c r="J20" s="5">
        <v>35668.621087677901</v>
      </c>
      <c r="K20" s="5">
        <v>36880</v>
      </c>
      <c r="L20" s="5">
        <v>37853.693163947501</v>
      </c>
      <c r="M20" s="5">
        <v>41386.871477312648</v>
      </c>
      <c r="N20" s="5">
        <v>41011.109476341648</v>
      </c>
      <c r="O20" s="5">
        <v>40248.142729577703</v>
      </c>
      <c r="P20" s="5">
        <v>40125.713272776418</v>
      </c>
      <c r="Q20" s="11">
        <v>40796.982626098506</v>
      </c>
      <c r="R20" s="11">
        <v>41864.206143998374</v>
      </c>
      <c r="S20" s="11">
        <v>42671.338467929272</v>
      </c>
      <c r="T20" s="11">
        <v>44905.889784127692</v>
      </c>
      <c r="U20" s="11">
        <v>45632.149368490958</v>
      </c>
      <c r="V20" s="11">
        <v>47867.382526692323</v>
      </c>
      <c r="W20" s="11">
        <v>48815.648814470456</v>
      </c>
      <c r="X20" s="11">
        <v>49309.383603560455</v>
      </c>
      <c r="Y20" s="11">
        <v>49951.43258701772</v>
      </c>
      <c r="Z20" s="11">
        <v>48660.618914969164</v>
      </c>
      <c r="AA20" s="11">
        <v>48924.778218850821</v>
      </c>
      <c r="AB20" s="145">
        <f t="shared" si="0"/>
        <v>13</v>
      </c>
      <c r="AC20" s="146">
        <f t="shared" si="1"/>
        <v>12</v>
      </c>
      <c r="AD20" s="146">
        <f t="shared" si="2"/>
        <v>14</v>
      </c>
      <c r="AE20" s="146">
        <f t="shared" si="3"/>
        <v>15</v>
      </c>
      <c r="AF20" s="146">
        <f t="shared" si="4"/>
        <v>15</v>
      </c>
      <c r="AG20" s="146">
        <f t="shared" si="5"/>
        <v>13</v>
      </c>
      <c r="AH20" s="146">
        <f t="shared" si="6"/>
        <v>11</v>
      </c>
      <c r="AI20" s="146">
        <f t="shared" si="7"/>
        <v>9</v>
      </c>
      <c r="AJ20" s="146">
        <f t="shared" si="8"/>
        <v>11</v>
      </c>
      <c r="AK20" s="146">
        <f t="shared" si="9"/>
        <v>9</v>
      </c>
      <c r="AL20" s="146">
        <f t="shared" si="10"/>
        <v>10</v>
      </c>
      <c r="AM20" s="146">
        <f t="shared" si="11"/>
        <v>8</v>
      </c>
      <c r="AN20" s="146">
        <f t="shared" si="12"/>
        <v>8</v>
      </c>
      <c r="AO20" s="146">
        <f t="shared" si="13"/>
        <v>10</v>
      </c>
      <c r="AP20" s="146">
        <f t="shared" si="14"/>
        <v>12</v>
      </c>
      <c r="AQ20" s="146">
        <f t="shared" si="15"/>
        <v>12</v>
      </c>
      <c r="AR20" s="147">
        <f t="shared" si="16"/>
        <v>13</v>
      </c>
      <c r="AS20" s="146">
        <f t="shared" si="25"/>
        <v>13</v>
      </c>
      <c r="AT20" s="146">
        <f t="shared" si="17"/>
        <v>12</v>
      </c>
      <c r="AU20" s="146">
        <f t="shared" si="18"/>
        <v>14</v>
      </c>
      <c r="AV20" s="146">
        <f t="shared" si="19"/>
        <v>9</v>
      </c>
      <c r="AW20" s="147">
        <f t="shared" si="20"/>
        <v>10</v>
      </c>
      <c r="AX20" s="147">
        <f t="shared" si="21"/>
        <v>8</v>
      </c>
      <c r="AY20" s="147">
        <f t="shared" si="22"/>
        <v>8</v>
      </c>
      <c r="AZ20" s="147">
        <f t="shared" si="23"/>
        <v>8</v>
      </c>
      <c r="BA20" s="147">
        <f t="shared" si="23"/>
        <v>8</v>
      </c>
      <c r="BB20" s="25" t="s">
        <v>29</v>
      </c>
      <c r="BC20" s="11" t="s">
        <v>29</v>
      </c>
      <c r="BD20" s="11" t="s">
        <v>29</v>
      </c>
      <c r="BE20" s="11" t="s">
        <v>29</v>
      </c>
      <c r="BF20" s="11" t="s">
        <v>29</v>
      </c>
      <c r="BG20" s="11" t="s">
        <v>29</v>
      </c>
      <c r="BH20" s="11" t="s">
        <v>29</v>
      </c>
      <c r="BI20" s="11" t="s">
        <v>29</v>
      </c>
      <c r="BJ20" s="11" t="s">
        <v>29</v>
      </c>
      <c r="BK20" s="11" t="s">
        <v>29</v>
      </c>
      <c r="BL20" s="11" t="s">
        <v>29</v>
      </c>
      <c r="BM20" s="11" t="s">
        <v>29</v>
      </c>
      <c r="BN20" s="11" t="s">
        <v>29</v>
      </c>
      <c r="BO20" s="11" t="s">
        <v>29</v>
      </c>
      <c r="BP20" s="29" t="s">
        <v>29</v>
      </c>
      <c r="BQ20" s="29" t="s">
        <v>29</v>
      </c>
      <c r="BR20" s="29" t="s">
        <v>29</v>
      </c>
      <c r="BS20" s="29" t="s">
        <v>29</v>
      </c>
      <c r="BT20" s="29" t="s">
        <v>29</v>
      </c>
      <c r="BU20" s="29" t="s">
        <v>29</v>
      </c>
      <c r="BV20" s="29" t="s">
        <v>29</v>
      </c>
      <c r="BW20" s="29" t="s">
        <v>29</v>
      </c>
      <c r="BX20" s="29" t="s">
        <v>29</v>
      </c>
      <c r="BY20" s="29" t="s">
        <v>29</v>
      </c>
      <c r="BZ20" s="29" t="s">
        <v>29</v>
      </c>
      <c r="CA20" s="145"/>
      <c r="CB20" s="152"/>
      <c r="CC20" s="152"/>
      <c r="CD20" s="152"/>
      <c r="CE20" s="152"/>
      <c r="CF20" s="152"/>
      <c r="CG20" s="152"/>
      <c r="CH20" s="152"/>
      <c r="CI20" s="152"/>
      <c r="CJ20" s="153"/>
      <c r="CK20" s="153"/>
      <c r="CL20" s="147"/>
      <c r="CM20" s="147"/>
      <c r="CN20" s="147"/>
      <c r="CO20" s="147"/>
      <c r="CP20" s="147"/>
      <c r="CQ20" s="147"/>
      <c r="CR20" s="147"/>
      <c r="CS20" s="147"/>
      <c r="CT20" s="147"/>
      <c r="CU20" s="147"/>
      <c r="CV20" s="147"/>
    </row>
    <row r="21" spans="1:100">
      <c r="A21" s="5" t="s">
        <v>19</v>
      </c>
      <c r="B21" s="5">
        <v>25360</v>
      </c>
      <c r="C21" s="5">
        <v>24848</v>
      </c>
      <c r="D21" s="5">
        <v>25690</v>
      </c>
      <c r="E21" s="5">
        <v>26014</v>
      </c>
      <c r="F21" s="5">
        <v>26461</v>
      </c>
      <c r="G21" s="5">
        <v>27408</v>
      </c>
      <c r="H21" s="5">
        <v>29234</v>
      </c>
      <c r="I21" s="5">
        <v>32296</v>
      </c>
      <c r="J21" s="5">
        <v>30123.968559837729</v>
      </c>
      <c r="K21" s="5">
        <v>32206</v>
      </c>
      <c r="L21" s="5">
        <v>33026.734348964535</v>
      </c>
      <c r="M21" s="5">
        <v>34526.91002277904</v>
      </c>
      <c r="N21" s="5">
        <v>36043.985469529383</v>
      </c>
      <c r="O21" s="5">
        <v>36809.049540892593</v>
      </c>
      <c r="P21" s="5">
        <v>37025.073257766584</v>
      </c>
      <c r="Q21" s="11">
        <v>37584.348294786359</v>
      </c>
      <c r="R21" s="11">
        <v>40161.562190003817</v>
      </c>
      <c r="S21" s="11">
        <v>41516.698930852035</v>
      </c>
      <c r="T21" s="11">
        <v>44008.304764351516</v>
      </c>
      <c r="U21" s="11">
        <v>46252.821328179904</v>
      </c>
      <c r="V21" s="11">
        <v>47593.521649484537</v>
      </c>
      <c r="W21" s="11">
        <v>47092.319545949307</v>
      </c>
      <c r="X21" s="11">
        <v>47284.192889672398</v>
      </c>
      <c r="Y21" s="11">
        <v>47272.222963320462</v>
      </c>
      <c r="Z21" s="11">
        <v>47363.197103730134</v>
      </c>
      <c r="AA21" s="11">
        <v>47410.440929981371</v>
      </c>
      <c r="AB21" s="145">
        <f t="shared" si="0"/>
        <v>11</v>
      </c>
      <c r="AC21" s="146">
        <f t="shared" si="1"/>
        <v>16</v>
      </c>
      <c r="AD21" s="146">
        <f t="shared" si="2"/>
        <v>16</v>
      </c>
      <c r="AE21" s="146">
        <f t="shared" si="3"/>
        <v>16</v>
      </c>
      <c r="AF21" s="146">
        <f t="shared" si="4"/>
        <v>16</v>
      </c>
      <c r="AG21" s="146">
        <f t="shared" si="5"/>
        <v>16</v>
      </c>
      <c r="AH21" s="146">
        <f t="shared" si="6"/>
        <v>16</v>
      </c>
      <c r="AI21" s="146">
        <f t="shared" si="7"/>
        <v>14</v>
      </c>
      <c r="AJ21" s="146">
        <f t="shared" si="8"/>
        <v>16</v>
      </c>
      <c r="AK21" s="146">
        <f t="shared" si="9"/>
        <v>16</v>
      </c>
      <c r="AL21" s="146">
        <f t="shared" si="10"/>
        <v>16</v>
      </c>
      <c r="AM21" s="146">
        <f t="shared" si="11"/>
        <v>16</v>
      </c>
      <c r="AN21" s="146">
        <f t="shared" si="12"/>
        <v>15</v>
      </c>
      <c r="AO21" s="146">
        <f t="shared" si="13"/>
        <v>15</v>
      </c>
      <c r="AP21" s="146">
        <f t="shared" si="14"/>
        <v>16</v>
      </c>
      <c r="AQ21" s="146">
        <f t="shared" si="15"/>
        <v>16</v>
      </c>
      <c r="AR21" s="147">
        <f t="shared" si="16"/>
        <v>15</v>
      </c>
      <c r="AS21" s="146">
        <f t="shared" si="25"/>
        <v>15</v>
      </c>
      <c r="AT21" s="146">
        <f t="shared" si="17"/>
        <v>15</v>
      </c>
      <c r="AU21" s="146">
        <f t="shared" si="18"/>
        <v>12</v>
      </c>
      <c r="AV21" s="146">
        <f t="shared" si="19"/>
        <v>11</v>
      </c>
      <c r="AW21" s="147">
        <f t="shared" si="20"/>
        <v>12</v>
      </c>
      <c r="AX21" s="147">
        <f t="shared" si="21"/>
        <v>12</v>
      </c>
      <c r="AY21" s="147">
        <f t="shared" si="22"/>
        <v>12</v>
      </c>
      <c r="AZ21" s="147">
        <f t="shared" si="23"/>
        <v>11</v>
      </c>
      <c r="BA21" s="147">
        <f t="shared" si="23"/>
        <v>11</v>
      </c>
      <c r="BB21" s="25" t="s">
        <v>29</v>
      </c>
      <c r="BC21" s="11" t="s">
        <v>29</v>
      </c>
      <c r="BD21" s="11" t="s">
        <v>29</v>
      </c>
      <c r="BE21" s="11" t="s">
        <v>29</v>
      </c>
      <c r="BF21" s="11" t="s">
        <v>29</v>
      </c>
      <c r="BG21" s="11" t="s">
        <v>29</v>
      </c>
      <c r="BH21" s="11" t="s">
        <v>29</v>
      </c>
      <c r="BI21" s="11" t="s">
        <v>29</v>
      </c>
      <c r="BJ21" s="11" t="s">
        <v>29</v>
      </c>
      <c r="BK21" s="11" t="s">
        <v>29</v>
      </c>
      <c r="BL21" s="11" t="s">
        <v>29</v>
      </c>
      <c r="BM21" s="11" t="s">
        <v>29</v>
      </c>
      <c r="BN21" s="11" t="s">
        <v>29</v>
      </c>
      <c r="BO21" s="11" t="s">
        <v>29</v>
      </c>
      <c r="BP21" s="29" t="s">
        <v>29</v>
      </c>
      <c r="BQ21" s="29" t="s">
        <v>29</v>
      </c>
      <c r="BR21" s="29" t="s">
        <v>29</v>
      </c>
      <c r="BS21" s="29" t="s">
        <v>29</v>
      </c>
      <c r="BT21" s="29" t="s">
        <v>29</v>
      </c>
      <c r="BU21" s="29" t="s">
        <v>29</v>
      </c>
      <c r="BV21" s="29" t="s">
        <v>29</v>
      </c>
      <c r="BW21" s="29" t="s">
        <v>29</v>
      </c>
      <c r="BX21" s="29" t="s">
        <v>29</v>
      </c>
      <c r="BY21" s="29" t="s">
        <v>29</v>
      </c>
      <c r="BZ21" s="29" t="s">
        <v>29</v>
      </c>
      <c r="CA21" s="145"/>
      <c r="CB21" s="152"/>
      <c r="CC21" s="152"/>
      <c r="CD21" s="152"/>
      <c r="CE21" s="152"/>
      <c r="CF21" s="152"/>
      <c r="CG21" s="152"/>
      <c r="CH21" s="152"/>
      <c r="CI21" s="152"/>
      <c r="CJ21" s="153"/>
      <c r="CK21" s="153"/>
      <c r="CL21" s="147"/>
      <c r="CM21" s="147"/>
      <c r="CN21" s="147"/>
      <c r="CO21" s="147"/>
      <c r="CP21" s="147"/>
      <c r="CQ21" s="147"/>
      <c r="CR21" s="147"/>
      <c r="CS21" s="147"/>
      <c r="CT21" s="147"/>
      <c r="CU21" s="147"/>
      <c r="CV21" s="147"/>
    </row>
    <row r="22" spans="1:100">
      <c r="A22" s="5" t="s">
        <v>20</v>
      </c>
      <c r="B22" s="5">
        <v>28008</v>
      </c>
      <c r="C22" s="5">
        <v>27289</v>
      </c>
      <c r="D22" s="5">
        <v>30638</v>
      </c>
      <c r="E22" s="5">
        <v>31806</v>
      </c>
      <c r="F22" s="5">
        <v>32440.699201908101</v>
      </c>
      <c r="G22" s="5">
        <v>32307.115631356599</v>
      </c>
      <c r="H22" s="5">
        <v>32372</v>
      </c>
      <c r="I22" s="5">
        <v>35457</v>
      </c>
      <c r="J22" s="5">
        <v>34110.522926191778</v>
      </c>
      <c r="K22" s="5">
        <v>36633</v>
      </c>
      <c r="L22" s="5">
        <v>37569.023531425766</v>
      </c>
      <c r="M22" s="5">
        <v>38249.771931209332</v>
      </c>
      <c r="N22" s="5">
        <v>39769</v>
      </c>
      <c r="O22" s="5">
        <v>39958.618706150002</v>
      </c>
      <c r="P22" s="5">
        <v>39403.942745312001</v>
      </c>
      <c r="Q22" s="11">
        <v>40005.542956936028</v>
      </c>
      <c r="R22" s="11">
        <v>42021.724866436212</v>
      </c>
      <c r="S22" s="11">
        <v>43192.71775699842</v>
      </c>
      <c r="T22" s="11">
        <v>44947.197301149426</v>
      </c>
      <c r="U22" s="11">
        <v>45933.773100404855</v>
      </c>
      <c r="V22" s="11">
        <v>45887.667158904114</v>
      </c>
      <c r="W22" s="11">
        <v>48888.647740705128</v>
      </c>
      <c r="X22" s="11">
        <v>48473.878839482204</v>
      </c>
      <c r="Y22" s="11">
        <v>49306.227374623319</v>
      </c>
      <c r="Z22" s="11">
        <v>49605.965819783218</v>
      </c>
      <c r="AA22" s="11">
        <v>50378.445889717055</v>
      </c>
      <c r="AB22" s="145">
        <f t="shared" si="0"/>
        <v>9</v>
      </c>
      <c r="AC22" s="146">
        <f t="shared" si="1"/>
        <v>9</v>
      </c>
      <c r="AD22" s="146">
        <f t="shared" si="2"/>
        <v>9</v>
      </c>
      <c r="AE22" s="146">
        <f t="shared" si="3"/>
        <v>8</v>
      </c>
      <c r="AF22" s="146">
        <f t="shared" si="4"/>
        <v>7</v>
      </c>
      <c r="AG22" s="146">
        <f t="shared" si="5"/>
        <v>9</v>
      </c>
      <c r="AH22" s="146">
        <f t="shared" si="6"/>
        <v>9</v>
      </c>
      <c r="AI22" s="146">
        <f t="shared" si="7"/>
        <v>8</v>
      </c>
      <c r="AJ22" s="146">
        <f t="shared" si="8"/>
        <v>13</v>
      </c>
      <c r="AK22" s="146">
        <f t="shared" si="9"/>
        <v>12</v>
      </c>
      <c r="AL22" s="146">
        <f t="shared" si="10"/>
        <v>11</v>
      </c>
      <c r="AM22" s="146">
        <f t="shared" si="11"/>
        <v>11</v>
      </c>
      <c r="AN22" s="146">
        <f t="shared" si="12"/>
        <v>10</v>
      </c>
      <c r="AO22" s="146">
        <f t="shared" si="13"/>
        <v>12</v>
      </c>
      <c r="AP22" s="146">
        <f t="shared" si="14"/>
        <v>14</v>
      </c>
      <c r="AQ22" s="146">
        <f t="shared" si="15"/>
        <v>14</v>
      </c>
      <c r="AR22" s="147">
        <f t="shared" si="16"/>
        <v>12</v>
      </c>
      <c r="AS22" s="146">
        <f t="shared" si="25"/>
        <v>11</v>
      </c>
      <c r="AT22" s="146">
        <f t="shared" si="17"/>
        <v>11</v>
      </c>
      <c r="AU22" s="146">
        <f t="shared" si="18"/>
        <v>13</v>
      </c>
      <c r="AV22" s="146">
        <f t="shared" si="19"/>
        <v>15</v>
      </c>
      <c r="AW22" s="147">
        <f t="shared" si="20"/>
        <v>9</v>
      </c>
      <c r="AX22" s="147">
        <f t="shared" si="21"/>
        <v>10</v>
      </c>
      <c r="AY22" s="147">
        <f t="shared" si="22"/>
        <v>10</v>
      </c>
      <c r="AZ22" s="147">
        <f t="shared" si="23"/>
        <v>7</v>
      </c>
      <c r="BA22" s="147">
        <f t="shared" si="23"/>
        <v>7</v>
      </c>
      <c r="BB22" s="25" t="s">
        <v>43</v>
      </c>
      <c r="BC22" s="12">
        <v>30646</v>
      </c>
      <c r="BD22" s="12">
        <v>30719</v>
      </c>
      <c r="BE22" s="11" t="s">
        <v>43</v>
      </c>
      <c r="BF22" s="11" t="s">
        <v>43</v>
      </c>
      <c r="BG22" s="11" t="s">
        <v>43</v>
      </c>
      <c r="BH22" s="11" t="s">
        <v>43</v>
      </c>
      <c r="BI22" s="11" t="s">
        <v>43</v>
      </c>
      <c r="BJ22" s="11" t="s">
        <v>43</v>
      </c>
      <c r="BK22" s="11" t="s">
        <v>43</v>
      </c>
      <c r="BL22" s="11" t="s">
        <v>43</v>
      </c>
      <c r="BM22" s="11" t="s">
        <v>43</v>
      </c>
      <c r="BN22" s="11" t="s">
        <v>43</v>
      </c>
      <c r="BO22" s="11" t="s">
        <v>43</v>
      </c>
      <c r="BP22" s="29" t="s">
        <v>43</v>
      </c>
      <c r="BQ22" s="29" t="s">
        <v>43</v>
      </c>
      <c r="BR22" s="11">
        <v>43394.30256710195</v>
      </c>
      <c r="BS22" s="11">
        <v>45861.883884785166</v>
      </c>
      <c r="BT22" s="11">
        <v>47397.758974581542</v>
      </c>
      <c r="BU22" s="11">
        <v>48572.948606145255</v>
      </c>
      <c r="BV22" s="11">
        <v>48726.991984505796</v>
      </c>
      <c r="BW22" s="37">
        <v>48882.789532329502</v>
      </c>
      <c r="BX22" s="37">
        <v>49878.160806542881</v>
      </c>
      <c r="BY22" s="37">
        <v>46355.703218515751</v>
      </c>
      <c r="BZ22" s="37">
        <v>47311.409756132438</v>
      </c>
      <c r="CA22" s="145">
        <v>3</v>
      </c>
      <c r="CB22" s="152"/>
      <c r="CC22" s="152"/>
      <c r="CD22" s="152"/>
      <c r="CE22" s="152"/>
      <c r="CF22" s="152"/>
      <c r="CG22" s="152"/>
      <c r="CH22" s="152"/>
      <c r="CI22" s="152"/>
      <c r="CJ22" s="153"/>
      <c r="CK22" s="153"/>
      <c r="CL22" s="147"/>
      <c r="CM22" s="147"/>
      <c r="CN22" s="147"/>
      <c r="CO22" s="147">
        <f t="shared" ref="CO22:CV22" si="28">IF(BR22&gt;0,RANK(BR22,BR$12:BR$27),+BR22)</f>
        <v>2</v>
      </c>
      <c r="CP22" s="147">
        <f t="shared" si="28"/>
        <v>2</v>
      </c>
      <c r="CQ22" s="147">
        <f t="shared" si="28"/>
        <v>2</v>
      </c>
      <c r="CR22" s="147">
        <f t="shared" si="28"/>
        <v>2</v>
      </c>
      <c r="CS22" s="147">
        <f t="shared" si="28"/>
        <v>2</v>
      </c>
      <c r="CT22" s="147">
        <f t="shared" si="28"/>
        <v>2</v>
      </c>
      <c r="CU22" s="147">
        <f t="shared" si="28"/>
        <v>2</v>
      </c>
      <c r="CV22" s="147">
        <f t="shared" si="28"/>
        <v>2</v>
      </c>
    </row>
    <row r="23" spans="1:100">
      <c r="A23" s="5" t="s">
        <v>21</v>
      </c>
      <c r="B23" s="5">
        <v>24807</v>
      </c>
      <c r="C23" s="5">
        <v>26724</v>
      </c>
      <c r="D23" s="5">
        <v>28789</v>
      </c>
      <c r="E23" s="5">
        <v>27612</v>
      </c>
      <c r="F23" s="5">
        <v>28481.813058501099</v>
      </c>
      <c r="G23" s="5">
        <v>28378.6424129353</v>
      </c>
      <c r="H23" s="5">
        <v>30507</v>
      </c>
      <c r="I23" s="5">
        <v>32221</v>
      </c>
      <c r="J23" s="5">
        <v>33183.70800103512</v>
      </c>
      <c r="K23" s="5">
        <v>33751</v>
      </c>
      <c r="L23" s="5">
        <v>35065.485642912157</v>
      </c>
      <c r="M23" s="5">
        <v>36958.993477325443</v>
      </c>
      <c r="N23" s="5">
        <v>38757</v>
      </c>
      <c r="O23" s="5">
        <v>40074.099272279884</v>
      </c>
      <c r="P23" s="5">
        <v>40256.589087735432</v>
      </c>
      <c r="Q23" s="11">
        <v>40612.063453417861</v>
      </c>
      <c r="R23" s="11">
        <v>42185.004387786583</v>
      </c>
      <c r="S23" s="11">
        <v>43838.918639672636</v>
      </c>
      <c r="T23" s="11">
        <v>44733.601294812892</v>
      </c>
      <c r="U23" s="11">
        <v>46383.99348246817</v>
      </c>
      <c r="V23" s="11">
        <v>46464.498816968538</v>
      </c>
      <c r="W23" s="11">
        <v>46612.51484627225</v>
      </c>
      <c r="X23" s="11">
        <v>46221.884479864799</v>
      </c>
      <c r="Y23" s="11">
        <v>46413.977644837483</v>
      </c>
      <c r="Z23" s="11">
        <v>48077.851168327361</v>
      </c>
      <c r="AA23" s="11">
        <v>47799.444571173895</v>
      </c>
      <c r="AB23" s="145">
        <f t="shared" si="0"/>
        <v>14</v>
      </c>
      <c r="AC23" s="146">
        <f t="shared" si="1"/>
        <v>11</v>
      </c>
      <c r="AD23" s="146">
        <f t="shared" si="2"/>
        <v>11</v>
      </c>
      <c r="AE23" s="146">
        <f t="shared" si="3"/>
        <v>14</v>
      </c>
      <c r="AF23" s="146">
        <f t="shared" si="4"/>
        <v>14</v>
      </c>
      <c r="AG23" s="146">
        <f t="shared" si="5"/>
        <v>15</v>
      </c>
      <c r="AH23" s="146">
        <f t="shared" si="6"/>
        <v>14</v>
      </c>
      <c r="AI23" s="146">
        <f t="shared" si="7"/>
        <v>15</v>
      </c>
      <c r="AJ23" s="146">
        <f t="shared" si="8"/>
        <v>14</v>
      </c>
      <c r="AK23" s="146">
        <f t="shared" si="9"/>
        <v>14</v>
      </c>
      <c r="AL23" s="146">
        <f t="shared" si="10"/>
        <v>13</v>
      </c>
      <c r="AM23" s="146">
        <f t="shared" si="11"/>
        <v>13</v>
      </c>
      <c r="AN23" s="146">
        <f t="shared" si="12"/>
        <v>12</v>
      </c>
      <c r="AO23" s="146">
        <f t="shared" si="13"/>
        <v>11</v>
      </c>
      <c r="AP23" s="146">
        <f t="shared" si="14"/>
        <v>11</v>
      </c>
      <c r="AQ23" s="146">
        <f t="shared" si="15"/>
        <v>13</v>
      </c>
      <c r="AR23" s="147">
        <f t="shared" si="16"/>
        <v>10</v>
      </c>
      <c r="AS23" s="146">
        <f t="shared" si="25"/>
        <v>10</v>
      </c>
      <c r="AT23" s="146">
        <f t="shared" si="17"/>
        <v>13</v>
      </c>
      <c r="AU23" s="146">
        <f t="shared" si="18"/>
        <v>11</v>
      </c>
      <c r="AV23" s="146">
        <f t="shared" si="19"/>
        <v>14</v>
      </c>
      <c r="AW23" s="147">
        <f t="shared" si="20"/>
        <v>15</v>
      </c>
      <c r="AX23" s="147">
        <f t="shared" si="21"/>
        <v>15</v>
      </c>
      <c r="AY23" s="147">
        <f t="shared" si="22"/>
        <v>15</v>
      </c>
      <c r="AZ23" s="147">
        <f t="shared" si="23"/>
        <v>9</v>
      </c>
      <c r="BA23" s="147">
        <f t="shared" si="23"/>
        <v>10</v>
      </c>
      <c r="BB23" s="25" t="s">
        <v>29</v>
      </c>
      <c r="BC23" s="11" t="s">
        <v>29</v>
      </c>
      <c r="BD23" s="11" t="s">
        <v>29</v>
      </c>
      <c r="BE23" s="11" t="s">
        <v>29</v>
      </c>
      <c r="BF23" s="11" t="s">
        <v>29</v>
      </c>
      <c r="BG23" s="11" t="s">
        <v>29</v>
      </c>
      <c r="BH23" s="11" t="s">
        <v>29</v>
      </c>
      <c r="BI23" s="11" t="s">
        <v>29</v>
      </c>
      <c r="BJ23" s="11" t="s">
        <v>29</v>
      </c>
      <c r="BK23" s="11" t="s">
        <v>29</v>
      </c>
      <c r="BL23" s="11" t="s">
        <v>29</v>
      </c>
      <c r="BM23" s="11" t="s">
        <v>29</v>
      </c>
      <c r="BN23" s="11" t="s">
        <v>29</v>
      </c>
      <c r="BO23" s="11" t="s">
        <v>29</v>
      </c>
      <c r="BP23" s="29" t="s">
        <v>29</v>
      </c>
      <c r="BQ23" s="29" t="s">
        <v>29</v>
      </c>
      <c r="BR23" s="29" t="s">
        <v>29</v>
      </c>
      <c r="BS23" s="29" t="s">
        <v>29</v>
      </c>
      <c r="BT23" s="29" t="s">
        <v>29</v>
      </c>
      <c r="BU23" s="29" t="s">
        <v>29</v>
      </c>
      <c r="BV23" s="29" t="s">
        <v>29</v>
      </c>
      <c r="BW23" s="29" t="s">
        <v>29</v>
      </c>
      <c r="BX23" s="29" t="s">
        <v>29</v>
      </c>
      <c r="BY23" s="29" t="s">
        <v>29</v>
      </c>
      <c r="BZ23" s="29" t="s">
        <v>29</v>
      </c>
      <c r="CA23" s="145"/>
      <c r="CB23" s="152"/>
      <c r="CC23" s="152"/>
      <c r="CD23" s="152"/>
      <c r="CE23" s="152"/>
      <c r="CF23" s="152"/>
      <c r="CG23" s="152"/>
      <c r="CH23" s="152"/>
      <c r="CI23" s="152"/>
      <c r="CJ23" s="153"/>
      <c r="CK23" s="153"/>
      <c r="CL23" s="147"/>
      <c r="CM23" s="147"/>
      <c r="CN23" s="147"/>
      <c r="CO23" s="147"/>
      <c r="CP23" s="147"/>
      <c r="CQ23" s="147"/>
      <c r="CR23" s="147"/>
      <c r="CS23" s="147"/>
      <c r="CT23" s="147"/>
      <c r="CU23" s="147"/>
      <c r="CV23" s="147"/>
    </row>
    <row r="24" spans="1:100">
      <c r="A24" s="5" t="s">
        <v>22</v>
      </c>
      <c r="B24" s="5">
        <v>28650</v>
      </c>
      <c r="C24" s="5">
        <v>29038</v>
      </c>
      <c r="D24" s="5">
        <v>30438</v>
      </c>
      <c r="E24" s="5">
        <v>31034</v>
      </c>
      <c r="F24" s="5">
        <v>30935.9092153569</v>
      </c>
      <c r="G24" s="5">
        <v>33397.423767082597</v>
      </c>
      <c r="H24" s="5">
        <v>35489</v>
      </c>
      <c r="I24" s="5">
        <v>34925</v>
      </c>
      <c r="J24" s="5">
        <v>35858.050772342569</v>
      </c>
      <c r="K24" s="5">
        <v>36669</v>
      </c>
      <c r="L24" s="5">
        <v>36189.351070103978</v>
      </c>
      <c r="M24" s="5">
        <v>37101.984281443416</v>
      </c>
      <c r="N24" s="5">
        <v>38069</v>
      </c>
      <c r="O24" s="5">
        <v>38924.461413449302</v>
      </c>
      <c r="P24" s="5">
        <v>40926.293372062537</v>
      </c>
      <c r="Q24">
        <v>41803.545077137707</v>
      </c>
      <c r="R24">
        <v>43822.488861927995</v>
      </c>
      <c r="S24">
        <v>45959.463887250458</v>
      </c>
      <c r="T24">
        <v>46075.380502025611</v>
      </c>
      <c r="U24">
        <v>47583.721023515711</v>
      </c>
      <c r="V24">
        <v>47337.181558160919</v>
      </c>
      <c r="W24" s="37">
        <v>46851.42012072177</v>
      </c>
      <c r="X24" s="37">
        <v>46502.975476948595</v>
      </c>
      <c r="Y24" s="37">
        <v>47130.554659362773</v>
      </c>
      <c r="Z24" s="37">
        <v>46048.007578168879</v>
      </c>
      <c r="AA24" s="37">
        <v>48915.611533471354</v>
      </c>
      <c r="AB24" s="145">
        <f t="shared" si="0"/>
        <v>8</v>
      </c>
      <c r="AC24" s="146">
        <f t="shared" si="1"/>
        <v>8</v>
      </c>
      <c r="AD24" s="146">
        <f t="shared" si="2"/>
        <v>10</v>
      </c>
      <c r="AE24" s="146">
        <f t="shared" si="3"/>
        <v>10</v>
      </c>
      <c r="AF24" s="146">
        <f t="shared" si="4"/>
        <v>10</v>
      </c>
      <c r="AG24" s="146">
        <f t="shared" si="5"/>
        <v>8</v>
      </c>
      <c r="AH24" s="146">
        <f t="shared" si="6"/>
        <v>6</v>
      </c>
      <c r="AI24" s="146">
        <f t="shared" si="7"/>
        <v>10</v>
      </c>
      <c r="AJ24" s="146">
        <f t="shared" si="8"/>
        <v>9</v>
      </c>
      <c r="AK24" s="146">
        <f t="shared" si="9"/>
        <v>11</v>
      </c>
      <c r="AL24" s="146">
        <f t="shared" si="10"/>
        <v>12</v>
      </c>
      <c r="AM24" s="146">
        <f t="shared" si="11"/>
        <v>12</v>
      </c>
      <c r="AN24" s="146">
        <f t="shared" si="12"/>
        <v>13</v>
      </c>
      <c r="AO24" s="146">
        <f t="shared" si="13"/>
        <v>13</v>
      </c>
      <c r="AP24" s="146">
        <f t="shared" si="14"/>
        <v>10</v>
      </c>
      <c r="AQ24" s="146">
        <f t="shared" si="15"/>
        <v>9</v>
      </c>
      <c r="AR24" s="147">
        <f t="shared" si="16"/>
        <v>9</v>
      </c>
      <c r="AS24" s="146">
        <f t="shared" si="25"/>
        <v>9</v>
      </c>
      <c r="AT24" s="146">
        <f t="shared" si="17"/>
        <v>8</v>
      </c>
      <c r="AU24" s="146">
        <f t="shared" si="18"/>
        <v>9</v>
      </c>
      <c r="AV24" s="146">
        <f t="shared" si="19"/>
        <v>12</v>
      </c>
      <c r="AW24" s="147">
        <f t="shared" si="20"/>
        <v>13</v>
      </c>
      <c r="AX24" s="147">
        <f t="shared" si="21"/>
        <v>14</v>
      </c>
      <c r="AY24" s="147">
        <f t="shared" si="22"/>
        <v>13</v>
      </c>
      <c r="AZ24" s="147">
        <f t="shared" si="23"/>
        <v>13</v>
      </c>
      <c r="BA24" s="147">
        <f t="shared" si="23"/>
        <v>9</v>
      </c>
      <c r="BB24" s="25" t="s">
        <v>43</v>
      </c>
      <c r="BC24" s="11" t="s">
        <v>43</v>
      </c>
      <c r="BD24" s="11">
        <v>20587</v>
      </c>
      <c r="BE24" s="12">
        <v>21015</v>
      </c>
      <c r="BF24" s="12">
        <v>22599</v>
      </c>
      <c r="BG24" s="12">
        <v>23110</v>
      </c>
      <c r="BH24" s="12">
        <v>23930</v>
      </c>
      <c r="BI24" s="12">
        <v>25161</v>
      </c>
      <c r="BJ24" s="12">
        <v>25547</v>
      </c>
      <c r="BK24" s="12">
        <v>30640.255719915342</v>
      </c>
      <c r="BL24" s="12">
        <v>26272.363168262549</v>
      </c>
      <c r="BM24" s="12">
        <v>30562.896331535583</v>
      </c>
      <c r="BN24" s="21">
        <v>31742.739414803676</v>
      </c>
      <c r="BO24">
        <v>32611.405436547178</v>
      </c>
      <c r="BP24" s="29">
        <v>34381.300404667709</v>
      </c>
      <c r="BQ24" s="29">
        <v>33363.633981395018</v>
      </c>
      <c r="BR24" s="19">
        <v>34920.126472734075</v>
      </c>
      <c r="BS24" s="19">
        <v>35995.545349115411</v>
      </c>
      <c r="BT24" s="19">
        <v>37274.178621437524</v>
      </c>
      <c r="BU24" s="19">
        <v>37686.683148729797</v>
      </c>
      <c r="BV24">
        <v>37213.522648303377</v>
      </c>
      <c r="BW24" s="11">
        <v>36905.217244990548</v>
      </c>
      <c r="BX24" s="11">
        <v>38396.573581620098</v>
      </c>
      <c r="BY24" s="11">
        <v>36568.771633192388</v>
      </c>
      <c r="BZ24" s="11">
        <v>37083.827946985446</v>
      </c>
      <c r="CA24" s="145"/>
      <c r="CB24" s="152">
        <v>5</v>
      </c>
      <c r="CC24" s="152">
        <v>5</v>
      </c>
      <c r="CD24" s="152">
        <v>5</v>
      </c>
      <c r="CE24" s="152">
        <v>4</v>
      </c>
      <c r="CF24" s="152">
        <v>4</v>
      </c>
      <c r="CG24" s="152">
        <v>4</v>
      </c>
      <c r="CH24" s="152">
        <v>3</v>
      </c>
      <c r="CI24" s="152">
        <v>4</v>
      </c>
      <c r="CJ24" s="153">
        <f>IF(BM24&gt;0,(RANK(BM24,BM$12:BM$27)),0)</f>
        <v>4</v>
      </c>
      <c r="CK24" s="153">
        <f>IF(BN24&gt;0,(RANK(BN24,BN$12:BN$27)),0)</f>
        <v>5</v>
      </c>
      <c r="CL24" s="147">
        <f t="shared" ref="CL24:CV24" si="29">IF(BO24&gt;0,RANK(BO24,BO$12:BO$27),+BO24)</f>
        <v>5</v>
      </c>
      <c r="CM24" s="147">
        <f t="shared" si="29"/>
        <v>5</v>
      </c>
      <c r="CN24" s="147">
        <f t="shared" si="29"/>
        <v>5</v>
      </c>
      <c r="CO24" s="147">
        <f t="shared" si="29"/>
        <v>6</v>
      </c>
      <c r="CP24" s="147">
        <f t="shared" si="29"/>
        <v>6</v>
      </c>
      <c r="CQ24" s="147">
        <f t="shared" si="29"/>
        <v>6</v>
      </c>
      <c r="CR24" s="147">
        <f t="shared" si="29"/>
        <v>5</v>
      </c>
      <c r="CS24" s="147">
        <f t="shared" si="29"/>
        <v>6</v>
      </c>
      <c r="CT24" s="147">
        <f t="shared" si="29"/>
        <v>6</v>
      </c>
      <c r="CU24" s="147">
        <f t="shared" si="29"/>
        <v>5</v>
      </c>
      <c r="CV24" s="147">
        <f t="shared" si="29"/>
        <v>6</v>
      </c>
    </row>
    <row r="25" spans="1:100">
      <c r="A25" s="5" t="s">
        <v>23</v>
      </c>
      <c r="B25" s="5">
        <v>30739</v>
      </c>
      <c r="C25" s="5">
        <v>32215</v>
      </c>
      <c r="D25" s="5">
        <v>33038</v>
      </c>
      <c r="E25" s="5">
        <v>33889</v>
      </c>
      <c r="F25" s="5">
        <v>34896</v>
      </c>
      <c r="G25" s="5">
        <v>35989</v>
      </c>
      <c r="H25" s="5">
        <v>34973</v>
      </c>
      <c r="I25" s="5">
        <v>36654</v>
      </c>
      <c r="J25" s="5">
        <v>37415.092692743048</v>
      </c>
      <c r="K25" s="5">
        <v>38276</v>
      </c>
      <c r="L25" s="5">
        <v>39748.474954296158</v>
      </c>
      <c r="M25" s="5">
        <v>42082.506336556195</v>
      </c>
      <c r="N25" s="5">
        <v>39337.85617137028</v>
      </c>
      <c r="O25" s="5">
        <v>44233.00535493363</v>
      </c>
      <c r="P25" s="5">
        <v>45166.235722256679</v>
      </c>
      <c r="Q25" s="11">
        <v>45278.740135216089</v>
      </c>
      <c r="R25" s="11">
        <v>46930.297635250892</v>
      </c>
      <c r="S25" s="11">
        <v>48051.991608419885</v>
      </c>
      <c r="T25" s="11">
        <v>49388.605362187169</v>
      </c>
      <c r="U25" s="11">
        <v>50600.45070889387</v>
      </c>
      <c r="V25" s="11">
        <v>52940.823387550772</v>
      </c>
      <c r="W25" s="11">
        <v>53284.073586265818</v>
      </c>
      <c r="X25" s="11">
        <v>53316.681219609753</v>
      </c>
      <c r="Y25" s="11">
        <v>52818.063622660338</v>
      </c>
      <c r="Z25" s="11">
        <v>53185.035763505351</v>
      </c>
      <c r="AA25" s="11">
        <v>54617.507054866051</v>
      </c>
      <c r="AB25" s="145">
        <f t="shared" si="0"/>
        <v>5</v>
      </c>
      <c r="AC25" s="146">
        <f t="shared" si="1"/>
        <v>4</v>
      </c>
      <c r="AD25" s="146">
        <f t="shared" si="2"/>
        <v>5</v>
      </c>
      <c r="AE25" s="146">
        <f t="shared" si="3"/>
        <v>4</v>
      </c>
      <c r="AF25" s="146">
        <f t="shared" si="4"/>
        <v>4</v>
      </c>
      <c r="AG25" s="146">
        <f t="shared" si="5"/>
        <v>3</v>
      </c>
      <c r="AH25" s="146">
        <f t="shared" si="6"/>
        <v>8</v>
      </c>
      <c r="AI25" s="146">
        <f t="shared" si="7"/>
        <v>7</v>
      </c>
      <c r="AJ25" s="146">
        <f t="shared" si="8"/>
        <v>7</v>
      </c>
      <c r="AK25" s="146">
        <f t="shared" si="9"/>
        <v>6</v>
      </c>
      <c r="AL25" s="146">
        <f t="shared" si="10"/>
        <v>7</v>
      </c>
      <c r="AM25" s="146">
        <f t="shared" si="11"/>
        <v>6</v>
      </c>
      <c r="AN25" s="146">
        <f t="shared" si="12"/>
        <v>11</v>
      </c>
      <c r="AO25" s="146">
        <f t="shared" si="13"/>
        <v>6</v>
      </c>
      <c r="AP25" s="146">
        <f t="shared" si="14"/>
        <v>6</v>
      </c>
      <c r="AQ25" s="146">
        <f t="shared" si="15"/>
        <v>6</v>
      </c>
      <c r="AR25" s="147">
        <f t="shared" si="16"/>
        <v>4</v>
      </c>
      <c r="AS25" s="146">
        <f t="shared" si="25"/>
        <v>5</v>
      </c>
      <c r="AT25" s="146">
        <f t="shared" si="17"/>
        <v>6</v>
      </c>
      <c r="AU25" s="146">
        <f t="shared" si="18"/>
        <v>6</v>
      </c>
      <c r="AV25" s="146">
        <f t="shared" si="19"/>
        <v>6</v>
      </c>
      <c r="AW25" s="147">
        <f t="shared" si="20"/>
        <v>6</v>
      </c>
      <c r="AX25" s="147">
        <f t="shared" si="21"/>
        <v>5</v>
      </c>
      <c r="AY25" s="147">
        <f t="shared" si="22"/>
        <v>6</v>
      </c>
      <c r="AZ25" s="147">
        <f t="shared" si="23"/>
        <v>6</v>
      </c>
      <c r="BA25" s="147">
        <f t="shared" si="23"/>
        <v>5</v>
      </c>
      <c r="BB25" s="25" t="s">
        <v>29</v>
      </c>
      <c r="BC25" s="11" t="s">
        <v>29</v>
      </c>
      <c r="BD25" s="11" t="s">
        <v>29</v>
      </c>
      <c r="BE25" s="11" t="s">
        <v>29</v>
      </c>
      <c r="BF25" s="11" t="s">
        <v>29</v>
      </c>
      <c r="BG25" s="11" t="s">
        <v>29</v>
      </c>
      <c r="BH25" s="11" t="s">
        <v>29</v>
      </c>
      <c r="BI25" s="11" t="s">
        <v>29</v>
      </c>
      <c r="BJ25" s="11" t="s">
        <v>29</v>
      </c>
      <c r="BK25" s="11" t="s">
        <v>29</v>
      </c>
      <c r="BL25" s="11" t="s">
        <v>29</v>
      </c>
      <c r="BM25" s="11" t="s">
        <v>29</v>
      </c>
      <c r="BN25" s="11" t="s">
        <v>29</v>
      </c>
      <c r="BO25" s="11" t="s">
        <v>29</v>
      </c>
      <c r="BP25" s="29" t="s">
        <v>29</v>
      </c>
      <c r="BQ25" s="29" t="s">
        <v>29</v>
      </c>
      <c r="BR25" s="29" t="s">
        <v>29</v>
      </c>
      <c r="BS25" s="29" t="s">
        <v>29</v>
      </c>
      <c r="BT25" s="29" t="s">
        <v>29</v>
      </c>
      <c r="BU25" s="29" t="s">
        <v>29</v>
      </c>
      <c r="BV25" s="29" t="s">
        <v>29</v>
      </c>
      <c r="BW25" s="29" t="s">
        <v>29</v>
      </c>
      <c r="BX25" s="29" t="s">
        <v>29</v>
      </c>
      <c r="BY25" s="29" t="s">
        <v>29</v>
      </c>
      <c r="BZ25" s="29" t="s">
        <v>29</v>
      </c>
      <c r="CA25" s="145"/>
      <c r="CB25" s="152"/>
      <c r="CC25" s="152"/>
      <c r="CD25" s="152"/>
      <c r="CE25" s="152"/>
      <c r="CF25" s="152"/>
      <c r="CG25" s="152"/>
      <c r="CH25" s="152"/>
      <c r="CI25" s="152"/>
      <c r="CJ25" s="153"/>
      <c r="CK25" s="153"/>
      <c r="CL25" s="147"/>
      <c r="CM25" s="147"/>
      <c r="CN25" s="147"/>
      <c r="CO25" s="147"/>
      <c r="CP25" s="147"/>
      <c r="CQ25" s="147"/>
      <c r="CR25" s="147"/>
      <c r="CS25" s="147"/>
      <c r="CT25" s="147"/>
      <c r="CU25" s="147"/>
      <c r="CV25" s="147"/>
    </row>
    <row r="26" spans="1:100">
      <c r="A26" s="5" t="s">
        <v>24</v>
      </c>
      <c r="B26" s="5">
        <v>32444</v>
      </c>
      <c r="C26" s="5">
        <v>34338</v>
      </c>
      <c r="D26" s="5">
        <v>34908</v>
      </c>
      <c r="E26" s="5">
        <v>35408</v>
      </c>
      <c r="F26" s="5">
        <v>35553.834542744298</v>
      </c>
      <c r="G26" s="5">
        <v>35458.006704892301</v>
      </c>
      <c r="H26" s="5">
        <v>36735</v>
      </c>
      <c r="I26" s="5">
        <v>38114</v>
      </c>
      <c r="J26" s="5">
        <v>38903.572243253388</v>
      </c>
      <c r="K26" s="5">
        <v>40601</v>
      </c>
      <c r="L26" s="5">
        <v>42388.916276525924</v>
      </c>
      <c r="M26" s="5">
        <v>43958.731493659805</v>
      </c>
      <c r="N26" s="5">
        <v>46911.527485064871</v>
      </c>
      <c r="O26" s="5">
        <v>46668.420175643572</v>
      </c>
      <c r="P26" s="5">
        <v>46418.646667566987</v>
      </c>
      <c r="Q26" s="11">
        <v>45826.11771225532</v>
      </c>
      <c r="R26" s="11">
        <v>46164.873399073796</v>
      </c>
      <c r="S26" s="11">
        <v>48508.953676980229</v>
      </c>
      <c r="T26" s="11">
        <v>51301.769034941564</v>
      </c>
      <c r="U26" s="11">
        <v>54538.351590847305</v>
      </c>
      <c r="V26" s="11">
        <v>57334.117330340137</v>
      </c>
      <c r="W26" s="11">
        <v>57185.932421415615</v>
      </c>
      <c r="X26" s="11">
        <v>56975.266498981851</v>
      </c>
      <c r="Y26" s="11">
        <v>58362.313227777769</v>
      </c>
      <c r="Z26" s="11">
        <v>58423.364014631297</v>
      </c>
      <c r="AA26" s="11">
        <v>60059.216154350303</v>
      </c>
      <c r="AB26" s="145">
        <f t="shared" si="0"/>
        <v>4</v>
      </c>
      <c r="AC26" s="146">
        <f t="shared" si="1"/>
        <v>3</v>
      </c>
      <c r="AD26" s="146">
        <f t="shared" si="2"/>
        <v>3</v>
      </c>
      <c r="AE26" s="146">
        <f t="shared" si="3"/>
        <v>3</v>
      </c>
      <c r="AF26" s="146">
        <f t="shared" si="4"/>
        <v>3</v>
      </c>
      <c r="AG26" s="146">
        <f t="shared" si="5"/>
        <v>5</v>
      </c>
      <c r="AH26" s="146">
        <f t="shared" si="6"/>
        <v>4</v>
      </c>
      <c r="AI26" s="146">
        <f t="shared" si="7"/>
        <v>4</v>
      </c>
      <c r="AJ26" s="146">
        <f t="shared" si="8"/>
        <v>4</v>
      </c>
      <c r="AK26" s="146">
        <f t="shared" si="9"/>
        <v>4</v>
      </c>
      <c r="AL26" s="146">
        <f t="shared" si="10"/>
        <v>4</v>
      </c>
      <c r="AM26" s="146">
        <f t="shared" si="11"/>
        <v>4</v>
      </c>
      <c r="AN26" s="146">
        <f t="shared" si="12"/>
        <v>3</v>
      </c>
      <c r="AO26" s="146">
        <f t="shared" si="13"/>
        <v>3</v>
      </c>
      <c r="AP26" s="146">
        <f t="shared" si="14"/>
        <v>4</v>
      </c>
      <c r="AQ26" s="146">
        <f t="shared" si="15"/>
        <v>5</v>
      </c>
      <c r="AR26" s="147">
        <f t="shared" si="16"/>
        <v>5</v>
      </c>
      <c r="AS26" s="146">
        <f t="shared" si="25"/>
        <v>4</v>
      </c>
      <c r="AT26" s="146">
        <f t="shared" si="17"/>
        <v>3</v>
      </c>
      <c r="AU26" s="146">
        <f t="shared" si="18"/>
        <v>3</v>
      </c>
      <c r="AV26" s="146">
        <f t="shared" si="19"/>
        <v>3</v>
      </c>
      <c r="AW26" s="147">
        <f t="shared" si="20"/>
        <v>3</v>
      </c>
      <c r="AX26" s="147">
        <f t="shared" si="21"/>
        <v>3</v>
      </c>
      <c r="AY26" s="147">
        <f t="shared" si="22"/>
        <v>3</v>
      </c>
      <c r="AZ26" s="147">
        <f t="shared" si="23"/>
        <v>3</v>
      </c>
      <c r="BA26" s="147">
        <f t="shared" si="23"/>
        <v>3</v>
      </c>
      <c r="BB26" s="25" t="s">
        <v>29</v>
      </c>
      <c r="BC26" s="11" t="s">
        <v>29</v>
      </c>
      <c r="BD26" s="11" t="s">
        <v>29</v>
      </c>
      <c r="BE26" s="11" t="s">
        <v>29</v>
      </c>
      <c r="BF26" s="11" t="s">
        <v>29</v>
      </c>
      <c r="BG26" s="11" t="s">
        <v>29</v>
      </c>
      <c r="BH26" s="11" t="s">
        <v>29</v>
      </c>
      <c r="BI26" s="11" t="s">
        <v>29</v>
      </c>
      <c r="BJ26" s="11" t="s">
        <v>29</v>
      </c>
      <c r="BK26" s="11" t="s">
        <v>29</v>
      </c>
      <c r="BL26" s="11" t="s">
        <v>29</v>
      </c>
      <c r="BM26" s="11" t="s">
        <v>29</v>
      </c>
      <c r="BN26" s="11" t="s">
        <v>29</v>
      </c>
      <c r="BO26" s="11" t="s">
        <v>29</v>
      </c>
      <c r="BP26" s="29" t="s">
        <v>29</v>
      </c>
      <c r="BQ26" s="29" t="s">
        <v>29</v>
      </c>
      <c r="BR26" s="29" t="s">
        <v>29</v>
      </c>
      <c r="BS26" s="29" t="s">
        <v>29</v>
      </c>
      <c r="BT26" s="29" t="s">
        <v>29</v>
      </c>
      <c r="BU26" s="29" t="s">
        <v>29</v>
      </c>
      <c r="BV26" s="29" t="s">
        <v>29</v>
      </c>
      <c r="BW26" s="29" t="s">
        <v>29</v>
      </c>
      <c r="BX26" s="29" t="s">
        <v>29</v>
      </c>
      <c r="BY26" s="29" t="s">
        <v>29</v>
      </c>
      <c r="BZ26" s="29" t="s">
        <v>29</v>
      </c>
      <c r="CA26" s="145"/>
      <c r="CB26" s="146"/>
      <c r="CC26" s="152"/>
      <c r="CD26" s="152"/>
      <c r="CE26" s="152"/>
      <c r="CF26" s="152"/>
      <c r="CG26" s="152"/>
      <c r="CH26" s="152"/>
      <c r="CI26" s="152"/>
      <c r="CJ26" s="153"/>
      <c r="CK26" s="153"/>
      <c r="CL26" s="147"/>
      <c r="CM26" s="147"/>
      <c r="CN26" s="147"/>
      <c r="CO26" s="147"/>
      <c r="CP26" s="147"/>
      <c r="CQ26" s="147"/>
      <c r="CR26" s="147"/>
      <c r="CS26" s="147"/>
      <c r="CT26" s="147"/>
      <c r="CU26" s="147"/>
      <c r="CV26" s="147"/>
    </row>
    <row r="27" spans="1:100">
      <c r="A27" s="14" t="s">
        <v>25</v>
      </c>
      <c r="B27" s="14">
        <v>24399</v>
      </c>
      <c r="C27" s="14">
        <v>25061</v>
      </c>
      <c r="D27" s="14">
        <v>28485</v>
      </c>
      <c r="E27" s="14">
        <v>28078</v>
      </c>
      <c r="F27" s="14">
        <v>28623.431919191898</v>
      </c>
      <c r="G27" s="14">
        <v>30628.221615294598</v>
      </c>
      <c r="H27" s="14">
        <v>32097</v>
      </c>
      <c r="I27" s="14">
        <v>34126</v>
      </c>
      <c r="J27" s="14">
        <v>35346.307700932201</v>
      </c>
      <c r="K27" s="14">
        <v>36906</v>
      </c>
      <c r="L27" s="14">
        <v>38292.9951795671</v>
      </c>
      <c r="M27" s="14">
        <v>39985.717928205122</v>
      </c>
      <c r="N27" s="14">
        <v>40618.090339555558</v>
      </c>
      <c r="O27" s="14">
        <v>40982.767198632479</v>
      </c>
      <c r="P27" s="14">
        <v>41115.653289270384</v>
      </c>
      <c r="Q27" s="15">
        <v>41250.617811367782</v>
      </c>
      <c r="R27" s="15">
        <v>42038.23886408977</v>
      </c>
      <c r="S27" s="15">
        <v>42996.930842945374</v>
      </c>
      <c r="T27" s="15">
        <v>44291.261616933647</v>
      </c>
      <c r="U27" s="15">
        <v>45214.72029958506</v>
      </c>
      <c r="V27" s="15">
        <v>46629.4902374269</v>
      </c>
      <c r="W27" s="15">
        <v>46675.424853383462</v>
      </c>
      <c r="X27" s="15">
        <v>47037.446610450446</v>
      </c>
      <c r="Y27" s="15">
        <v>47848.350698080285</v>
      </c>
      <c r="Z27" s="15">
        <v>47212.803862310007</v>
      </c>
      <c r="AA27" s="15">
        <v>47079.243068216689</v>
      </c>
      <c r="AB27" s="150">
        <f t="shared" si="0"/>
        <v>16</v>
      </c>
      <c r="AC27" s="151">
        <f t="shared" si="1"/>
        <v>15</v>
      </c>
      <c r="AD27" s="151">
        <f t="shared" si="2"/>
        <v>13</v>
      </c>
      <c r="AE27" s="151">
        <f t="shared" si="3"/>
        <v>13</v>
      </c>
      <c r="AF27" s="151">
        <f t="shared" si="4"/>
        <v>13</v>
      </c>
      <c r="AG27" s="151">
        <f t="shared" si="5"/>
        <v>12</v>
      </c>
      <c r="AH27" s="151">
        <f t="shared" si="6"/>
        <v>12</v>
      </c>
      <c r="AI27" s="151">
        <f t="shared" si="7"/>
        <v>11</v>
      </c>
      <c r="AJ27" s="151">
        <f t="shared" si="8"/>
        <v>12</v>
      </c>
      <c r="AK27" s="151">
        <f t="shared" si="9"/>
        <v>8</v>
      </c>
      <c r="AL27" s="151">
        <f t="shared" si="10"/>
        <v>9</v>
      </c>
      <c r="AM27" s="151">
        <f t="shared" si="11"/>
        <v>10</v>
      </c>
      <c r="AN27" s="151">
        <f t="shared" si="12"/>
        <v>9</v>
      </c>
      <c r="AO27" s="151">
        <f t="shared" si="13"/>
        <v>9</v>
      </c>
      <c r="AP27" s="151">
        <f t="shared" si="14"/>
        <v>9</v>
      </c>
      <c r="AQ27" s="151">
        <f t="shared" si="15"/>
        <v>11</v>
      </c>
      <c r="AR27" s="157">
        <f t="shared" si="16"/>
        <v>11</v>
      </c>
      <c r="AS27" s="151">
        <f t="shared" si="25"/>
        <v>12</v>
      </c>
      <c r="AT27" s="151">
        <f t="shared" si="17"/>
        <v>14</v>
      </c>
      <c r="AU27" s="151">
        <f t="shared" si="18"/>
        <v>15</v>
      </c>
      <c r="AV27" s="151">
        <f t="shared" si="19"/>
        <v>13</v>
      </c>
      <c r="AW27" s="157">
        <f t="shared" si="20"/>
        <v>14</v>
      </c>
      <c r="AX27" s="157">
        <f t="shared" si="21"/>
        <v>13</v>
      </c>
      <c r="AY27" s="157">
        <f t="shared" si="22"/>
        <v>11</v>
      </c>
      <c r="AZ27" s="182">
        <f t="shared" si="23"/>
        <v>12</v>
      </c>
      <c r="BA27" s="182">
        <f t="shared" si="23"/>
        <v>12</v>
      </c>
      <c r="BB27" s="44" t="s">
        <v>43</v>
      </c>
      <c r="BC27" s="15" t="s">
        <v>43</v>
      </c>
      <c r="BD27" s="15" t="s">
        <v>43</v>
      </c>
      <c r="BE27" s="15" t="s">
        <v>43</v>
      </c>
      <c r="BF27" s="15" t="s">
        <v>43</v>
      </c>
      <c r="BG27" s="15" t="s">
        <v>43</v>
      </c>
      <c r="BH27" s="15" t="s">
        <v>43</v>
      </c>
      <c r="BI27" s="15" t="s">
        <v>43</v>
      </c>
      <c r="BJ27" s="15" t="s">
        <v>43</v>
      </c>
      <c r="BK27" s="15" t="s">
        <v>43</v>
      </c>
      <c r="BL27" s="15" t="s">
        <v>43</v>
      </c>
      <c r="BM27" s="15" t="s">
        <v>43</v>
      </c>
      <c r="BN27" s="15" t="s">
        <v>43</v>
      </c>
      <c r="BO27" s="15" t="s">
        <v>43</v>
      </c>
      <c r="BP27" s="38" t="s">
        <v>43</v>
      </c>
      <c r="BQ27" s="38" t="s">
        <v>43</v>
      </c>
      <c r="BR27" s="38" t="s">
        <v>43</v>
      </c>
      <c r="BS27" s="38" t="s">
        <v>43</v>
      </c>
      <c r="BT27" s="38" t="s">
        <v>43</v>
      </c>
      <c r="BU27" s="38" t="s">
        <v>43</v>
      </c>
      <c r="BV27" s="38" t="s">
        <v>43</v>
      </c>
      <c r="BW27" s="38" t="s">
        <v>43</v>
      </c>
      <c r="BX27" s="38" t="s">
        <v>43</v>
      </c>
      <c r="BY27" s="38" t="s">
        <v>43</v>
      </c>
      <c r="BZ27" s="38" t="s">
        <v>43</v>
      </c>
      <c r="CA27" s="150"/>
      <c r="CB27" s="151"/>
      <c r="CC27" s="151"/>
      <c r="CD27" s="151"/>
      <c r="CE27" s="151"/>
      <c r="CF27" s="151"/>
      <c r="CG27" s="151"/>
      <c r="CH27" s="151"/>
      <c r="CI27" s="151"/>
      <c r="CJ27" s="151"/>
      <c r="CK27" s="151"/>
      <c r="CL27" s="157"/>
      <c r="CM27" s="157"/>
      <c r="CN27" s="157"/>
      <c r="CO27" s="157"/>
      <c r="CP27" s="157"/>
      <c r="CQ27" s="157"/>
      <c r="CR27" s="157"/>
      <c r="CS27" s="157"/>
      <c r="CT27" s="157"/>
      <c r="CU27" s="157"/>
      <c r="CV27" s="157"/>
    </row>
    <row r="28" spans="1:100">
      <c r="A28" s="55"/>
      <c r="B28" s="55"/>
      <c r="C28" s="55"/>
      <c r="D28" s="55"/>
      <c r="E28" s="55"/>
      <c r="F28" s="55"/>
      <c r="G28" s="55"/>
      <c r="H28" s="55"/>
      <c r="I28" s="55"/>
      <c r="J28" s="55"/>
      <c r="K28" s="55"/>
      <c r="L28" s="55"/>
      <c r="M28" s="55"/>
      <c r="N28" s="55"/>
      <c r="O28" s="55"/>
      <c r="P28" s="55"/>
      <c r="Q28" s="55"/>
      <c r="R28" s="55"/>
      <c r="S28" s="55"/>
      <c r="T28" s="55"/>
      <c r="U28" s="55"/>
      <c r="V28" s="55"/>
      <c r="W28" s="67"/>
      <c r="X28" s="67"/>
      <c r="Y28" s="67"/>
      <c r="Z28" s="67"/>
      <c r="AA28" s="67"/>
      <c r="AB28" s="59"/>
      <c r="AC28" s="53"/>
      <c r="AD28" s="55"/>
      <c r="AE28" s="55"/>
      <c r="AF28" s="55"/>
      <c r="AG28" s="55"/>
      <c r="AH28" s="55"/>
      <c r="AI28" s="55"/>
      <c r="AJ28" s="55"/>
      <c r="AK28" s="55"/>
      <c r="AL28" s="55"/>
      <c r="AM28" s="55"/>
      <c r="AN28" s="55"/>
      <c r="AO28" s="55"/>
      <c r="AP28" s="55"/>
      <c r="AQ28" s="55"/>
      <c r="AR28" s="170"/>
      <c r="AS28" s="55"/>
      <c r="AT28" s="55"/>
      <c r="AU28" s="55"/>
      <c r="AV28" s="55"/>
      <c r="AW28" s="169"/>
      <c r="AX28" s="169"/>
      <c r="AY28" s="169"/>
      <c r="AZ28" s="169"/>
      <c r="BA28" s="169"/>
      <c r="BB28" s="59"/>
      <c r="BC28" s="55"/>
      <c r="BD28" s="55"/>
      <c r="BE28" s="55"/>
      <c r="BF28" s="55"/>
      <c r="BG28" s="55"/>
      <c r="BH28" s="55"/>
      <c r="BI28" s="55"/>
      <c r="BJ28" s="55"/>
      <c r="BK28" s="55"/>
      <c r="BL28" s="55"/>
      <c r="BM28" s="55"/>
      <c r="BN28" s="55"/>
      <c r="BO28" s="55"/>
      <c r="BP28" s="55"/>
      <c r="BQ28" s="55"/>
      <c r="BR28" s="55"/>
      <c r="BS28" s="55"/>
      <c r="BT28" s="55"/>
      <c r="BU28" s="55"/>
      <c r="BV28" s="55"/>
      <c r="BW28" s="67"/>
      <c r="BX28" s="67"/>
      <c r="BY28" s="67"/>
      <c r="BZ28" s="67"/>
      <c r="CA28" s="59"/>
      <c r="CB28" s="53"/>
      <c r="CC28" s="55"/>
      <c r="CD28" s="55"/>
      <c r="CE28" s="55"/>
      <c r="CF28" s="55"/>
      <c r="CG28" s="55"/>
      <c r="CH28" s="55"/>
      <c r="CI28" s="55"/>
      <c r="CJ28" s="55"/>
      <c r="CK28" s="55"/>
      <c r="CL28" s="55"/>
      <c r="CM28" s="55"/>
      <c r="CN28" s="55"/>
      <c r="CO28" s="55"/>
      <c r="CP28" s="55"/>
      <c r="CQ28" s="55"/>
      <c r="CR28" s="55"/>
      <c r="CS28" s="55"/>
      <c r="CT28" s="67"/>
    </row>
    <row r="29" spans="1:100" ht="15">
      <c r="A29" s="56" t="s">
        <v>75</v>
      </c>
      <c r="B29" s="56"/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  <c r="P29" s="56"/>
      <c r="Q29" s="56"/>
      <c r="R29" s="67">
        <v>59314.631578947367</v>
      </c>
      <c r="S29" s="56"/>
      <c r="T29" s="67">
        <v>63872</v>
      </c>
      <c r="U29" s="67">
        <v>37266.782608695656</v>
      </c>
      <c r="V29" s="56">
        <v>65632.649999999994</v>
      </c>
      <c r="W29" s="67">
        <v>66950.571428571435</v>
      </c>
      <c r="X29" s="67">
        <v>79052.555555555562</v>
      </c>
      <c r="Y29" s="67">
        <v>66262</v>
      </c>
      <c r="Z29" s="67">
        <v>63926.558823529405</v>
      </c>
      <c r="AA29" s="67">
        <v>64813.5</v>
      </c>
      <c r="AB29" s="60"/>
      <c r="AC29" s="61"/>
      <c r="AD29" s="56"/>
      <c r="AE29" s="56"/>
      <c r="AF29" s="56"/>
      <c r="AG29" s="56"/>
      <c r="AH29" s="56"/>
      <c r="AI29" s="56"/>
      <c r="AJ29" s="56"/>
      <c r="AK29" s="56"/>
      <c r="AL29" s="56"/>
      <c r="AM29" s="56"/>
      <c r="AN29" s="56"/>
      <c r="AO29" s="56"/>
      <c r="AP29" s="56"/>
      <c r="AQ29" s="56"/>
      <c r="AR29" s="177"/>
      <c r="AS29" s="56"/>
      <c r="AT29" s="56"/>
      <c r="AU29" s="56"/>
      <c r="AV29" s="56"/>
      <c r="AW29" s="169"/>
      <c r="AX29" s="169"/>
      <c r="AY29" s="169"/>
      <c r="AZ29" s="169"/>
      <c r="BA29" s="169"/>
      <c r="BB29" s="60"/>
      <c r="BC29" s="56"/>
      <c r="BD29" s="56"/>
      <c r="BE29" s="56"/>
      <c r="BF29" s="56"/>
      <c r="BG29" s="56"/>
      <c r="BH29" s="56"/>
      <c r="BI29" s="56"/>
      <c r="BJ29" s="56"/>
      <c r="BK29" s="56"/>
      <c r="BL29" s="56"/>
      <c r="BM29" s="56"/>
      <c r="BN29" s="56"/>
      <c r="BO29" s="56"/>
      <c r="BP29" s="56"/>
      <c r="BQ29" s="56"/>
      <c r="BR29" s="56"/>
      <c r="BS29" s="56"/>
      <c r="BT29" s="67" t="s">
        <v>29</v>
      </c>
      <c r="BU29" s="56"/>
      <c r="BV29" s="56"/>
      <c r="BW29" s="67">
        <v>59348</v>
      </c>
      <c r="BX29" s="68" t="s">
        <v>29</v>
      </c>
      <c r="BY29" s="228" t="str">
        <f t="shared" ref="BY29:BZ41" si="30">IF(BG29&gt;0,BG29/AV29,"NA")</f>
        <v>NA</v>
      </c>
      <c r="BZ29" s="228">
        <v>55643.796116504855</v>
      </c>
      <c r="CA29" s="60"/>
      <c r="CB29" s="61"/>
      <c r="CC29" s="56"/>
      <c r="CD29" s="56"/>
      <c r="CE29" s="56"/>
      <c r="CF29" s="56"/>
      <c r="CG29" s="56"/>
      <c r="CH29" s="56"/>
      <c r="CI29" s="56"/>
      <c r="CJ29" s="56"/>
      <c r="CK29" s="56"/>
      <c r="CL29" s="56"/>
      <c r="CM29" s="56"/>
      <c r="CN29" s="56"/>
      <c r="CO29" s="56"/>
      <c r="CP29" s="56"/>
      <c r="CQ29" s="56"/>
      <c r="CR29" s="56"/>
      <c r="CS29" s="56"/>
      <c r="CT29" s="67"/>
    </row>
    <row r="30" spans="1:100">
      <c r="A30" s="55" t="s">
        <v>76</v>
      </c>
      <c r="B30" s="55"/>
      <c r="C30" s="55"/>
      <c r="D30" s="55"/>
      <c r="E30" s="55"/>
      <c r="F30" s="55"/>
      <c r="G30" s="55"/>
      <c r="H30" s="55"/>
      <c r="I30" s="55"/>
      <c r="J30" s="55"/>
      <c r="K30" s="55"/>
      <c r="L30" s="55"/>
      <c r="M30" s="55"/>
      <c r="N30" s="55"/>
      <c r="O30" s="55"/>
      <c r="P30" s="55"/>
      <c r="Q30" s="55"/>
      <c r="R30" s="67">
        <v>60728.586879432623</v>
      </c>
      <c r="S30" s="55"/>
      <c r="T30" s="67">
        <v>63029</v>
      </c>
      <c r="U30" s="55">
        <v>65037.919842829077</v>
      </c>
      <c r="V30" s="55">
        <v>67329.568604191387</v>
      </c>
      <c r="W30" s="67">
        <v>67372.158679017317</v>
      </c>
      <c r="X30" s="67">
        <v>67567.783132530123</v>
      </c>
      <c r="Y30" s="67">
        <v>67369</v>
      </c>
      <c r="Z30" s="67">
        <v>66913.026920257398</v>
      </c>
      <c r="AA30" s="67">
        <v>67346.927112092773</v>
      </c>
      <c r="AB30" s="59"/>
      <c r="AC30" s="53"/>
      <c r="AD30" s="55"/>
      <c r="AE30" s="55"/>
      <c r="AF30" s="55"/>
      <c r="AG30" s="55"/>
      <c r="AH30" s="55"/>
      <c r="AI30" s="55"/>
      <c r="AJ30" s="55"/>
      <c r="AK30" s="55"/>
      <c r="AL30" s="55"/>
      <c r="AM30" s="55"/>
      <c r="AN30" s="55"/>
      <c r="AO30" s="55"/>
      <c r="AP30" s="55"/>
      <c r="AQ30" s="55"/>
      <c r="AR30" s="170"/>
      <c r="AS30" s="55"/>
      <c r="AT30" s="55"/>
      <c r="AU30" s="55"/>
      <c r="AV30" s="55"/>
      <c r="AW30" s="169"/>
      <c r="AX30" s="169"/>
      <c r="AY30" s="169"/>
      <c r="AZ30" s="169"/>
      <c r="BA30" s="169"/>
      <c r="BB30" s="59"/>
      <c r="BC30" s="55"/>
      <c r="BD30" s="55"/>
      <c r="BE30" s="55"/>
      <c r="BF30" s="55"/>
      <c r="BG30" s="55"/>
      <c r="BH30" s="55"/>
      <c r="BI30" s="55"/>
      <c r="BJ30" s="55"/>
      <c r="BK30" s="55"/>
      <c r="BL30" s="55"/>
      <c r="BM30" s="55"/>
      <c r="BN30" s="55"/>
      <c r="BO30" s="55"/>
      <c r="BP30" s="55"/>
      <c r="BQ30" s="55"/>
      <c r="BR30" s="55"/>
      <c r="BS30" s="55"/>
      <c r="BT30" s="67" t="s">
        <v>29</v>
      </c>
      <c r="BU30" s="55"/>
      <c r="BV30" s="55"/>
      <c r="BW30" s="67">
        <v>37090.6</v>
      </c>
      <c r="BX30" s="68" t="s">
        <v>29</v>
      </c>
      <c r="BY30" s="226" t="str">
        <f t="shared" si="30"/>
        <v>NA</v>
      </c>
      <c r="BZ30" s="226">
        <v>65533.137759336096</v>
      </c>
      <c r="CA30" s="59"/>
      <c r="CB30" s="53"/>
      <c r="CC30" s="55"/>
      <c r="CD30" s="55"/>
      <c r="CE30" s="55"/>
      <c r="CF30" s="55"/>
      <c r="CG30" s="55"/>
      <c r="CH30" s="55"/>
      <c r="CI30" s="55"/>
      <c r="CJ30" s="55"/>
      <c r="CK30" s="55"/>
      <c r="CL30" s="55"/>
      <c r="CM30" s="55"/>
      <c r="CN30" s="55"/>
      <c r="CO30" s="55"/>
      <c r="CP30" s="55"/>
      <c r="CQ30" s="55"/>
      <c r="CR30" s="55"/>
      <c r="CS30" s="55"/>
      <c r="CT30" s="67"/>
    </row>
    <row r="31" spans="1:100">
      <c r="A31" s="55" t="s">
        <v>77</v>
      </c>
      <c r="B31" s="55"/>
      <c r="C31" s="55"/>
      <c r="D31" s="55"/>
      <c r="E31" s="55"/>
      <c r="F31" s="55"/>
      <c r="G31" s="55"/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67">
        <v>69523.613761364919</v>
      </c>
      <c r="S31" s="55"/>
      <c r="T31" s="67">
        <v>75461</v>
      </c>
      <c r="U31" s="55">
        <v>78708.43887688985</v>
      </c>
      <c r="V31" s="55">
        <v>81068.060538116595</v>
      </c>
      <c r="W31" s="67">
        <v>82762.535560576711</v>
      </c>
      <c r="X31" s="67">
        <v>83091.901304563216</v>
      </c>
      <c r="Y31" s="67">
        <v>83606</v>
      </c>
      <c r="Z31" s="67">
        <v>74203.399431317754</v>
      </c>
      <c r="AA31" s="67">
        <v>73154.37866544546</v>
      </c>
      <c r="AB31" s="59"/>
      <c r="AC31" s="53"/>
      <c r="AD31" s="55"/>
      <c r="AE31" s="55"/>
      <c r="AF31" s="55"/>
      <c r="AG31" s="55"/>
      <c r="AH31" s="55"/>
      <c r="AI31" s="55"/>
      <c r="AJ31" s="55"/>
      <c r="AK31" s="55"/>
      <c r="AL31" s="55"/>
      <c r="AM31" s="55"/>
      <c r="AN31" s="55"/>
      <c r="AO31" s="55"/>
      <c r="AP31" s="55"/>
      <c r="AQ31" s="55"/>
      <c r="AR31" s="170"/>
      <c r="AS31" s="55"/>
      <c r="AT31" s="55"/>
      <c r="AU31" s="55"/>
      <c r="AV31" s="55"/>
      <c r="AW31" s="169"/>
      <c r="AX31" s="169"/>
      <c r="AY31" s="169"/>
      <c r="AZ31" s="169"/>
      <c r="BA31" s="169"/>
      <c r="BB31" s="59"/>
      <c r="BC31" s="55"/>
      <c r="BD31" s="55"/>
      <c r="BE31" s="55"/>
      <c r="BF31" s="55"/>
      <c r="BG31" s="55"/>
      <c r="BH31" s="55"/>
      <c r="BI31" s="55"/>
      <c r="BJ31" s="55"/>
      <c r="BK31" s="55"/>
      <c r="BL31" s="55"/>
      <c r="BM31" s="55"/>
      <c r="BN31" s="55"/>
      <c r="BO31" s="55"/>
      <c r="BP31" s="55"/>
      <c r="BQ31" s="55"/>
      <c r="BR31" s="55"/>
      <c r="BS31" s="55"/>
      <c r="BT31" s="67" t="s">
        <v>29</v>
      </c>
      <c r="BU31" s="55"/>
      <c r="BV31" s="55"/>
      <c r="BW31" s="67">
        <v>71932.970873786413</v>
      </c>
      <c r="BX31" s="68" t="s">
        <v>29</v>
      </c>
      <c r="BY31" s="226" t="str">
        <f t="shared" si="30"/>
        <v>NA</v>
      </c>
      <c r="BZ31" s="226">
        <v>74912.070579543244</v>
      </c>
      <c r="CA31" s="59"/>
      <c r="CB31" s="53"/>
      <c r="CC31" s="55"/>
      <c r="CD31" s="55"/>
      <c r="CE31" s="55"/>
      <c r="CF31" s="55"/>
      <c r="CG31" s="55"/>
      <c r="CH31" s="55"/>
      <c r="CI31" s="55"/>
      <c r="CJ31" s="55"/>
      <c r="CK31" s="55"/>
      <c r="CL31" s="55"/>
      <c r="CM31" s="55"/>
      <c r="CN31" s="55"/>
      <c r="CO31" s="55"/>
      <c r="CP31" s="55"/>
      <c r="CQ31" s="55"/>
      <c r="CR31" s="55"/>
      <c r="CS31" s="55"/>
      <c r="CT31" s="67"/>
    </row>
    <row r="32" spans="1:100">
      <c r="A32" s="55" t="s">
        <v>78</v>
      </c>
      <c r="B32" s="55"/>
      <c r="C32" s="55"/>
      <c r="D32" s="55"/>
      <c r="E32" s="55"/>
      <c r="F32" s="55"/>
      <c r="G32" s="55"/>
      <c r="H32" s="55"/>
      <c r="I32" s="55"/>
      <c r="J32" s="55"/>
      <c r="K32" s="55"/>
      <c r="L32" s="55"/>
      <c r="M32" s="55"/>
      <c r="N32" s="55"/>
      <c r="O32" s="55"/>
      <c r="P32" s="55"/>
      <c r="Q32" s="55"/>
      <c r="R32" s="67">
        <v>42847.798695246973</v>
      </c>
      <c r="S32" s="55"/>
      <c r="T32" s="67">
        <v>44361</v>
      </c>
      <c r="U32" s="55">
        <v>46155.017101710167</v>
      </c>
      <c r="V32" s="55">
        <v>49152.727748691097</v>
      </c>
      <c r="W32" s="67">
        <v>49938.822773972606</v>
      </c>
      <c r="X32" s="67">
        <v>47533.237631792377</v>
      </c>
      <c r="Y32" s="67">
        <v>48242</v>
      </c>
      <c r="Z32" s="67">
        <v>49165.167920209293</v>
      </c>
      <c r="AA32" s="67">
        <v>49980.818870647665</v>
      </c>
      <c r="AB32" s="59"/>
      <c r="AC32" s="53"/>
      <c r="AD32" s="55"/>
      <c r="AE32" s="55"/>
      <c r="AF32" s="55"/>
      <c r="AG32" s="55"/>
      <c r="AH32" s="55"/>
      <c r="AI32" s="55"/>
      <c r="AJ32" s="55"/>
      <c r="AK32" s="55"/>
      <c r="AL32" s="55"/>
      <c r="AM32" s="55"/>
      <c r="AN32" s="55"/>
      <c r="AO32" s="55"/>
      <c r="AP32" s="55"/>
      <c r="AQ32" s="55"/>
      <c r="AR32" s="170"/>
      <c r="AS32" s="55"/>
      <c r="AT32" s="55"/>
      <c r="AU32" s="55"/>
      <c r="AV32" s="55"/>
      <c r="AW32" s="169"/>
      <c r="AX32" s="169"/>
      <c r="AY32" s="169"/>
      <c r="AZ32" s="169"/>
      <c r="BA32" s="169"/>
      <c r="BB32" s="59"/>
      <c r="BC32" s="55"/>
      <c r="BD32" s="55"/>
      <c r="BE32" s="55"/>
      <c r="BF32" s="55"/>
      <c r="BG32" s="55"/>
      <c r="BH32" s="55"/>
      <c r="BI32" s="55"/>
      <c r="BJ32" s="55"/>
      <c r="BK32" s="55"/>
      <c r="BL32" s="55"/>
      <c r="BM32" s="55"/>
      <c r="BN32" s="55"/>
      <c r="BO32" s="55"/>
      <c r="BP32" s="55"/>
      <c r="BQ32" s="55"/>
      <c r="BR32" s="55"/>
      <c r="BS32" s="55"/>
      <c r="BT32" s="67" t="s">
        <v>29</v>
      </c>
      <c r="BU32" s="55"/>
      <c r="BV32" s="55"/>
      <c r="BW32" s="67" t="s">
        <v>29</v>
      </c>
      <c r="BX32" s="68" t="s">
        <v>29</v>
      </c>
      <c r="BY32" s="226" t="str">
        <f t="shared" si="30"/>
        <v>NA</v>
      </c>
      <c r="BZ32" s="226">
        <v>49714.234318872615</v>
      </c>
      <c r="CA32" s="59"/>
      <c r="CB32" s="53"/>
      <c r="CC32" s="55"/>
      <c r="CD32" s="55"/>
      <c r="CE32" s="55"/>
      <c r="CF32" s="55"/>
      <c r="CG32" s="55"/>
      <c r="CH32" s="55"/>
      <c r="CI32" s="55"/>
      <c r="CJ32" s="55"/>
      <c r="CK32" s="55"/>
      <c r="CL32" s="55"/>
      <c r="CM32" s="55"/>
      <c r="CN32" s="55"/>
      <c r="CO32" s="55"/>
      <c r="CP32" s="55"/>
      <c r="CQ32" s="55"/>
      <c r="CR32" s="55"/>
      <c r="CS32" s="55"/>
      <c r="CT32" s="67"/>
    </row>
    <row r="33" spans="1:100">
      <c r="A33" s="55" t="s">
        <v>79</v>
      </c>
      <c r="B33" s="55"/>
      <c r="C33" s="55"/>
      <c r="D33" s="55"/>
      <c r="E33" s="55"/>
      <c r="F33" s="55"/>
      <c r="G33" s="55"/>
      <c r="H33" s="55"/>
      <c r="I33" s="55"/>
      <c r="J33" s="55"/>
      <c r="K33" s="55"/>
      <c r="L33" s="55"/>
      <c r="M33" s="55"/>
      <c r="N33" s="55"/>
      <c r="O33" s="55"/>
      <c r="P33" s="55"/>
      <c r="Q33" s="55"/>
      <c r="R33" s="67">
        <v>53360.629526462399</v>
      </c>
      <c r="S33" s="55"/>
      <c r="T33" s="67">
        <v>56876</v>
      </c>
      <c r="U33" s="55">
        <v>61566.22891566265</v>
      </c>
      <c r="V33" s="55">
        <v>67780.008849557518</v>
      </c>
      <c r="W33" s="67">
        <v>66947.171284634765</v>
      </c>
      <c r="X33" s="67">
        <v>62443.010256410256</v>
      </c>
      <c r="Y33" s="67">
        <v>66031</v>
      </c>
      <c r="Z33" s="67">
        <v>65985.310967922676</v>
      </c>
      <c r="AA33" s="67">
        <v>67735.051769604441</v>
      </c>
      <c r="AB33" s="59"/>
      <c r="AC33" s="53"/>
      <c r="AD33" s="55"/>
      <c r="AE33" s="55"/>
      <c r="AF33" s="55"/>
      <c r="AG33" s="55"/>
      <c r="AH33" s="55"/>
      <c r="AI33" s="55"/>
      <c r="AJ33" s="55"/>
      <c r="AK33" s="55"/>
      <c r="AL33" s="55"/>
      <c r="AM33" s="55"/>
      <c r="AN33" s="55"/>
      <c r="AO33" s="55"/>
      <c r="AP33" s="55"/>
      <c r="AQ33" s="55"/>
      <c r="AR33" s="170"/>
      <c r="AS33" s="55"/>
      <c r="AT33" s="55"/>
      <c r="AU33" s="55"/>
      <c r="AV33" s="55"/>
      <c r="AW33" s="169"/>
      <c r="AX33" s="169"/>
      <c r="AY33" s="169"/>
      <c r="AZ33" s="169"/>
      <c r="BA33" s="169"/>
      <c r="BB33" s="59"/>
      <c r="BC33" s="55"/>
      <c r="BD33" s="55"/>
      <c r="BE33" s="55"/>
      <c r="BF33" s="55"/>
      <c r="BG33" s="55"/>
      <c r="BH33" s="55"/>
      <c r="BI33" s="55"/>
      <c r="BJ33" s="55"/>
      <c r="BK33" s="55"/>
      <c r="BL33" s="55"/>
      <c r="BM33" s="55"/>
      <c r="BN33" s="55"/>
      <c r="BO33" s="55"/>
      <c r="BP33" s="55"/>
      <c r="BQ33" s="55"/>
      <c r="BR33" s="55"/>
      <c r="BS33" s="55"/>
      <c r="BT33" s="67" t="s">
        <v>29</v>
      </c>
      <c r="BU33" s="55"/>
      <c r="BV33" s="55"/>
      <c r="BW33" s="67" t="s">
        <v>29</v>
      </c>
      <c r="BX33" s="68" t="s">
        <v>29</v>
      </c>
      <c r="BY33" s="226" t="str">
        <f t="shared" si="30"/>
        <v>NA</v>
      </c>
      <c r="BZ33" s="226" t="str">
        <f t="shared" si="30"/>
        <v>NA</v>
      </c>
      <c r="CA33" s="59"/>
      <c r="CB33" s="53"/>
      <c r="CC33" s="55"/>
      <c r="CD33" s="55"/>
      <c r="CE33" s="55"/>
      <c r="CF33" s="55"/>
      <c r="CG33" s="55"/>
      <c r="CH33" s="55"/>
      <c r="CI33" s="55"/>
      <c r="CJ33" s="55"/>
      <c r="CK33" s="55"/>
      <c r="CL33" s="55"/>
      <c r="CM33" s="55"/>
      <c r="CN33" s="55"/>
      <c r="CO33" s="55"/>
      <c r="CP33" s="55"/>
      <c r="CQ33" s="55"/>
      <c r="CR33" s="55"/>
      <c r="CS33" s="55"/>
      <c r="CT33" s="67"/>
    </row>
    <row r="34" spans="1:100">
      <c r="A34" s="55" t="s">
        <v>80</v>
      </c>
      <c r="B34" s="55"/>
      <c r="C34" s="55"/>
      <c r="D34" s="55"/>
      <c r="E34" s="55"/>
      <c r="F34" s="55"/>
      <c r="G34" s="55"/>
      <c r="H34" s="55"/>
      <c r="I34" s="55"/>
      <c r="J34" s="55"/>
      <c r="K34" s="55"/>
      <c r="L34" s="55"/>
      <c r="M34" s="55"/>
      <c r="N34" s="55"/>
      <c r="O34" s="55"/>
      <c r="P34" s="55"/>
      <c r="Q34" s="55"/>
      <c r="R34" s="67">
        <v>42562.929378531073</v>
      </c>
      <c r="S34" s="55"/>
      <c r="T34" s="67">
        <v>48785</v>
      </c>
      <c r="U34" s="55">
        <v>48001.923076923078</v>
      </c>
      <c r="V34" s="55">
        <v>48475.153631284913</v>
      </c>
      <c r="W34" s="67">
        <v>47261.882483370289</v>
      </c>
      <c r="X34" s="67">
        <v>48517.923076923078</v>
      </c>
      <c r="Y34" s="67">
        <v>48124</v>
      </c>
      <c r="Z34" s="67">
        <v>48658.090723981906</v>
      </c>
      <c r="AA34" s="67">
        <v>49670.291796220998</v>
      </c>
      <c r="AB34" s="59"/>
      <c r="AC34" s="53"/>
      <c r="AD34" s="55"/>
      <c r="AE34" s="55"/>
      <c r="AF34" s="55"/>
      <c r="AG34" s="55"/>
      <c r="AH34" s="55"/>
      <c r="AI34" s="55"/>
      <c r="AJ34" s="55"/>
      <c r="AK34" s="55"/>
      <c r="AL34" s="55"/>
      <c r="AM34" s="55"/>
      <c r="AN34" s="55"/>
      <c r="AO34" s="55"/>
      <c r="AP34" s="55"/>
      <c r="AQ34" s="55"/>
      <c r="AR34" s="170"/>
      <c r="AS34" s="55"/>
      <c r="AT34" s="55"/>
      <c r="AU34" s="55"/>
      <c r="AV34" s="55"/>
      <c r="AW34" s="169"/>
      <c r="AX34" s="169"/>
      <c r="AY34" s="169"/>
      <c r="AZ34" s="169"/>
      <c r="BA34" s="169"/>
      <c r="BB34" s="59"/>
      <c r="BC34" s="55"/>
      <c r="BD34" s="55"/>
      <c r="BE34" s="55"/>
      <c r="BF34" s="55"/>
      <c r="BG34" s="55"/>
      <c r="BH34" s="55"/>
      <c r="BI34" s="55"/>
      <c r="BJ34" s="55"/>
      <c r="BK34" s="55"/>
      <c r="BL34" s="55"/>
      <c r="BM34" s="55"/>
      <c r="BN34" s="55"/>
      <c r="BO34" s="55"/>
      <c r="BP34" s="55"/>
      <c r="BQ34" s="55"/>
      <c r="BR34" s="55"/>
      <c r="BS34" s="55"/>
      <c r="BT34" s="67" t="s">
        <v>29</v>
      </c>
      <c r="BU34" s="55"/>
      <c r="BV34" s="55"/>
      <c r="BW34" s="67" t="s">
        <v>29</v>
      </c>
      <c r="BX34" s="68" t="s">
        <v>29</v>
      </c>
      <c r="BY34" s="226" t="str">
        <f t="shared" si="30"/>
        <v>NA</v>
      </c>
      <c r="BZ34" s="226">
        <v>45485.012539184951</v>
      </c>
      <c r="CA34" s="59"/>
      <c r="CB34" s="53"/>
      <c r="CC34" s="55"/>
      <c r="CD34" s="55"/>
      <c r="CE34" s="55"/>
      <c r="CF34" s="55"/>
      <c r="CG34" s="55"/>
      <c r="CH34" s="55"/>
      <c r="CI34" s="55"/>
      <c r="CJ34" s="55"/>
      <c r="CK34" s="55"/>
      <c r="CL34" s="55"/>
      <c r="CM34" s="55"/>
      <c r="CN34" s="55"/>
      <c r="CO34" s="55"/>
      <c r="CP34" s="55"/>
      <c r="CQ34" s="55"/>
      <c r="CR34" s="55"/>
      <c r="CS34" s="55"/>
      <c r="CT34" s="67"/>
    </row>
    <row r="35" spans="1:100">
      <c r="A35" s="55" t="s">
        <v>81</v>
      </c>
      <c r="B35" s="55"/>
      <c r="C35" s="55"/>
      <c r="D35" s="55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67">
        <v>38398.747422680412</v>
      </c>
      <c r="S35" s="55"/>
      <c r="T35" s="67">
        <v>38767</v>
      </c>
      <c r="U35" s="55">
        <v>40683.372197309414</v>
      </c>
      <c r="V35" s="55">
        <v>41688.426778242676</v>
      </c>
      <c r="W35" s="67">
        <v>42803.204444444447</v>
      </c>
      <c r="X35" s="67">
        <v>42561.120481927712</v>
      </c>
      <c r="Y35" s="67">
        <v>42473</v>
      </c>
      <c r="Z35" s="67">
        <v>41752.33607520564</v>
      </c>
      <c r="AA35" s="67">
        <v>44689.026206896553</v>
      </c>
      <c r="AB35" s="59"/>
      <c r="AC35" s="53"/>
      <c r="AD35" s="55"/>
      <c r="AE35" s="55"/>
      <c r="AF35" s="55"/>
      <c r="AG35" s="55"/>
      <c r="AH35" s="55"/>
      <c r="AI35" s="55"/>
      <c r="AJ35" s="55"/>
      <c r="AK35" s="55"/>
      <c r="AL35" s="55"/>
      <c r="AM35" s="55"/>
      <c r="AN35" s="55"/>
      <c r="AO35" s="55"/>
      <c r="AP35" s="55"/>
      <c r="AQ35" s="55"/>
      <c r="AR35" s="170"/>
      <c r="AS35" s="55"/>
      <c r="AT35" s="55"/>
      <c r="AU35" s="55"/>
      <c r="AV35" s="55"/>
      <c r="AW35" s="169"/>
      <c r="AX35" s="169"/>
      <c r="AY35" s="169"/>
      <c r="AZ35" s="169"/>
      <c r="BA35" s="169"/>
      <c r="BB35" s="59"/>
      <c r="BC35" s="55"/>
      <c r="BD35" s="55"/>
      <c r="BE35" s="55"/>
      <c r="BF35" s="55"/>
      <c r="BG35" s="55"/>
      <c r="BH35" s="55"/>
      <c r="BI35" s="55"/>
      <c r="BJ35" s="55"/>
      <c r="BK35" s="55"/>
      <c r="BL35" s="55"/>
      <c r="BM35" s="55"/>
      <c r="BN35" s="55"/>
      <c r="BO35" s="55"/>
      <c r="BP35" s="55"/>
      <c r="BQ35" s="55"/>
      <c r="BR35" s="55"/>
      <c r="BS35" s="55"/>
      <c r="BT35" s="67" t="s">
        <v>29</v>
      </c>
      <c r="BU35" s="55"/>
      <c r="BV35" s="55"/>
      <c r="BW35" s="67" t="s">
        <v>29</v>
      </c>
      <c r="BX35" s="68" t="s">
        <v>29</v>
      </c>
      <c r="BY35" s="226" t="str">
        <f t="shared" si="30"/>
        <v>NA</v>
      </c>
      <c r="BZ35" s="226" t="str">
        <f t="shared" si="30"/>
        <v>NA</v>
      </c>
      <c r="CA35" s="59"/>
      <c r="CB35" s="53"/>
      <c r="CC35" s="55"/>
      <c r="CD35" s="55"/>
      <c r="CE35" s="55"/>
      <c r="CF35" s="55"/>
      <c r="CG35" s="55"/>
      <c r="CH35" s="55"/>
      <c r="CI35" s="55"/>
      <c r="CJ35" s="55"/>
      <c r="CK35" s="55"/>
      <c r="CL35" s="55"/>
      <c r="CM35" s="55"/>
      <c r="CN35" s="55"/>
      <c r="CO35" s="55"/>
      <c r="CP35" s="55"/>
      <c r="CQ35" s="55"/>
      <c r="CR35" s="55"/>
      <c r="CS35" s="55"/>
      <c r="CT35" s="67"/>
    </row>
    <row r="36" spans="1:100">
      <c r="A36" s="55" t="s">
        <v>82</v>
      </c>
      <c r="B36" s="55"/>
      <c r="C36" s="55"/>
      <c r="D36" s="55"/>
      <c r="E36" s="55"/>
      <c r="F36" s="55"/>
      <c r="G36" s="55"/>
      <c r="H36" s="55"/>
      <c r="I36" s="55"/>
      <c r="J36" s="55"/>
      <c r="K36" s="55"/>
      <c r="L36" s="55"/>
      <c r="M36" s="55"/>
      <c r="N36" s="55"/>
      <c r="O36" s="55"/>
      <c r="P36" s="55"/>
      <c r="Q36" s="55"/>
      <c r="R36" s="67">
        <v>55841.404069767443</v>
      </c>
      <c r="S36" s="55"/>
      <c r="T36" s="67">
        <v>60432</v>
      </c>
      <c r="U36" s="55">
        <v>61971.20930232558</v>
      </c>
      <c r="V36" s="55">
        <v>61983.994475138119</v>
      </c>
      <c r="W36" s="67">
        <v>65102.762925598989</v>
      </c>
      <c r="X36" s="67">
        <v>64559.728750000002</v>
      </c>
      <c r="Y36" s="67">
        <v>64297</v>
      </c>
      <c r="Z36" s="68">
        <v>61201.167099434853</v>
      </c>
      <c r="AA36" s="68">
        <v>59550.218702448467</v>
      </c>
      <c r="AB36" s="59"/>
      <c r="AC36" s="53"/>
      <c r="AD36" s="55"/>
      <c r="AE36" s="55"/>
      <c r="AF36" s="55"/>
      <c r="AG36" s="55"/>
      <c r="AH36" s="55"/>
      <c r="AI36" s="55"/>
      <c r="AJ36" s="55"/>
      <c r="AK36" s="55"/>
      <c r="AL36" s="55"/>
      <c r="AM36" s="55"/>
      <c r="AN36" s="55"/>
      <c r="AO36" s="55"/>
      <c r="AP36" s="55"/>
      <c r="AQ36" s="55"/>
      <c r="AR36" s="170"/>
      <c r="AS36" s="55"/>
      <c r="AT36" s="55"/>
      <c r="AU36" s="55"/>
      <c r="AV36" s="55"/>
      <c r="AW36" s="169"/>
      <c r="AX36" s="169"/>
      <c r="AY36" s="169"/>
      <c r="AZ36" s="169"/>
      <c r="BA36" s="169"/>
      <c r="BB36" s="59"/>
      <c r="BC36" s="55"/>
      <c r="BD36" s="55"/>
      <c r="BE36" s="55"/>
      <c r="BF36" s="55"/>
      <c r="BG36" s="55"/>
      <c r="BH36" s="55"/>
      <c r="BI36" s="55"/>
      <c r="BJ36" s="55"/>
      <c r="BK36" s="55"/>
      <c r="BL36" s="55"/>
      <c r="BM36" s="55"/>
      <c r="BN36" s="55"/>
      <c r="BO36" s="55"/>
      <c r="BP36" s="55"/>
      <c r="BQ36" s="55"/>
      <c r="BR36" s="55"/>
      <c r="BS36" s="55"/>
      <c r="BT36" s="67" t="s">
        <v>29</v>
      </c>
      <c r="BU36" s="55"/>
      <c r="BV36" s="55"/>
      <c r="BW36" s="67" t="s">
        <v>29</v>
      </c>
      <c r="BX36" s="68" t="s">
        <v>29</v>
      </c>
      <c r="BY36" s="226" t="str">
        <f t="shared" si="30"/>
        <v>NA</v>
      </c>
      <c r="BZ36" s="226">
        <v>73850.261538461549</v>
      </c>
      <c r="CA36" s="59"/>
      <c r="CB36" s="53"/>
      <c r="CC36" s="55"/>
      <c r="CD36" s="55"/>
      <c r="CE36" s="55"/>
      <c r="CF36" s="55"/>
      <c r="CG36" s="55"/>
      <c r="CH36" s="55"/>
      <c r="CI36" s="55"/>
      <c r="CJ36" s="55"/>
      <c r="CK36" s="55"/>
      <c r="CL36" s="55"/>
      <c r="CM36" s="55"/>
      <c r="CN36" s="55"/>
      <c r="CO36" s="55"/>
      <c r="CP36" s="55"/>
      <c r="CQ36" s="55"/>
      <c r="CR36" s="55"/>
      <c r="CS36" s="55"/>
      <c r="CT36" s="67"/>
    </row>
    <row r="37" spans="1:100">
      <c r="A37" s="53" t="s">
        <v>83</v>
      </c>
      <c r="B37" s="53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68">
        <v>42499.890471950137</v>
      </c>
      <c r="S37" s="53"/>
      <c r="T37" s="68">
        <v>43807</v>
      </c>
      <c r="U37" s="53">
        <v>46979.571302037199</v>
      </c>
      <c r="V37" s="53">
        <v>47672.382716049382</v>
      </c>
      <c r="W37" s="68">
        <v>47566.148237179485</v>
      </c>
      <c r="X37" s="68">
        <v>47881.288601455133</v>
      </c>
      <c r="Y37" s="68">
        <v>47994</v>
      </c>
      <c r="Z37" s="68">
        <v>47460.166771061697</v>
      </c>
      <c r="AA37" s="68">
        <v>50632.880829015543</v>
      </c>
      <c r="AB37" s="59"/>
      <c r="AC37" s="53"/>
      <c r="AD37" s="53"/>
      <c r="AE37" s="53"/>
      <c r="AF37" s="53"/>
      <c r="AG37" s="53"/>
      <c r="AH37" s="53"/>
      <c r="AI37" s="53"/>
      <c r="AJ37" s="53"/>
      <c r="AK37" s="53"/>
      <c r="AL37" s="53"/>
      <c r="AM37" s="53"/>
      <c r="AN37" s="53"/>
      <c r="AO37" s="53"/>
      <c r="AP37" s="53"/>
      <c r="AQ37" s="53"/>
      <c r="AR37" s="170"/>
      <c r="AS37" s="53"/>
      <c r="AT37" s="53"/>
      <c r="AU37" s="53"/>
      <c r="AV37" s="53"/>
      <c r="AW37" s="170"/>
      <c r="AX37" s="170"/>
      <c r="AY37" s="170"/>
      <c r="AZ37" s="170"/>
      <c r="BA37" s="170"/>
      <c r="BB37" s="59"/>
      <c r="BC37" s="53"/>
      <c r="BD37" s="53"/>
      <c r="BE37" s="53"/>
      <c r="BF37" s="53"/>
      <c r="BG37" s="53"/>
      <c r="BH37" s="53"/>
      <c r="BI37" s="53"/>
      <c r="BJ37" s="53"/>
      <c r="BK37" s="53"/>
      <c r="BL37" s="53"/>
      <c r="BM37" s="53"/>
      <c r="BN37" s="53"/>
      <c r="BO37" s="53"/>
      <c r="BP37" s="53"/>
      <c r="BQ37" s="53"/>
      <c r="BR37" s="53"/>
      <c r="BS37" s="53"/>
      <c r="BT37" s="68" t="s">
        <v>29</v>
      </c>
      <c r="BU37" s="53"/>
      <c r="BV37" s="53"/>
      <c r="BW37" s="68">
        <v>49983.823529411762</v>
      </c>
      <c r="BX37" s="68" t="s">
        <v>29</v>
      </c>
      <c r="BY37" s="226" t="str">
        <f t="shared" si="30"/>
        <v>NA</v>
      </c>
      <c r="BZ37" s="226">
        <v>39731.311046511626</v>
      </c>
      <c r="CA37" s="59"/>
      <c r="CB37" s="53"/>
      <c r="CC37" s="53"/>
      <c r="CD37" s="53"/>
      <c r="CE37" s="53"/>
      <c r="CF37" s="53"/>
      <c r="CG37" s="53"/>
      <c r="CH37" s="53"/>
      <c r="CI37" s="53"/>
      <c r="CJ37" s="53"/>
      <c r="CK37" s="53"/>
      <c r="CL37" s="53"/>
      <c r="CM37" s="53"/>
      <c r="CN37" s="53"/>
      <c r="CO37" s="53"/>
      <c r="CP37" s="53"/>
      <c r="CQ37" s="53"/>
      <c r="CR37" s="53"/>
      <c r="CS37" s="53"/>
      <c r="CT37" s="68"/>
    </row>
    <row r="38" spans="1:100">
      <c r="A38" s="53" t="s">
        <v>84</v>
      </c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53"/>
      <c r="P38" s="53"/>
      <c r="Q38" s="53"/>
      <c r="R38" s="68">
        <v>52134.301362397819</v>
      </c>
      <c r="S38" s="53"/>
      <c r="T38" s="68">
        <v>56182</v>
      </c>
      <c r="U38" s="53">
        <v>58723.264608599777</v>
      </c>
      <c r="V38" s="53">
        <v>59704.645474137928</v>
      </c>
      <c r="W38" s="68">
        <v>61416.76877040261</v>
      </c>
      <c r="X38" s="68">
        <v>63489.568884232584</v>
      </c>
      <c r="Y38" s="68">
        <v>64228</v>
      </c>
      <c r="Z38" s="68">
        <v>59785.279522507946</v>
      </c>
      <c r="AA38" s="68">
        <v>60699.184878301399</v>
      </c>
      <c r="AB38" s="59"/>
      <c r="AC38" s="53"/>
      <c r="AD38" s="53"/>
      <c r="AE38" s="53"/>
      <c r="AF38" s="53"/>
      <c r="AG38" s="53"/>
      <c r="AH38" s="53"/>
      <c r="AI38" s="53"/>
      <c r="AJ38" s="53"/>
      <c r="AK38" s="53"/>
      <c r="AL38" s="53"/>
      <c r="AM38" s="53"/>
      <c r="AN38" s="53"/>
      <c r="AO38" s="53"/>
      <c r="AP38" s="53"/>
      <c r="AQ38" s="53"/>
      <c r="AR38" s="170"/>
      <c r="AS38" s="53"/>
      <c r="AT38" s="53"/>
      <c r="AU38" s="53"/>
      <c r="AV38" s="53"/>
      <c r="AW38" s="170"/>
      <c r="AX38" s="170"/>
      <c r="AY38" s="170"/>
      <c r="AZ38" s="170"/>
      <c r="BA38" s="170"/>
      <c r="BB38" s="59"/>
      <c r="BC38" s="53"/>
      <c r="BD38" s="53"/>
      <c r="BE38" s="53"/>
      <c r="BF38" s="53"/>
      <c r="BG38" s="53"/>
      <c r="BH38" s="53"/>
      <c r="BI38" s="53"/>
      <c r="BJ38" s="53"/>
      <c r="BK38" s="53"/>
      <c r="BL38" s="53"/>
      <c r="BM38" s="53"/>
      <c r="BN38" s="53"/>
      <c r="BO38" s="53"/>
      <c r="BP38" s="53"/>
      <c r="BQ38" s="53"/>
      <c r="BR38" s="53"/>
      <c r="BS38" s="53"/>
      <c r="BT38" s="68" t="s">
        <v>29</v>
      </c>
      <c r="BU38" s="53"/>
      <c r="BV38" s="53"/>
      <c r="BW38" s="68" t="s">
        <v>29</v>
      </c>
      <c r="BX38" s="68" t="s">
        <v>29</v>
      </c>
      <c r="BY38" s="226" t="str">
        <f t="shared" si="30"/>
        <v>NA</v>
      </c>
      <c r="BZ38" s="226">
        <v>56617.727540500739</v>
      </c>
      <c r="CA38" s="59"/>
      <c r="CB38" s="53"/>
      <c r="CC38" s="53"/>
      <c r="CD38" s="53"/>
      <c r="CE38" s="53"/>
      <c r="CF38" s="53"/>
      <c r="CG38" s="53"/>
      <c r="CH38" s="53"/>
      <c r="CI38" s="53"/>
      <c r="CJ38" s="53"/>
      <c r="CK38" s="53"/>
      <c r="CL38" s="53"/>
      <c r="CM38" s="53"/>
      <c r="CN38" s="53"/>
      <c r="CO38" s="53"/>
      <c r="CP38" s="53"/>
      <c r="CQ38" s="53"/>
      <c r="CR38" s="53"/>
      <c r="CS38" s="53"/>
      <c r="CT38" s="68"/>
    </row>
    <row r="39" spans="1:100">
      <c r="A39" s="53" t="s">
        <v>85</v>
      </c>
      <c r="B39" s="53"/>
      <c r="C39" s="53"/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68">
        <v>41494.762269938648</v>
      </c>
      <c r="S39" s="53"/>
      <c r="T39" s="68">
        <v>44561</v>
      </c>
      <c r="U39" s="53">
        <v>48026.838414634149</v>
      </c>
      <c r="V39" s="53">
        <v>48471.031636863823</v>
      </c>
      <c r="W39" s="68">
        <v>50007.495238095238</v>
      </c>
      <c r="X39" s="68">
        <v>51626.400537634407</v>
      </c>
      <c r="Y39" s="68">
        <v>50270</v>
      </c>
      <c r="Z39" s="68">
        <v>48502.840525328334</v>
      </c>
      <c r="AA39" s="68">
        <v>51584.453370108604</v>
      </c>
      <c r="AB39" s="59"/>
      <c r="AC39" s="53"/>
      <c r="AD39" s="53"/>
      <c r="AE39" s="53"/>
      <c r="AF39" s="53"/>
      <c r="AG39" s="53"/>
      <c r="AH39" s="53"/>
      <c r="AI39" s="53"/>
      <c r="AJ39" s="53"/>
      <c r="AK39" s="53"/>
      <c r="AL39" s="53"/>
      <c r="AM39" s="53"/>
      <c r="AN39" s="53"/>
      <c r="AO39" s="53"/>
      <c r="AP39" s="53"/>
      <c r="AQ39" s="53"/>
      <c r="AR39" s="170"/>
      <c r="AS39" s="53"/>
      <c r="AT39" s="53"/>
      <c r="AU39" s="53"/>
      <c r="AV39" s="53"/>
      <c r="AW39" s="170"/>
      <c r="AX39" s="170"/>
      <c r="AY39" s="170"/>
      <c r="AZ39" s="170"/>
      <c r="BA39" s="170"/>
      <c r="BB39" s="59"/>
      <c r="BC39" s="53"/>
      <c r="BD39" s="53"/>
      <c r="BE39" s="53"/>
      <c r="BF39" s="53"/>
      <c r="BG39" s="53"/>
      <c r="BH39" s="53"/>
      <c r="BI39" s="53"/>
      <c r="BJ39" s="53"/>
      <c r="BK39" s="53"/>
      <c r="BL39" s="53"/>
      <c r="BM39" s="53"/>
      <c r="BN39" s="53"/>
      <c r="BO39" s="53"/>
      <c r="BP39" s="53"/>
      <c r="BQ39" s="53"/>
      <c r="BR39" s="53"/>
      <c r="BS39" s="53"/>
      <c r="BT39" s="68" t="s">
        <v>29</v>
      </c>
      <c r="BU39" s="53"/>
      <c r="BV39" s="53"/>
      <c r="BW39" s="68">
        <v>46344.662499999999</v>
      </c>
      <c r="BX39" s="68" t="s">
        <v>29</v>
      </c>
      <c r="BY39" s="226" t="str">
        <f t="shared" si="30"/>
        <v>NA</v>
      </c>
      <c r="BZ39" s="226" t="str">
        <f t="shared" si="30"/>
        <v>NA</v>
      </c>
      <c r="CA39" s="59"/>
      <c r="CB39" s="53"/>
      <c r="CC39" s="53"/>
      <c r="CD39" s="53"/>
      <c r="CE39" s="53"/>
      <c r="CF39" s="53"/>
      <c r="CG39" s="53"/>
      <c r="CH39" s="53"/>
      <c r="CI39" s="53"/>
      <c r="CJ39" s="53"/>
      <c r="CK39" s="53"/>
      <c r="CL39" s="53"/>
      <c r="CM39" s="53"/>
      <c r="CN39" s="53"/>
      <c r="CO39" s="53"/>
      <c r="CP39" s="53"/>
      <c r="CQ39" s="53"/>
      <c r="CR39" s="53"/>
      <c r="CS39" s="53"/>
      <c r="CT39" s="68"/>
    </row>
    <row r="40" spans="1:100">
      <c r="A40" s="53" t="s">
        <v>86</v>
      </c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53"/>
      <c r="P40" s="53"/>
      <c r="Q40" s="53"/>
      <c r="R40" s="68">
        <v>47761.115372999091</v>
      </c>
      <c r="S40" s="53"/>
      <c r="T40" s="68">
        <v>50537</v>
      </c>
      <c r="U40" s="53">
        <v>52003.076379066479</v>
      </c>
      <c r="V40" s="53">
        <v>55029.47315541601</v>
      </c>
      <c r="W40" s="68">
        <v>55455.252413401475</v>
      </c>
      <c r="X40" s="68">
        <v>55723.955999999998</v>
      </c>
      <c r="Y40" s="68">
        <v>55849</v>
      </c>
      <c r="Z40" s="68">
        <v>55383.589755111214</v>
      </c>
      <c r="AA40" s="68">
        <v>55510.140375178089</v>
      </c>
      <c r="AB40" s="59"/>
      <c r="AC40" s="53"/>
      <c r="AD40" s="53"/>
      <c r="AE40" s="53"/>
      <c r="AF40" s="53"/>
      <c r="AG40" s="53"/>
      <c r="AH40" s="53"/>
      <c r="AI40" s="53"/>
      <c r="AJ40" s="53"/>
      <c r="AK40" s="53"/>
      <c r="AL40" s="53"/>
      <c r="AM40" s="53"/>
      <c r="AN40" s="53"/>
      <c r="AO40" s="53"/>
      <c r="AP40" s="53"/>
      <c r="AQ40" s="53"/>
      <c r="AR40" s="170"/>
      <c r="AS40" s="53"/>
      <c r="AT40" s="53"/>
      <c r="AU40" s="53"/>
      <c r="AV40" s="53"/>
      <c r="AW40" s="170"/>
      <c r="AX40" s="170"/>
      <c r="AY40" s="170"/>
      <c r="AZ40" s="170"/>
      <c r="BA40" s="170"/>
      <c r="BB40" s="59"/>
      <c r="BC40" s="53"/>
      <c r="BD40" s="53"/>
      <c r="BE40" s="53"/>
      <c r="BF40" s="53"/>
      <c r="BG40" s="53"/>
      <c r="BH40" s="53"/>
      <c r="BI40" s="53"/>
      <c r="BJ40" s="53"/>
      <c r="BK40" s="53"/>
      <c r="BL40" s="53"/>
      <c r="BM40" s="53"/>
      <c r="BN40" s="53"/>
      <c r="BO40" s="53"/>
      <c r="BP40" s="53"/>
      <c r="BQ40" s="53"/>
      <c r="BR40" s="53"/>
      <c r="BS40" s="53"/>
      <c r="BT40" s="68" t="s">
        <v>29</v>
      </c>
      <c r="BU40" s="53"/>
      <c r="BV40" s="53"/>
      <c r="BW40" s="68">
        <v>54011.179141104294</v>
      </c>
      <c r="BX40" s="68" t="s">
        <v>29</v>
      </c>
      <c r="BY40" s="226" t="str">
        <f t="shared" si="30"/>
        <v>NA</v>
      </c>
      <c r="BZ40" s="226">
        <v>55271.783351708931</v>
      </c>
      <c r="CA40" s="59"/>
      <c r="CB40" s="53"/>
      <c r="CC40" s="53"/>
      <c r="CD40" s="53"/>
      <c r="CE40" s="53"/>
      <c r="CF40" s="53"/>
      <c r="CG40" s="53"/>
      <c r="CH40" s="53"/>
      <c r="CI40" s="53"/>
      <c r="CJ40" s="53"/>
      <c r="CK40" s="53"/>
      <c r="CL40" s="53"/>
      <c r="CM40" s="53"/>
      <c r="CN40" s="53"/>
      <c r="CO40" s="53"/>
      <c r="CP40" s="53"/>
      <c r="CQ40" s="53"/>
      <c r="CR40" s="53"/>
      <c r="CS40" s="53"/>
      <c r="CT40" s="68"/>
    </row>
    <row r="41" spans="1:100">
      <c r="A41" s="57" t="s">
        <v>87</v>
      </c>
      <c r="B41" s="57"/>
      <c r="C41" s="57"/>
      <c r="D41" s="57"/>
      <c r="E41" s="57"/>
      <c r="F41" s="57"/>
      <c r="G41" s="57"/>
      <c r="H41" s="57"/>
      <c r="I41" s="57"/>
      <c r="J41" s="57"/>
      <c r="K41" s="57"/>
      <c r="L41" s="57"/>
      <c r="M41" s="57"/>
      <c r="N41" s="57"/>
      <c r="O41" s="57"/>
      <c r="P41" s="57"/>
      <c r="Q41" s="57"/>
      <c r="R41" s="69">
        <v>44719.185873605951</v>
      </c>
      <c r="S41" s="57"/>
      <c r="T41" s="69">
        <v>47803</v>
      </c>
      <c r="U41" s="57">
        <v>56834.684027777781</v>
      </c>
      <c r="V41" s="57">
        <v>57976.787307032588</v>
      </c>
      <c r="W41" s="69">
        <v>59048.695876288657</v>
      </c>
      <c r="X41" s="69">
        <v>57607.411764705881</v>
      </c>
      <c r="Y41" s="69">
        <v>58769</v>
      </c>
      <c r="Z41" s="69">
        <v>58062.303233786894</v>
      </c>
      <c r="AA41" s="69">
        <v>58262.155145929341</v>
      </c>
      <c r="AB41" s="57"/>
      <c r="AC41" s="57"/>
      <c r="AD41" s="57"/>
      <c r="AE41" s="57"/>
      <c r="AF41" s="57"/>
      <c r="AG41" s="57"/>
      <c r="AH41" s="57"/>
      <c r="AI41" s="57"/>
      <c r="AJ41" s="57"/>
      <c r="AK41" s="57"/>
      <c r="AL41" s="57"/>
      <c r="AM41" s="57"/>
      <c r="AN41" s="57"/>
      <c r="AO41" s="57"/>
      <c r="AP41" s="57"/>
      <c r="AQ41" s="57"/>
      <c r="AR41" s="171"/>
      <c r="AS41" s="57"/>
      <c r="AT41" s="57"/>
      <c r="AU41" s="57"/>
      <c r="AV41" s="57"/>
      <c r="AW41" s="171"/>
      <c r="AX41" s="171"/>
      <c r="AY41" s="171"/>
      <c r="AZ41" s="171"/>
      <c r="BA41" s="171"/>
      <c r="BB41" s="62"/>
      <c r="BC41" s="57"/>
      <c r="BD41" s="57"/>
      <c r="BE41" s="57"/>
      <c r="BF41" s="57"/>
      <c r="BG41" s="57"/>
      <c r="BH41" s="57"/>
      <c r="BI41" s="57"/>
      <c r="BJ41" s="57"/>
      <c r="BK41" s="57"/>
      <c r="BL41" s="57"/>
      <c r="BM41" s="57"/>
      <c r="BN41" s="57"/>
      <c r="BO41" s="57"/>
      <c r="BP41" s="57"/>
      <c r="BQ41" s="57"/>
      <c r="BR41" s="57"/>
      <c r="BS41" s="57"/>
      <c r="BT41" s="69" t="s">
        <v>29</v>
      </c>
      <c r="BU41" s="57"/>
      <c r="BV41" s="57"/>
      <c r="BW41" s="69" t="s">
        <v>29</v>
      </c>
      <c r="BX41" s="69" t="s">
        <v>29</v>
      </c>
      <c r="BY41" s="229" t="str">
        <f t="shared" si="30"/>
        <v>NA</v>
      </c>
      <c r="BZ41" s="229" t="str">
        <f t="shared" si="30"/>
        <v>NA</v>
      </c>
      <c r="CA41" s="62"/>
      <c r="CB41" s="57"/>
      <c r="CC41" s="57"/>
      <c r="CD41" s="57"/>
      <c r="CE41" s="57"/>
      <c r="CF41" s="57"/>
      <c r="CG41" s="57"/>
      <c r="CH41" s="57"/>
      <c r="CI41" s="57"/>
      <c r="CJ41" s="57"/>
      <c r="CK41" s="57"/>
      <c r="CL41" s="57"/>
      <c r="CM41" s="57"/>
      <c r="CN41" s="57"/>
      <c r="CO41" s="57"/>
      <c r="CP41" s="57"/>
      <c r="CQ41" s="57"/>
      <c r="CR41" s="57"/>
      <c r="CS41" s="57"/>
      <c r="CT41" s="69"/>
      <c r="CU41" s="199"/>
      <c r="CV41" s="199"/>
    </row>
    <row r="42" spans="1:100">
      <c r="A42" s="55"/>
      <c r="B42" s="55"/>
      <c r="C42" s="55"/>
      <c r="D42" s="55"/>
      <c r="E42" s="55"/>
      <c r="F42" s="55"/>
      <c r="G42" s="55"/>
      <c r="H42" s="55"/>
      <c r="I42" s="55"/>
      <c r="J42" s="55"/>
      <c r="K42" s="55"/>
      <c r="L42" s="55"/>
      <c r="M42" s="55"/>
      <c r="N42" s="55"/>
      <c r="O42" s="55"/>
      <c r="P42" s="55"/>
      <c r="Q42" s="55"/>
      <c r="R42" s="55"/>
      <c r="S42" s="55"/>
      <c r="T42" s="55"/>
      <c r="U42" s="55"/>
      <c r="V42" s="55"/>
      <c r="W42" s="67"/>
      <c r="X42" s="67"/>
      <c r="Y42" s="67"/>
      <c r="AB42" s="59"/>
      <c r="AC42" s="53"/>
      <c r="AD42" s="55"/>
      <c r="AE42" s="55"/>
      <c r="AF42" s="55"/>
      <c r="AG42" s="55"/>
      <c r="AH42" s="55"/>
      <c r="AI42" s="55"/>
      <c r="AJ42" s="55"/>
      <c r="AK42" s="55"/>
      <c r="AL42" s="55"/>
      <c r="AM42" s="55"/>
      <c r="AN42" s="55"/>
      <c r="AO42" s="55"/>
      <c r="AP42" s="55"/>
      <c r="AQ42" s="55"/>
      <c r="AR42" s="170"/>
      <c r="AS42" s="55"/>
      <c r="AT42" s="55"/>
      <c r="AU42" s="55"/>
      <c r="AV42" s="55"/>
      <c r="AW42" s="169"/>
      <c r="AX42" s="169"/>
      <c r="AY42" s="169"/>
      <c r="AZ42" s="169"/>
      <c r="BA42" s="169"/>
      <c r="BB42" s="59"/>
      <c r="BC42" s="55"/>
      <c r="BD42" s="55"/>
      <c r="BE42" s="55"/>
      <c r="BF42" s="55"/>
      <c r="BG42" s="55"/>
      <c r="BH42" s="55"/>
      <c r="BI42" s="55"/>
      <c r="BJ42" s="55"/>
      <c r="BK42" s="55"/>
      <c r="BL42" s="55"/>
      <c r="BM42" s="55"/>
      <c r="BN42" s="55"/>
      <c r="BO42" s="55"/>
      <c r="BP42" s="55"/>
      <c r="BQ42" s="55"/>
      <c r="BR42" s="55"/>
      <c r="BS42" s="55"/>
      <c r="BT42" s="67"/>
      <c r="BU42" s="55"/>
      <c r="BV42" s="55"/>
      <c r="BW42" s="67"/>
      <c r="BX42" s="67"/>
      <c r="BY42" s="67"/>
      <c r="BZ42" s="67"/>
      <c r="CA42" s="59"/>
      <c r="CB42" s="53"/>
      <c r="CC42" s="55"/>
      <c r="CD42" s="55"/>
      <c r="CE42" s="55"/>
      <c r="CF42" s="55"/>
      <c r="CG42" s="55"/>
      <c r="CH42" s="55"/>
      <c r="CI42" s="55"/>
      <c r="CJ42" s="55"/>
      <c r="CK42" s="55"/>
      <c r="CL42" s="55"/>
      <c r="CM42" s="55"/>
      <c r="CN42" s="55"/>
      <c r="CO42" s="55"/>
      <c r="CP42" s="55"/>
      <c r="CQ42" s="55"/>
      <c r="CR42" s="55"/>
      <c r="CS42" s="55"/>
      <c r="CT42" s="67"/>
    </row>
    <row r="43" spans="1:100">
      <c r="A43" s="55" t="s">
        <v>89</v>
      </c>
      <c r="B43" s="55"/>
      <c r="C43" s="55"/>
      <c r="D43" s="55"/>
      <c r="E43" s="55"/>
      <c r="F43" s="55"/>
      <c r="G43" s="55"/>
      <c r="H43" s="55"/>
      <c r="I43" s="55"/>
      <c r="J43" s="55"/>
      <c r="K43" s="55"/>
      <c r="L43" s="55"/>
      <c r="M43" s="55"/>
      <c r="N43" s="55"/>
      <c r="O43" s="55"/>
      <c r="P43" s="55"/>
      <c r="Q43" s="55"/>
      <c r="R43" s="55">
        <v>58341.27598647125</v>
      </c>
      <c r="S43" s="55"/>
      <c r="T43" s="55">
        <v>61325</v>
      </c>
      <c r="U43" s="55">
        <v>62327.64698358559</v>
      </c>
      <c r="V43" s="55">
        <v>64074.283425886373</v>
      </c>
      <c r="W43" s="67">
        <v>66292.263459092836</v>
      </c>
      <c r="X43" s="67">
        <v>67641.723422459894</v>
      </c>
      <c r="Y43" s="67">
        <v>68877</v>
      </c>
      <c r="Z43" s="67">
        <v>68881.89369213504</v>
      </c>
      <c r="AA43" s="67">
        <v>68913.890048060013</v>
      </c>
      <c r="AB43" s="59"/>
      <c r="AC43" s="53"/>
      <c r="AD43" s="55"/>
      <c r="AE43" s="55"/>
      <c r="AF43" s="55"/>
      <c r="AG43" s="55"/>
      <c r="AH43" s="55"/>
      <c r="AI43" s="55"/>
      <c r="AJ43" s="55"/>
      <c r="AK43" s="55"/>
      <c r="AL43" s="55"/>
      <c r="AM43" s="55"/>
      <c r="AN43" s="55"/>
      <c r="AO43" s="55"/>
      <c r="AP43" s="55"/>
      <c r="AQ43" s="55"/>
      <c r="AR43" s="170"/>
      <c r="AS43" s="55"/>
      <c r="AT43" s="55"/>
      <c r="AU43" s="55"/>
      <c r="AV43" s="55"/>
      <c r="AW43" s="169"/>
      <c r="AX43" s="169"/>
      <c r="AY43" s="169"/>
      <c r="AZ43" s="169"/>
      <c r="BA43" s="169"/>
      <c r="BB43" s="59"/>
      <c r="BC43" s="55"/>
      <c r="BD43" s="55"/>
      <c r="BE43" s="55"/>
      <c r="BF43" s="55"/>
      <c r="BG43" s="55"/>
      <c r="BH43" s="55"/>
      <c r="BI43" s="55"/>
      <c r="BJ43" s="55"/>
      <c r="BK43" s="55"/>
      <c r="BL43" s="55"/>
      <c r="BM43" s="55"/>
      <c r="BN43" s="55"/>
      <c r="BO43" s="55"/>
      <c r="BP43" s="55"/>
      <c r="BQ43" s="55"/>
      <c r="BR43" s="55"/>
      <c r="BS43" s="55"/>
      <c r="BT43" s="67" t="s">
        <v>29</v>
      </c>
      <c r="BU43" s="55"/>
      <c r="BV43" s="55"/>
      <c r="BW43" s="67" t="s">
        <v>29</v>
      </c>
      <c r="BX43" s="67" t="s">
        <v>29</v>
      </c>
      <c r="BY43" s="67" t="s">
        <v>29</v>
      </c>
      <c r="BZ43" s="67">
        <v>72024.406147470218</v>
      </c>
      <c r="CA43" s="59"/>
      <c r="CB43" s="53"/>
      <c r="CC43" s="55"/>
      <c r="CD43" s="55"/>
      <c r="CE43" s="55"/>
      <c r="CF43" s="55"/>
      <c r="CG43" s="55"/>
      <c r="CH43" s="55"/>
      <c r="CI43" s="55"/>
      <c r="CJ43" s="55"/>
      <c r="CK43" s="55"/>
      <c r="CL43" s="55"/>
      <c r="CM43" s="55"/>
      <c r="CN43" s="55"/>
      <c r="CO43" s="55"/>
      <c r="CP43" s="55"/>
      <c r="CQ43" s="55"/>
      <c r="CR43" s="55"/>
      <c r="CS43" s="55"/>
      <c r="CT43" s="67"/>
    </row>
    <row r="44" spans="1:100">
      <c r="A44" s="55" t="s">
        <v>90</v>
      </c>
      <c r="B44" s="55"/>
      <c r="C44" s="55"/>
      <c r="D44" s="55"/>
      <c r="E44" s="55"/>
      <c r="F44" s="55"/>
      <c r="G44" s="55"/>
      <c r="H44" s="55"/>
      <c r="I44" s="55"/>
      <c r="J44" s="55"/>
      <c r="K44" s="55"/>
      <c r="L44" s="55"/>
      <c r="M44" s="55"/>
      <c r="N44" s="55"/>
      <c r="O44" s="55"/>
      <c r="P44" s="55"/>
      <c r="Q44" s="55"/>
      <c r="R44" s="55">
        <v>43236.964867180803</v>
      </c>
      <c r="S44" s="55"/>
      <c r="T44" s="55">
        <v>45055</v>
      </c>
      <c r="U44" s="55">
        <v>44159.070450097846</v>
      </c>
      <c r="V44" s="55">
        <v>45218.876611418047</v>
      </c>
      <c r="W44" s="67">
        <v>46091.135893648447</v>
      </c>
      <c r="X44" s="67">
        <v>45950.433379120877</v>
      </c>
      <c r="Y44" s="67">
        <v>44754</v>
      </c>
      <c r="Z44" s="67">
        <v>43086.992827868853</v>
      </c>
      <c r="AA44" s="67">
        <v>46122.606958762888</v>
      </c>
      <c r="AB44" s="59"/>
      <c r="AC44" s="53"/>
      <c r="AD44" s="55"/>
      <c r="AE44" s="55"/>
      <c r="AF44" s="55"/>
      <c r="AG44" s="55"/>
      <c r="AH44" s="55"/>
      <c r="AI44" s="55"/>
      <c r="AJ44" s="55"/>
      <c r="AK44" s="55"/>
      <c r="AL44" s="55"/>
      <c r="AM44" s="55"/>
      <c r="AN44" s="55"/>
      <c r="AO44" s="55"/>
      <c r="AP44" s="55"/>
      <c r="AQ44" s="55"/>
      <c r="AR44" s="170"/>
      <c r="AS44" s="55"/>
      <c r="AT44" s="55"/>
      <c r="AU44" s="55"/>
      <c r="AV44" s="55"/>
      <c r="AW44" s="169"/>
      <c r="AX44" s="169"/>
      <c r="AY44" s="169"/>
      <c r="AZ44" s="169"/>
      <c r="BA44" s="169"/>
      <c r="BB44" s="59"/>
      <c r="BC44" s="55"/>
      <c r="BD44" s="55"/>
      <c r="BE44" s="55"/>
      <c r="BF44" s="55"/>
      <c r="BG44" s="55"/>
      <c r="BH44" s="55"/>
      <c r="BI44" s="55"/>
      <c r="BJ44" s="55"/>
      <c r="BK44" s="55"/>
      <c r="BL44" s="55"/>
      <c r="BM44" s="55"/>
      <c r="BN44" s="55"/>
      <c r="BO44" s="55"/>
      <c r="BP44" s="55"/>
      <c r="BQ44" s="55"/>
      <c r="BR44" s="55"/>
      <c r="BS44" s="55"/>
      <c r="BT44" s="67" t="s">
        <v>29</v>
      </c>
      <c r="BU44" s="55"/>
      <c r="BV44" s="55"/>
      <c r="BW44" s="67" t="s">
        <v>29</v>
      </c>
      <c r="BX44" s="67" t="s">
        <v>29</v>
      </c>
      <c r="BY44" s="67" t="s">
        <v>29</v>
      </c>
      <c r="BZ44" s="67" t="s">
        <v>29</v>
      </c>
      <c r="CA44" s="59"/>
      <c r="CB44" s="53"/>
      <c r="CC44" s="55"/>
      <c r="CD44" s="55"/>
      <c r="CE44" s="55"/>
      <c r="CF44" s="55"/>
      <c r="CG44" s="55"/>
      <c r="CH44" s="55"/>
      <c r="CI44" s="55"/>
      <c r="CJ44" s="55"/>
      <c r="CK44" s="55"/>
      <c r="CL44" s="55"/>
      <c r="CM44" s="55"/>
      <c r="CN44" s="55"/>
      <c r="CO44" s="55"/>
      <c r="CP44" s="55"/>
      <c r="CQ44" s="55"/>
      <c r="CR44" s="55"/>
      <c r="CS44" s="55"/>
      <c r="CT44" s="67"/>
    </row>
    <row r="45" spans="1:100">
      <c r="A45" s="55" t="s">
        <v>91</v>
      </c>
      <c r="B45" s="55"/>
      <c r="C45" s="55"/>
      <c r="D45" s="55"/>
      <c r="E45" s="55"/>
      <c r="F45" s="55"/>
      <c r="G45" s="55"/>
      <c r="H45" s="55"/>
      <c r="I45" s="55"/>
      <c r="J45" s="55"/>
      <c r="K45" s="55"/>
      <c r="L45" s="55"/>
      <c r="M45" s="55"/>
      <c r="N45" s="55"/>
      <c r="O45" s="55"/>
      <c r="P45" s="55"/>
      <c r="Q45" s="55"/>
      <c r="R45" s="55">
        <v>43554.427647058823</v>
      </c>
      <c r="S45" s="55"/>
      <c r="T45" s="55">
        <v>46363</v>
      </c>
      <c r="U45" s="55">
        <v>48690.459429824565</v>
      </c>
      <c r="V45" s="55">
        <v>51081.48326133909</v>
      </c>
      <c r="W45" s="67">
        <v>52733.181415929204</v>
      </c>
      <c r="X45" s="67">
        <v>53047.239405613647</v>
      </c>
      <c r="Y45" s="67">
        <v>53881</v>
      </c>
      <c r="Z45" s="67">
        <v>51768.802193706404</v>
      </c>
      <c r="AA45" s="67">
        <v>52953.739203213932</v>
      </c>
      <c r="AB45" s="59"/>
      <c r="AC45" s="53"/>
      <c r="AD45" s="55"/>
      <c r="AE45" s="55"/>
      <c r="AF45" s="55"/>
      <c r="AG45" s="55"/>
      <c r="AH45" s="55"/>
      <c r="AI45" s="55"/>
      <c r="AJ45" s="55"/>
      <c r="AK45" s="55"/>
      <c r="AL45" s="55"/>
      <c r="AM45" s="55"/>
      <c r="AN45" s="55"/>
      <c r="AO45" s="55"/>
      <c r="AP45" s="55"/>
      <c r="AQ45" s="55"/>
      <c r="AR45" s="170"/>
      <c r="AS45" s="55"/>
      <c r="AT45" s="55"/>
      <c r="AU45" s="55"/>
      <c r="AV45" s="55"/>
      <c r="AW45" s="169"/>
      <c r="AX45" s="169"/>
      <c r="AY45" s="169"/>
      <c r="AZ45" s="169"/>
      <c r="BA45" s="169"/>
      <c r="BB45" s="59"/>
      <c r="BC45" s="55"/>
      <c r="BD45" s="55"/>
      <c r="BE45" s="55"/>
      <c r="BF45" s="55"/>
      <c r="BG45" s="55"/>
      <c r="BH45" s="55"/>
      <c r="BI45" s="55"/>
      <c r="BJ45" s="55"/>
      <c r="BK45" s="55"/>
      <c r="BL45" s="55"/>
      <c r="BM45" s="55"/>
      <c r="BN45" s="55"/>
      <c r="BO45" s="55"/>
      <c r="BP45" s="55"/>
      <c r="BQ45" s="55"/>
      <c r="BR45" s="55"/>
      <c r="BS45" s="55"/>
      <c r="BT45" s="67" t="s">
        <v>29</v>
      </c>
      <c r="BU45" s="55"/>
      <c r="BV45" s="55"/>
      <c r="BW45" s="67" t="s">
        <v>29</v>
      </c>
      <c r="BX45" s="67" t="s">
        <v>29</v>
      </c>
      <c r="BY45" s="67" t="s">
        <v>29</v>
      </c>
      <c r="BZ45" s="67">
        <v>54685.987012987011</v>
      </c>
      <c r="CA45" s="59"/>
      <c r="CB45" s="53"/>
      <c r="CC45" s="55"/>
      <c r="CD45" s="55"/>
      <c r="CE45" s="55"/>
      <c r="CF45" s="55"/>
      <c r="CG45" s="55"/>
      <c r="CH45" s="55"/>
      <c r="CI45" s="55"/>
      <c r="CJ45" s="55"/>
      <c r="CK45" s="55"/>
      <c r="CL45" s="55"/>
      <c r="CM45" s="55"/>
      <c r="CN45" s="55"/>
      <c r="CO45" s="55"/>
      <c r="CP45" s="55"/>
      <c r="CQ45" s="55"/>
      <c r="CR45" s="55"/>
      <c r="CS45" s="55"/>
      <c r="CT45" s="67"/>
    </row>
    <row r="46" spans="1:100">
      <c r="A46" s="55" t="s">
        <v>92</v>
      </c>
      <c r="B46" s="55"/>
      <c r="C46" s="55"/>
      <c r="D46" s="55"/>
      <c r="E46" s="55"/>
      <c r="F46" s="55"/>
      <c r="G46" s="55"/>
      <c r="H46" s="55"/>
      <c r="I46" s="55"/>
      <c r="J46" s="55"/>
      <c r="K46" s="55"/>
      <c r="L46" s="55"/>
      <c r="M46" s="55"/>
      <c r="N46" s="55"/>
      <c r="O46" s="55"/>
      <c r="P46" s="55"/>
      <c r="Q46" s="55"/>
      <c r="R46" s="55">
        <v>42658.983268983269</v>
      </c>
      <c r="S46" s="55"/>
      <c r="T46" s="55">
        <v>44985</v>
      </c>
      <c r="U46" s="55">
        <v>46366.896144278609</v>
      </c>
      <c r="V46" s="55">
        <v>47036.542433234419</v>
      </c>
      <c r="W46" s="67">
        <v>48341.063668224298</v>
      </c>
      <c r="X46" s="67">
        <v>48870.7055460263</v>
      </c>
      <c r="Y46" s="67">
        <v>46269</v>
      </c>
      <c r="Z46" s="67">
        <v>46586.331936075454</v>
      </c>
      <c r="AA46" s="67">
        <v>53369.240725055053</v>
      </c>
      <c r="AB46" s="59"/>
      <c r="AC46" s="53"/>
      <c r="AD46" s="55"/>
      <c r="AE46" s="55"/>
      <c r="AF46" s="55"/>
      <c r="AG46" s="55"/>
      <c r="AH46" s="55"/>
      <c r="AI46" s="55"/>
      <c r="AJ46" s="55"/>
      <c r="AK46" s="55"/>
      <c r="AL46" s="55"/>
      <c r="AM46" s="55"/>
      <c r="AN46" s="55"/>
      <c r="AO46" s="55"/>
      <c r="AP46" s="55"/>
      <c r="AQ46" s="55"/>
      <c r="AR46" s="170"/>
      <c r="AS46" s="55"/>
      <c r="AT46" s="55"/>
      <c r="AU46" s="55"/>
      <c r="AV46" s="55"/>
      <c r="AW46" s="169"/>
      <c r="AX46" s="169"/>
      <c r="AY46" s="169"/>
      <c r="AZ46" s="169"/>
      <c r="BA46" s="169"/>
      <c r="BB46" s="59"/>
      <c r="BC46" s="55"/>
      <c r="BD46" s="55"/>
      <c r="BE46" s="55"/>
      <c r="BF46" s="55"/>
      <c r="BG46" s="55"/>
      <c r="BH46" s="55"/>
      <c r="BI46" s="55"/>
      <c r="BJ46" s="55"/>
      <c r="BK46" s="55"/>
      <c r="BL46" s="55"/>
      <c r="BM46" s="55"/>
      <c r="BN46" s="55"/>
      <c r="BO46" s="55"/>
      <c r="BP46" s="55"/>
      <c r="BQ46" s="55"/>
      <c r="BR46" s="55"/>
      <c r="BS46" s="55"/>
      <c r="BT46" s="67" t="s">
        <v>29</v>
      </c>
      <c r="BU46" s="55"/>
      <c r="BV46" s="55"/>
      <c r="BW46" s="67" t="s">
        <v>29</v>
      </c>
      <c r="BX46" s="67">
        <v>53277</v>
      </c>
      <c r="BY46" s="67">
        <v>52300.368637724554</v>
      </c>
      <c r="BZ46" s="67">
        <v>40856.301098901095</v>
      </c>
      <c r="CA46" s="59"/>
      <c r="CB46" s="53"/>
      <c r="CC46" s="55"/>
      <c r="CD46" s="55"/>
      <c r="CE46" s="55"/>
      <c r="CF46" s="55"/>
      <c r="CG46" s="55"/>
      <c r="CH46" s="55"/>
      <c r="CI46" s="55"/>
      <c r="CJ46" s="55"/>
      <c r="CK46" s="55"/>
      <c r="CL46" s="55"/>
      <c r="CM46" s="55"/>
      <c r="CN46" s="55"/>
      <c r="CO46" s="55"/>
      <c r="CP46" s="55"/>
      <c r="CQ46" s="55"/>
      <c r="CR46" s="55"/>
      <c r="CS46" s="55"/>
      <c r="CT46" s="67"/>
    </row>
    <row r="47" spans="1:100">
      <c r="A47" s="55" t="s">
        <v>93</v>
      </c>
      <c r="B47" s="55"/>
      <c r="C47" s="55"/>
      <c r="D47" s="55"/>
      <c r="E47" s="55"/>
      <c r="F47" s="55"/>
      <c r="G47" s="55"/>
      <c r="H47" s="55"/>
      <c r="I47" s="55"/>
      <c r="J47" s="55"/>
      <c r="K47" s="55"/>
      <c r="L47" s="55"/>
      <c r="M47" s="55"/>
      <c r="N47" s="55"/>
      <c r="O47" s="55"/>
      <c r="P47" s="55"/>
      <c r="Q47" s="55"/>
      <c r="R47" s="55">
        <v>64945.685579196215</v>
      </c>
      <c r="S47" s="55"/>
      <c r="T47" s="55">
        <v>67489</v>
      </c>
      <c r="U47" s="55">
        <v>69379.722315718609</v>
      </c>
      <c r="V47" s="55">
        <v>70769.472045530638</v>
      </c>
      <c r="W47" s="67">
        <v>72638.187458305532</v>
      </c>
      <c r="X47" s="67">
        <v>72886.674347678752</v>
      </c>
      <c r="Y47" s="67">
        <v>72841</v>
      </c>
      <c r="Z47" s="67">
        <v>70838.206681952171</v>
      </c>
      <c r="AA47" s="67">
        <v>72937.707205195868</v>
      </c>
      <c r="AB47" s="59"/>
      <c r="AC47" s="53"/>
      <c r="AD47" s="55"/>
      <c r="AE47" s="55"/>
      <c r="AF47" s="55"/>
      <c r="AG47" s="55"/>
      <c r="AH47" s="55"/>
      <c r="AI47" s="55"/>
      <c r="AJ47" s="55"/>
      <c r="AK47" s="55"/>
      <c r="AL47" s="55"/>
      <c r="AM47" s="55"/>
      <c r="AN47" s="55"/>
      <c r="AO47" s="55"/>
      <c r="AP47" s="55"/>
      <c r="AQ47" s="55"/>
      <c r="AR47" s="170"/>
      <c r="AS47" s="55"/>
      <c r="AT47" s="55"/>
      <c r="AU47" s="55"/>
      <c r="AV47" s="55"/>
      <c r="AW47" s="169"/>
      <c r="AX47" s="169"/>
      <c r="AY47" s="169"/>
      <c r="AZ47" s="169"/>
      <c r="BA47" s="169"/>
      <c r="BB47" s="59"/>
      <c r="BC47" s="55"/>
      <c r="BD47" s="55"/>
      <c r="BE47" s="55"/>
      <c r="BF47" s="55"/>
      <c r="BG47" s="55"/>
      <c r="BH47" s="55"/>
      <c r="BI47" s="55"/>
      <c r="BJ47" s="55"/>
      <c r="BK47" s="55"/>
      <c r="BL47" s="55"/>
      <c r="BM47" s="55"/>
      <c r="BN47" s="55"/>
      <c r="BO47" s="55"/>
      <c r="BP47" s="55"/>
      <c r="BQ47" s="55"/>
      <c r="BR47" s="55"/>
      <c r="BS47" s="55"/>
      <c r="BT47" s="67" t="s">
        <v>29</v>
      </c>
      <c r="BU47" s="55"/>
      <c r="BV47" s="55"/>
      <c r="BW47" s="67" t="s">
        <v>29</v>
      </c>
      <c r="BX47" s="67" t="s">
        <v>29</v>
      </c>
      <c r="BY47" s="67" t="s">
        <v>29</v>
      </c>
      <c r="BZ47" s="67">
        <v>61819.120767494358</v>
      </c>
      <c r="CA47" s="59"/>
      <c r="CB47" s="53"/>
      <c r="CC47" s="55"/>
      <c r="CD47" s="55"/>
      <c r="CE47" s="55"/>
      <c r="CF47" s="55"/>
      <c r="CG47" s="55"/>
      <c r="CH47" s="55"/>
      <c r="CI47" s="55"/>
      <c r="CJ47" s="55"/>
      <c r="CK47" s="55"/>
      <c r="CL47" s="55"/>
      <c r="CM47" s="55"/>
      <c r="CN47" s="55"/>
      <c r="CO47" s="55"/>
      <c r="CP47" s="55"/>
      <c r="CQ47" s="55"/>
      <c r="CR47" s="55"/>
      <c r="CS47" s="55"/>
      <c r="CT47" s="67"/>
    </row>
    <row r="48" spans="1:100">
      <c r="A48" s="55" t="s">
        <v>94</v>
      </c>
      <c r="B48" s="55"/>
      <c r="C48" s="55"/>
      <c r="D48" s="55"/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>
        <v>55789.18278720884</v>
      </c>
      <c r="S48" s="55"/>
      <c r="T48" s="55">
        <v>57929</v>
      </c>
      <c r="U48" s="55">
        <v>59139.654448262692</v>
      </c>
      <c r="V48" s="55">
        <v>61523.354453969434</v>
      </c>
      <c r="W48" s="67">
        <v>61247.984870848712</v>
      </c>
      <c r="X48" s="67">
        <v>60805.86348623853</v>
      </c>
      <c r="Y48" s="67">
        <v>60316</v>
      </c>
      <c r="Z48" s="67">
        <v>59564.525682786269</v>
      </c>
      <c r="AA48" s="67">
        <v>62405.927491943548</v>
      </c>
      <c r="AB48" s="59"/>
      <c r="AC48" s="53"/>
      <c r="AD48" s="55"/>
      <c r="AE48" s="55"/>
      <c r="AF48" s="55"/>
      <c r="AG48" s="55"/>
      <c r="AH48" s="55"/>
      <c r="AI48" s="55"/>
      <c r="AJ48" s="55"/>
      <c r="AK48" s="55"/>
      <c r="AL48" s="55"/>
      <c r="AM48" s="55"/>
      <c r="AN48" s="55"/>
      <c r="AO48" s="55"/>
      <c r="AP48" s="55"/>
      <c r="AQ48" s="55"/>
      <c r="AR48" s="170"/>
      <c r="AS48" s="55"/>
      <c r="AT48" s="55"/>
      <c r="AU48" s="55"/>
      <c r="AV48" s="55"/>
      <c r="AW48" s="169"/>
      <c r="AX48" s="169"/>
      <c r="AY48" s="169"/>
      <c r="AZ48" s="169"/>
      <c r="BA48" s="169"/>
      <c r="BB48" s="59"/>
      <c r="BC48" s="55"/>
      <c r="BD48" s="55"/>
      <c r="BE48" s="55"/>
      <c r="BF48" s="55"/>
      <c r="BG48" s="55"/>
      <c r="BH48" s="55"/>
      <c r="BI48" s="55"/>
      <c r="BJ48" s="55"/>
      <c r="BK48" s="55"/>
      <c r="BL48" s="55"/>
      <c r="BM48" s="55"/>
      <c r="BN48" s="55"/>
      <c r="BO48" s="55"/>
      <c r="BP48" s="55"/>
      <c r="BQ48" s="55"/>
      <c r="BR48" s="55"/>
      <c r="BS48" s="55"/>
      <c r="BT48" s="67" t="s">
        <v>29</v>
      </c>
      <c r="BU48" s="55"/>
      <c r="BV48" s="55"/>
      <c r="BW48" s="67" t="s">
        <v>29</v>
      </c>
      <c r="BX48" s="67" t="s">
        <v>29</v>
      </c>
      <c r="BY48" s="67" t="s">
        <v>29</v>
      </c>
      <c r="BZ48" s="67">
        <v>61733.305785123972</v>
      </c>
      <c r="CA48" s="59"/>
      <c r="CB48" s="53"/>
      <c r="CC48" s="55"/>
      <c r="CD48" s="55"/>
      <c r="CE48" s="55"/>
      <c r="CF48" s="55"/>
      <c r="CG48" s="55"/>
      <c r="CH48" s="55"/>
      <c r="CI48" s="55"/>
      <c r="CJ48" s="55"/>
      <c r="CK48" s="55"/>
      <c r="CL48" s="55"/>
      <c r="CM48" s="55"/>
      <c r="CN48" s="55"/>
      <c r="CO48" s="55"/>
      <c r="CP48" s="55"/>
      <c r="CQ48" s="55"/>
      <c r="CR48" s="55"/>
      <c r="CS48" s="55"/>
      <c r="CT48" s="67"/>
    </row>
    <row r="49" spans="1:100">
      <c r="A49" s="55" t="s">
        <v>95</v>
      </c>
      <c r="B49" s="55"/>
      <c r="C49" s="55"/>
      <c r="D49" s="55"/>
      <c r="E49" s="55"/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>
        <v>47971.448275862072</v>
      </c>
      <c r="S49" s="55"/>
      <c r="T49" s="55">
        <v>50028</v>
      </c>
      <c r="U49" s="55">
        <v>50723.069693094629</v>
      </c>
      <c r="V49" s="55">
        <v>52843.944544906568</v>
      </c>
      <c r="W49" s="67">
        <v>53717.626747720366</v>
      </c>
      <c r="X49" s="67">
        <v>53823.750450992186</v>
      </c>
      <c r="Y49" s="67">
        <v>54098</v>
      </c>
      <c r="Z49" s="67">
        <v>49884.761867657631</v>
      </c>
      <c r="AA49" s="67">
        <v>49198.631934077741</v>
      </c>
      <c r="AB49" s="59"/>
      <c r="AC49" s="53"/>
      <c r="AD49" s="55"/>
      <c r="AE49" s="55"/>
      <c r="AF49" s="55"/>
      <c r="AG49" s="55"/>
      <c r="AH49" s="55"/>
      <c r="AI49" s="55"/>
      <c r="AJ49" s="55"/>
      <c r="AK49" s="55"/>
      <c r="AL49" s="55"/>
      <c r="AM49" s="55"/>
      <c r="AN49" s="55"/>
      <c r="AO49" s="55"/>
      <c r="AP49" s="55"/>
      <c r="AQ49" s="55"/>
      <c r="AR49" s="170"/>
      <c r="AS49" s="55"/>
      <c r="AT49" s="55"/>
      <c r="AU49" s="55"/>
      <c r="AV49" s="55"/>
      <c r="AW49" s="169"/>
      <c r="AX49" s="169"/>
      <c r="AY49" s="169"/>
      <c r="AZ49" s="169"/>
      <c r="BA49" s="169"/>
      <c r="BB49" s="59"/>
      <c r="BC49" s="55"/>
      <c r="BD49" s="55"/>
      <c r="BE49" s="55"/>
      <c r="BF49" s="55"/>
      <c r="BG49" s="55"/>
      <c r="BH49" s="55"/>
      <c r="BI49" s="55"/>
      <c r="BJ49" s="55"/>
      <c r="BK49" s="55"/>
      <c r="BL49" s="55"/>
      <c r="BM49" s="55"/>
      <c r="BN49" s="55"/>
      <c r="BO49" s="55"/>
      <c r="BP49" s="55"/>
      <c r="BQ49" s="55"/>
      <c r="BR49" s="55"/>
      <c r="BS49" s="55"/>
      <c r="BT49" s="67" t="s">
        <v>29</v>
      </c>
      <c r="BU49" s="55"/>
      <c r="BV49" s="55"/>
      <c r="BW49" s="67">
        <v>49841.066666666666</v>
      </c>
      <c r="BX49" s="67">
        <v>53755</v>
      </c>
      <c r="BY49" s="67" t="s">
        <v>29</v>
      </c>
      <c r="BZ49" s="67" t="s">
        <v>29</v>
      </c>
      <c r="CA49" s="59"/>
      <c r="CB49" s="53"/>
      <c r="CC49" s="55"/>
      <c r="CD49" s="55"/>
      <c r="CE49" s="55"/>
      <c r="CF49" s="55"/>
      <c r="CG49" s="55"/>
      <c r="CH49" s="55"/>
      <c r="CI49" s="55"/>
      <c r="CJ49" s="55"/>
      <c r="CK49" s="55"/>
      <c r="CL49" s="55"/>
      <c r="CM49" s="55"/>
      <c r="CN49" s="55"/>
      <c r="CO49" s="55"/>
      <c r="CP49" s="55"/>
      <c r="CQ49" s="55"/>
      <c r="CR49" s="55"/>
      <c r="CS49" s="55"/>
      <c r="CT49" s="67"/>
    </row>
    <row r="50" spans="1:100">
      <c r="A50" s="55" t="s">
        <v>96</v>
      </c>
      <c r="B50" s="55"/>
      <c r="C50" s="55"/>
      <c r="D50" s="55"/>
      <c r="E50" s="55"/>
      <c r="F50" s="55"/>
      <c r="G50" s="55"/>
      <c r="H50" s="55"/>
      <c r="I50" s="55"/>
      <c r="J50" s="55"/>
      <c r="K50" s="55"/>
      <c r="L50" s="55"/>
      <c r="M50" s="55"/>
      <c r="N50" s="55"/>
      <c r="O50" s="55"/>
      <c r="P50" s="55"/>
      <c r="Q50" s="55"/>
      <c r="R50" s="55">
        <v>42796.983606557376</v>
      </c>
      <c r="S50" s="55"/>
      <c r="T50" s="55">
        <v>45338</v>
      </c>
      <c r="U50" s="55">
        <v>47707.140331491712</v>
      </c>
      <c r="V50" s="55">
        <v>49160.290909090909</v>
      </c>
      <c r="W50" s="67">
        <v>50866.740425531912</v>
      </c>
      <c r="X50" s="67">
        <v>51478.96056622851</v>
      </c>
      <c r="Y50" s="67">
        <v>52358</v>
      </c>
      <c r="Z50" s="67">
        <v>50864.813573883162</v>
      </c>
      <c r="AA50" s="67">
        <v>51765.227651429857</v>
      </c>
      <c r="AB50" s="59"/>
      <c r="AC50" s="53"/>
      <c r="AD50" s="55"/>
      <c r="AE50" s="55"/>
      <c r="AF50" s="55"/>
      <c r="AG50" s="55"/>
      <c r="AH50" s="55"/>
      <c r="AI50" s="55"/>
      <c r="AJ50" s="55"/>
      <c r="AK50" s="55"/>
      <c r="AL50" s="55"/>
      <c r="AM50" s="55"/>
      <c r="AN50" s="55"/>
      <c r="AO50" s="55"/>
      <c r="AP50" s="55"/>
      <c r="AQ50" s="55"/>
      <c r="AR50" s="170"/>
      <c r="AS50" s="55"/>
      <c r="AT50" s="55"/>
      <c r="AU50" s="55"/>
      <c r="AV50" s="55"/>
      <c r="AW50" s="169"/>
      <c r="AX50" s="169"/>
      <c r="AY50" s="169"/>
      <c r="AZ50" s="169"/>
      <c r="BA50" s="169"/>
      <c r="BB50" s="59"/>
      <c r="BC50" s="55"/>
      <c r="BD50" s="55"/>
      <c r="BE50" s="55"/>
      <c r="BF50" s="55"/>
      <c r="BG50" s="55"/>
      <c r="BH50" s="55"/>
      <c r="BI50" s="55"/>
      <c r="BJ50" s="55"/>
      <c r="BK50" s="55"/>
      <c r="BL50" s="55"/>
      <c r="BM50" s="55"/>
      <c r="BN50" s="55"/>
      <c r="BO50" s="55"/>
      <c r="BP50" s="55"/>
      <c r="BQ50" s="55"/>
      <c r="BR50" s="55"/>
      <c r="BS50" s="55"/>
      <c r="BT50" s="67" t="s">
        <v>29</v>
      </c>
      <c r="BU50" s="55"/>
      <c r="BV50" s="55"/>
      <c r="BW50" s="67" t="s">
        <v>29</v>
      </c>
      <c r="BX50" s="67" t="s">
        <v>29</v>
      </c>
      <c r="BY50" s="67" t="s">
        <v>29</v>
      </c>
      <c r="BZ50" s="67">
        <v>51501.422857142854</v>
      </c>
      <c r="CA50" s="59"/>
      <c r="CB50" s="53"/>
      <c r="CC50" s="55"/>
      <c r="CD50" s="55"/>
      <c r="CE50" s="55"/>
      <c r="CF50" s="55"/>
      <c r="CG50" s="55"/>
      <c r="CH50" s="55"/>
      <c r="CI50" s="55"/>
      <c r="CJ50" s="55"/>
      <c r="CK50" s="55"/>
      <c r="CL50" s="55"/>
      <c r="CM50" s="55"/>
      <c r="CN50" s="55"/>
      <c r="CO50" s="55"/>
      <c r="CP50" s="55"/>
      <c r="CQ50" s="55"/>
      <c r="CR50" s="55"/>
      <c r="CS50" s="55"/>
      <c r="CT50" s="67"/>
    </row>
    <row r="51" spans="1:100">
      <c r="A51" s="55" t="s">
        <v>97</v>
      </c>
      <c r="B51" s="55"/>
      <c r="C51" s="55"/>
      <c r="D51" s="55"/>
      <c r="E51" s="55"/>
      <c r="F51" s="55"/>
      <c r="G51" s="55"/>
      <c r="H51" s="55"/>
      <c r="I51" s="55"/>
      <c r="J51" s="55"/>
      <c r="K51" s="55"/>
      <c r="L51" s="55"/>
      <c r="M51" s="55"/>
      <c r="N51" s="55"/>
      <c r="O51" s="55"/>
      <c r="P51" s="55"/>
      <c r="Q51" s="55"/>
      <c r="R51" s="55">
        <v>37742.719298245611</v>
      </c>
      <c r="S51" s="55"/>
      <c r="T51" s="55">
        <v>40564</v>
      </c>
      <c r="U51" s="55">
        <v>41826.467647058824</v>
      </c>
      <c r="V51" s="55">
        <v>43537.870129870127</v>
      </c>
      <c r="W51" s="67">
        <v>45495.280991735541</v>
      </c>
      <c r="X51" s="67">
        <v>47985.043360433607</v>
      </c>
      <c r="Y51" s="67">
        <v>48560</v>
      </c>
      <c r="Z51" s="67">
        <v>48051.754983388702</v>
      </c>
      <c r="AA51" s="67">
        <v>49543.054699946893</v>
      </c>
      <c r="AB51" s="59"/>
      <c r="AC51" s="53"/>
      <c r="AD51" s="55"/>
      <c r="AE51" s="55"/>
      <c r="AF51" s="55"/>
      <c r="AG51" s="55"/>
      <c r="AH51" s="55"/>
      <c r="AI51" s="55"/>
      <c r="AJ51" s="55"/>
      <c r="AK51" s="55"/>
      <c r="AL51" s="55"/>
      <c r="AM51" s="55"/>
      <c r="AN51" s="55"/>
      <c r="AO51" s="55"/>
      <c r="AP51" s="55"/>
      <c r="AQ51" s="55"/>
      <c r="AR51" s="170"/>
      <c r="AS51" s="55"/>
      <c r="AT51" s="55"/>
      <c r="AU51" s="55"/>
      <c r="AV51" s="55"/>
      <c r="AW51" s="169"/>
      <c r="AX51" s="169"/>
      <c r="AY51" s="169"/>
      <c r="AZ51" s="169"/>
      <c r="BA51" s="169"/>
      <c r="BB51" s="59"/>
      <c r="BC51" s="55"/>
      <c r="BD51" s="55"/>
      <c r="BE51" s="55"/>
      <c r="BF51" s="55"/>
      <c r="BG51" s="55"/>
      <c r="BH51" s="55"/>
      <c r="BI51" s="55"/>
      <c r="BJ51" s="55"/>
      <c r="BK51" s="55"/>
      <c r="BL51" s="55"/>
      <c r="BM51" s="55"/>
      <c r="BN51" s="55"/>
      <c r="BO51" s="55"/>
      <c r="BP51" s="55"/>
      <c r="BQ51" s="55"/>
      <c r="BR51" s="55"/>
      <c r="BS51" s="55"/>
      <c r="BT51" s="67" t="s">
        <v>29</v>
      </c>
      <c r="BU51" s="55"/>
      <c r="BV51" s="55"/>
      <c r="BW51" s="67" t="s">
        <v>29</v>
      </c>
      <c r="BX51" s="67" t="s">
        <v>29</v>
      </c>
      <c r="BY51" s="67" t="s">
        <v>29</v>
      </c>
      <c r="BZ51" s="67" t="s">
        <v>29</v>
      </c>
      <c r="CA51" s="59"/>
      <c r="CB51" s="53"/>
      <c r="CC51" s="55"/>
      <c r="CD51" s="55"/>
      <c r="CE51" s="55"/>
      <c r="CF51" s="55"/>
      <c r="CG51" s="55"/>
      <c r="CH51" s="55"/>
      <c r="CI51" s="55"/>
      <c r="CJ51" s="55"/>
      <c r="CK51" s="55"/>
      <c r="CL51" s="55"/>
      <c r="CM51" s="55"/>
      <c r="CN51" s="55"/>
      <c r="CO51" s="55"/>
      <c r="CP51" s="55"/>
      <c r="CQ51" s="55"/>
      <c r="CR51" s="55"/>
      <c r="CS51" s="55"/>
      <c r="CT51" s="67"/>
    </row>
    <row r="52" spans="1:100">
      <c r="A52" s="55" t="s">
        <v>98</v>
      </c>
      <c r="B52" s="55"/>
      <c r="C52" s="55"/>
      <c r="D52" s="55"/>
      <c r="E52" s="55"/>
      <c r="F52" s="55"/>
      <c r="G52" s="55"/>
      <c r="H52" s="55"/>
      <c r="I52" s="55"/>
      <c r="J52" s="55"/>
      <c r="K52" s="55"/>
      <c r="L52" s="55"/>
      <c r="M52" s="55"/>
      <c r="N52" s="55"/>
      <c r="O52" s="55"/>
      <c r="P52" s="55"/>
      <c r="Q52" s="55"/>
      <c r="R52" s="55">
        <v>51303.314506172843</v>
      </c>
      <c r="S52" s="55"/>
      <c r="T52" s="55">
        <v>54141</v>
      </c>
      <c r="U52" s="55">
        <v>55972.269525267991</v>
      </c>
      <c r="V52" s="55">
        <v>57921.202572347269</v>
      </c>
      <c r="W52" s="67">
        <v>58681.790632840813</v>
      </c>
      <c r="X52" s="67">
        <v>59773.653400105432</v>
      </c>
      <c r="Y52" s="67">
        <v>60202</v>
      </c>
      <c r="Z52" s="67">
        <v>58865.586414757345</v>
      </c>
      <c r="AA52" s="67">
        <v>60820.254100540827</v>
      </c>
      <c r="AB52" s="59"/>
      <c r="AC52" s="53"/>
      <c r="AD52" s="55"/>
      <c r="AE52" s="55"/>
      <c r="AF52" s="55"/>
      <c r="AG52" s="55"/>
      <c r="AH52" s="55"/>
      <c r="AI52" s="55"/>
      <c r="AJ52" s="55"/>
      <c r="AK52" s="55"/>
      <c r="AL52" s="55"/>
      <c r="AM52" s="55"/>
      <c r="AN52" s="55"/>
      <c r="AO52" s="55"/>
      <c r="AP52" s="55"/>
      <c r="AQ52" s="55"/>
      <c r="AR52" s="170"/>
      <c r="AS52" s="55"/>
      <c r="AT52" s="55"/>
      <c r="AU52" s="55"/>
      <c r="AV52" s="55"/>
      <c r="AW52" s="169"/>
      <c r="AX52" s="169"/>
      <c r="AY52" s="169"/>
      <c r="AZ52" s="169"/>
      <c r="BA52" s="169"/>
      <c r="BB52" s="59"/>
      <c r="BC52" s="55"/>
      <c r="BD52" s="55"/>
      <c r="BE52" s="55"/>
      <c r="BF52" s="55"/>
      <c r="BG52" s="55"/>
      <c r="BH52" s="55"/>
      <c r="BI52" s="55"/>
      <c r="BJ52" s="55"/>
      <c r="BK52" s="55"/>
      <c r="BL52" s="55"/>
      <c r="BM52" s="55"/>
      <c r="BN52" s="55"/>
      <c r="BO52" s="55"/>
      <c r="BP52" s="55"/>
      <c r="BQ52" s="55"/>
      <c r="BR52" s="55"/>
      <c r="BS52" s="55"/>
      <c r="BT52" s="67" t="s">
        <v>29</v>
      </c>
      <c r="BU52" s="55"/>
      <c r="BV52" s="55"/>
      <c r="BW52" s="67" t="s">
        <v>29</v>
      </c>
      <c r="BX52" s="67" t="s">
        <v>29</v>
      </c>
      <c r="BY52" s="67" t="s">
        <v>29</v>
      </c>
      <c r="BZ52" s="67">
        <v>54831.801749271137</v>
      </c>
      <c r="CA52" s="59"/>
      <c r="CB52" s="53"/>
      <c r="CC52" s="55"/>
      <c r="CD52" s="55"/>
      <c r="CE52" s="55"/>
      <c r="CF52" s="55"/>
      <c r="CG52" s="55"/>
      <c r="CH52" s="55"/>
      <c r="CI52" s="55"/>
      <c r="CJ52" s="55"/>
      <c r="CK52" s="55"/>
      <c r="CL52" s="55"/>
      <c r="CM52" s="55"/>
      <c r="CN52" s="55"/>
      <c r="CO52" s="55"/>
      <c r="CP52" s="55"/>
      <c r="CQ52" s="55"/>
      <c r="CR52" s="55"/>
      <c r="CS52" s="55"/>
      <c r="CT52" s="67"/>
    </row>
    <row r="53" spans="1:100">
      <c r="A53" s="55" t="s">
        <v>99</v>
      </c>
      <c r="B53" s="55"/>
      <c r="C53" s="55"/>
      <c r="D53" s="55"/>
      <c r="E53" s="55"/>
      <c r="F53" s="55"/>
      <c r="G53" s="55"/>
      <c r="H53" s="55"/>
      <c r="I53" s="55"/>
      <c r="J53" s="55"/>
      <c r="K53" s="55"/>
      <c r="L53" s="55"/>
      <c r="M53" s="55"/>
      <c r="N53" s="55"/>
      <c r="O53" s="55"/>
      <c r="P53" s="55"/>
      <c r="Q53" s="55"/>
      <c r="R53" s="55">
        <v>39684.03717472119</v>
      </c>
      <c r="S53" s="55"/>
      <c r="T53" s="55">
        <v>40758</v>
      </c>
      <c r="U53" s="55">
        <v>42534.568548387098</v>
      </c>
      <c r="V53" s="55">
        <v>44603.838235294119</v>
      </c>
      <c r="W53" s="67">
        <v>44395.400602409638</v>
      </c>
      <c r="X53" s="67">
        <v>45404.713068181816</v>
      </c>
      <c r="Y53" s="67">
        <v>45437</v>
      </c>
      <c r="Z53" s="67">
        <v>43449.308411214952</v>
      </c>
      <c r="AA53" s="67">
        <v>44285.669562995143</v>
      </c>
      <c r="AB53" s="59"/>
      <c r="AC53" s="53"/>
      <c r="AD53" s="55"/>
      <c r="AE53" s="55"/>
      <c r="AF53" s="55"/>
      <c r="AG53" s="55"/>
      <c r="AH53" s="55"/>
      <c r="AI53" s="55"/>
      <c r="AJ53" s="55"/>
      <c r="AK53" s="55"/>
      <c r="AL53" s="55"/>
      <c r="AM53" s="55"/>
      <c r="AN53" s="55"/>
      <c r="AO53" s="55"/>
      <c r="AP53" s="55"/>
      <c r="AQ53" s="55"/>
      <c r="AR53" s="170"/>
      <c r="AS53" s="55"/>
      <c r="AT53" s="55"/>
      <c r="AU53" s="55"/>
      <c r="AV53" s="55"/>
      <c r="AW53" s="169"/>
      <c r="AX53" s="169"/>
      <c r="AY53" s="169"/>
      <c r="AZ53" s="169"/>
      <c r="BA53" s="169"/>
      <c r="BB53" s="59"/>
      <c r="BC53" s="55"/>
      <c r="BD53" s="55"/>
      <c r="BE53" s="55"/>
      <c r="BF53" s="55"/>
      <c r="BG53" s="55"/>
      <c r="BH53" s="55"/>
      <c r="BI53" s="55"/>
      <c r="BJ53" s="55"/>
      <c r="BK53" s="55"/>
      <c r="BL53" s="55"/>
      <c r="BM53" s="55"/>
      <c r="BN53" s="55"/>
      <c r="BO53" s="55"/>
      <c r="BP53" s="55"/>
      <c r="BQ53" s="55"/>
      <c r="BR53" s="55"/>
      <c r="BS53" s="55"/>
      <c r="BT53" s="67" t="s">
        <v>29</v>
      </c>
      <c r="BU53" s="55"/>
      <c r="BV53" s="55"/>
      <c r="BW53" s="67" t="s">
        <v>29</v>
      </c>
      <c r="BX53" s="67" t="s">
        <v>29</v>
      </c>
      <c r="BY53" s="67" t="s">
        <v>29</v>
      </c>
      <c r="BZ53" s="67" t="s">
        <v>29</v>
      </c>
      <c r="CA53" s="59"/>
      <c r="CB53" s="53"/>
      <c r="CC53" s="55"/>
      <c r="CD53" s="55"/>
      <c r="CE53" s="55"/>
      <c r="CF53" s="55"/>
      <c r="CG53" s="55"/>
      <c r="CH53" s="55"/>
      <c r="CI53" s="55"/>
      <c r="CJ53" s="55"/>
      <c r="CK53" s="55"/>
      <c r="CL53" s="55"/>
      <c r="CM53" s="55"/>
      <c r="CN53" s="55"/>
      <c r="CO53" s="55"/>
      <c r="CP53" s="55"/>
      <c r="CQ53" s="55"/>
      <c r="CR53" s="55"/>
      <c r="CS53" s="55"/>
      <c r="CT53" s="67"/>
    </row>
    <row r="54" spans="1:100">
      <c r="A54" s="57" t="s">
        <v>100</v>
      </c>
      <c r="B54" s="57"/>
      <c r="C54" s="57"/>
      <c r="D54" s="57"/>
      <c r="E54" s="57"/>
      <c r="F54" s="57"/>
      <c r="G54" s="57"/>
      <c r="H54" s="57"/>
      <c r="I54" s="57"/>
      <c r="J54" s="57"/>
      <c r="K54" s="57"/>
      <c r="L54" s="57"/>
      <c r="M54" s="57"/>
      <c r="N54" s="57"/>
      <c r="O54" s="57"/>
      <c r="P54" s="57"/>
      <c r="Q54" s="57"/>
      <c r="R54" s="57">
        <v>62653.43834841629</v>
      </c>
      <c r="S54" s="57"/>
      <c r="T54" s="57">
        <v>65765</v>
      </c>
      <c r="U54" s="57">
        <v>69004.033528918691</v>
      </c>
      <c r="V54" s="57">
        <v>69764.278688524588</v>
      </c>
      <c r="W54" s="69">
        <v>73690.65175893101</v>
      </c>
      <c r="X54" s="69">
        <v>76325.95533980582</v>
      </c>
      <c r="Y54" s="69">
        <v>75779</v>
      </c>
      <c r="Z54" s="69">
        <v>71041.093993659495</v>
      </c>
      <c r="AA54" s="69">
        <v>71128.695243287453</v>
      </c>
      <c r="AB54" s="62"/>
      <c r="AC54" s="57"/>
      <c r="AD54" s="57"/>
      <c r="AE54" s="57"/>
      <c r="AF54" s="57"/>
      <c r="AG54" s="57"/>
      <c r="AH54" s="57"/>
      <c r="AI54" s="57"/>
      <c r="AJ54" s="57"/>
      <c r="AK54" s="57"/>
      <c r="AL54" s="57"/>
      <c r="AM54" s="57"/>
      <c r="AN54" s="57"/>
      <c r="AO54" s="57"/>
      <c r="AP54" s="57"/>
      <c r="AQ54" s="57"/>
      <c r="AR54" s="171"/>
      <c r="AS54" s="57"/>
      <c r="AT54" s="57"/>
      <c r="AU54" s="57"/>
      <c r="AV54" s="57"/>
      <c r="AW54" s="171"/>
      <c r="AX54" s="171"/>
      <c r="AY54" s="171"/>
      <c r="AZ54" s="171"/>
      <c r="BA54" s="171"/>
      <c r="BB54" s="62"/>
      <c r="BC54" s="57"/>
      <c r="BD54" s="57"/>
      <c r="BE54" s="57"/>
      <c r="BF54" s="57"/>
      <c r="BG54" s="57"/>
      <c r="BH54" s="57"/>
      <c r="BI54" s="57"/>
      <c r="BJ54" s="57"/>
      <c r="BK54" s="57"/>
      <c r="BL54" s="57"/>
      <c r="BM54" s="57"/>
      <c r="BN54" s="57"/>
      <c r="BO54" s="57"/>
      <c r="BP54" s="57"/>
      <c r="BQ54" s="57"/>
      <c r="BR54" s="57"/>
      <c r="BS54" s="57"/>
      <c r="BT54" s="69" t="s">
        <v>29</v>
      </c>
      <c r="BU54" s="57"/>
      <c r="BV54" s="57"/>
      <c r="BW54" s="69" t="s">
        <v>29</v>
      </c>
      <c r="BX54" s="69" t="s">
        <v>29</v>
      </c>
      <c r="BY54" s="69" t="s">
        <v>29</v>
      </c>
      <c r="BZ54" s="69">
        <v>74496.294063187117</v>
      </c>
      <c r="CA54" s="62"/>
      <c r="CB54" s="57"/>
      <c r="CC54" s="57"/>
      <c r="CD54" s="57"/>
      <c r="CE54" s="57"/>
      <c r="CF54" s="57"/>
      <c r="CG54" s="57"/>
      <c r="CH54" s="57"/>
      <c r="CI54" s="57"/>
      <c r="CJ54" s="57"/>
      <c r="CK54" s="57"/>
      <c r="CL54" s="57"/>
      <c r="CM54" s="57"/>
      <c r="CN54" s="57"/>
      <c r="CO54" s="57"/>
      <c r="CP54" s="57"/>
      <c r="CQ54" s="57"/>
      <c r="CR54" s="57"/>
      <c r="CS54" s="57"/>
      <c r="CT54" s="69"/>
      <c r="CU54" s="199"/>
      <c r="CV54" s="199"/>
    </row>
    <row r="55" spans="1:100">
      <c r="A55" s="55"/>
      <c r="B55" s="55"/>
      <c r="C55" s="55"/>
      <c r="D55" s="55"/>
      <c r="E55" s="55"/>
      <c r="F55" s="55"/>
      <c r="G55" s="55"/>
      <c r="H55" s="55"/>
      <c r="I55" s="55"/>
      <c r="J55" s="55"/>
      <c r="K55" s="55"/>
      <c r="L55" s="55"/>
      <c r="M55" s="55"/>
      <c r="N55" s="55"/>
      <c r="O55" s="55"/>
      <c r="P55" s="55"/>
      <c r="Q55" s="55"/>
      <c r="R55" s="55"/>
      <c r="S55" s="55"/>
      <c r="T55" s="55"/>
      <c r="U55" s="55"/>
      <c r="V55" s="55"/>
      <c r="W55" s="67"/>
      <c r="X55" s="67"/>
      <c r="Y55" s="67"/>
      <c r="Z55" s="67"/>
      <c r="AA55" s="67"/>
      <c r="AB55" s="59"/>
      <c r="AC55" s="53"/>
      <c r="AD55" s="55"/>
      <c r="AE55" s="55"/>
      <c r="AF55" s="55"/>
      <c r="AG55" s="55"/>
      <c r="AH55" s="55"/>
      <c r="AI55" s="55"/>
      <c r="AJ55" s="55"/>
      <c r="AK55" s="55"/>
      <c r="AL55" s="55"/>
      <c r="AM55" s="55"/>
      <c r="AN55" s="55"/>
      <c r="AO55" s="55"/>
      <c r="AP55" s="55"/>
      <c r="AQ55" s="55"/>
      <c r="AR55" s="170"/>
      <c r="AS55" s="55"/>
      <c r="AT55" s="55"/>
      <c r="AU55" s="55"/>
      <c r="AV55" s="55"/>
      <c r="AW55" s="169"/>
      <c r="AX55" s="169"/>
      <c r="AY55" s="169"/>
      <c r="AZ55" s="169"/>
      <c r="BA55" s="169"/>
      <c r="BB55" s="59"/>
      <c r="BC55" s="55"/>
      <c r="BD55" s="55"/>
      <c r="BE55" s="55"/>
      <c r="BF55" s="55"/>
      <c r="BG55" s="55"/>
      <c r="BH55" s="55"/>
      <c r="BI55" s="55"/>
      <c r="BJ55" s="55"/>
      <c r="BK55" s="55"/>
      <c r="BL55" s="55"/>
      <c r="BM55" s="55"/>
      <c r="BN55" s="55"/>
      <c r="BO55" s="55"/>
      <c r="BP55" s="55"/>
      <c r="BQ55" s="55"/>
      <c r="BR55" s="55"/>
      <c r="BS55" s="55"/>
      <c r="BT55" s="67"/>
      <c r="BU55" s="55"/>
      <c r="BV55" s="55"/>
      <c r="BW55" s="67"/>
      <c r="BX55" s="67"/>
      <c r="BY55" s="67"/>
      <c r="BZ55" s="67"/>
      <c r="CA55" s="59"/>
      <c r="CB55" s="53"/>
      <c r="CC55" s="55"/>
      <c r="CD55" s="55"/>
      <c r="CE55" s="55"/>
      <c r="CF55" s="55"/>
      <c r="CG55" s="55"/>
      <c r="CH55" s="55"/>
      <c r="CI55" s="55"/>
      <c r="CJ55" s="55"/>
      <c r="CK55" s="55"/>
      <c r="CL55" s="55"/>
      <c r="CM55" s="55"/>
      <c r="CN55" s="55"/>
      <c r="CO55" s="55"/>
      <c r="CP55" s="55"/>
      <c r="CQ55" s="55"/>
      <c r="CR55" s="55"/>
      <c r="CS55" s="55"/>
      <c r="CT55" s="67"/>
    </row>
    <row r="56" spans="1:100">
      <c r="A56" s="55" t="s">
        <v>102</v>
      </c>
      <c r="B56" s="55"/>
      <c r="C56" s="55"/>
      <c r="D56" s="55"/>
      <c r="E56" s="55"/>
      <c r="F56" s="55"/>
      <c r="G56" s="55"/>
      <c r="H56" s="55"/>
      <c r="I56" s="55"/>
      <c r="J56" s="55"/>
      <c r="K56" s="55"/>
      <c r="L56" s="55"/>
      <c r="M56" s="55"/>
      <c r="N56" s="55"/>
      <c r="O56" s="55"/>
      <c r="P56" s="55"/>
      <c r="Q56" s="55"/>
      <c r="R56" s="55">
        <v>60044.533596837944</v>
      </c>
      <c r="S56" s="55"/>
      <c r="T56" s="55">
        <v>64740</v>
      </c>
      <c r="U56" s="55">
        <v>67775.202970297032</v>
      </c>
      <c r="V56" s="55">
        <v>70448.847980997627</v>
      </c>
      <c r="W56" s="67">
        <v>68849.885101010106</v>
      </c>
      <c r="X56" s="67">
        <v>68272.005903187717</v>
      </c>
      <c r="Y56" s="67">
        <v>70106</v>
      </c>
      <c r="Z56" s="67">
        <v>63235.179272054287</v>
      </c>
      <c r="AA56" s="67">
        <v>65793.320135746602</v>
      </c>
      <c r="AB56" s="59"/>
      <c r="AC56" s="53"/>
      <c r="AD56" s="55"/>
      <c r="AE56" s="55"/>
      <c r="AF56" s="55"/>
      <c r="AG56" s="55"/>
      <c r="AH56" s="55"/>
      <c r="AI56" s="55"/>
      <c r="AJ56" s="55"/>
      <c r="AK56" s="55"/>
      <c r="AL56" s="55"/>
      <c r="AM56" s="55"/>
      <c r="AN56" s="55"/>
      <c r="AO56" s="55"/>
      <c r="AP56" s="55"/>
      <c r="AQ56" s="55"/>
      <c r="AR56" s="170"/>
      <c r="AS56" s="55"/>
      <c r="AT56" s="55"/>
      <c r="AU56" s="55"/>
      <c r="AV56" s="55"/>
      <c r="AW56" s="169"/>
      <c r="AX56" s="169"/>
      <c r="AY56" s="169"/>
      <c r="AZ56" s="169"/>
      <c r="BA56" s="169"/>
      <c r="BB56" s="59"/>
      <c r="BC56" s="55"/>
      <c r="BD56" s="55"/>
      <c r="BE56" s="55"/>
      <c r="BF56" s="55"/>
      <c r="BG56" s="55"/>
      <c r="BH56" s="55"/>
      <c r="BI56" s="55"/>
      <c r="BJ56" s="55"/>
      <c r="BK56" s="55"/>
      <c r="BL56" s="55"/>
      <c r="BM56" s="55"/>
      <c r="BN56" s="55"/>
      <c r="BO56" s="55"/>
      <c r="BP56" s="55"/>
      <c r="BQ56" s="55"/>
      <c r="BR56" s="55"/>
      <c r="BS56" s="55"/>
      <c r="BT56" s="67" t="s">
        <v>29</v>
      </c>
      <c r="BU56" s="55"/>
      <c r="BV56" s="55"/>
      <c r="BW56" s="67" t="s">
        <v>29</v>
      </c>
      <c r="BX56" s="67" t="s">
        <v>29</v>
      </c>
      <c r="BY56" s="67" t="s">
        <v>29</v>
      </c>
      <c r="BZ56" s="67">
        <v>62187.554347826088</v>
      </c>
      <c r="CA56" s="59"/>
      <c r="CB56" s="53"/>
      <c r="CC56" s="55"/>
      <c r="CD56" s="55"/>
      <c r="CE56" s="55"/>
      <c r="CF56" s="55"/>
      <c r="CG56" s="55"/>
      <c r="CH56" s="55"/>
      <c r="CI56" s="55"/>
      <c r="CJ56" s="55"/>
      <c r="CK56" s="55"/>
      <c r="CL56" s="55"/>
      <c r="CM56" s="55"/>
      <c r="CN56" s="55"/>
      <c r="CO56" s="55"/>
      <c r="CP56" s="55"/>
      <c r="CQ56" s="55"/>
      <c r="CR56" s="55"/>
      <c r="CS56" s="55"/>
      <c r="CT56" s="67"/>
    </row>
    <row r="57" spans="1:100">
      <c r="A57" s="55" t="s">
        <v>103</v>
      </c>
      <c r="B57" s="55"/>
      <c r="C57" s="55"/>
      <c r="D57" s="55"/>
      <c r="E57" s="55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55"/>
      <c r="R57" s="55">
        <v>46167.006329113923</v>
      </c>
      <c r="S57" s="55"/>
      <c r="T57" s="55">
        <v>51297</v>
      </c>
      <c r="U57" s="55">
        <v>51782.918495297803</v>
      </c>
      <c r="V57" s="55">
        <v>54567.286567164178</v>
      </c>
      <c r="W57" s="67">
        <v>55355.410557184754</v>
      </c>
      <c r="X57" s="67">
        <v>54071.822281167108</v>
      </c>
      <c r="Y57" s="67">
        <v>53286</v>
      </c>
      <c r="Z57" s="67">
        <v>52290.150417827295</v>
      </c>
      <c r="AA57" s="67">
        <v>53628.445945945939</v>
      </c>
      <c r="AB57" s="59"/>
      <c r="AC57" s="53"/>
      <c r="AD57" s="55"/>
      <c r="AE57" s="55"/>
      <c r="AF57" s="55"/>
      <c r="AG57" s="55"/>
      <c r="AH57" s="55"/>
      <c r="AI57" s="55"/>
      <c r="AJ57" s="55"/>
      <c r="AK57" s="55"/>
      <c r="AL57" s="55"/>
      <c r="AM57" s="55"/>
      <c r="AN57" s="55"/>
      <c r="AO57" s="55"/>
      <c r="AP57" s="55"/>
      <c r="AQ57" s="55"/>
      <c r="AR57" s="170"/>
      <c r="AS57" s="55"/>
      <c r="AT57" s="55"/>
      <c r="AU57" s="55"/>
      <c r="AV57" s="55"/>
      <c r="AW57" s="169"/>
      <c r="AX57" s="169"/>
      <c r="AY57" s="169"/>
      <c r="AZ57" s="169"/>
      <c r="BA57" s="169"/>
      <c r="BB57" s="59"/>
      <c r="BC57" s="55"/>
      <c r="BD57" s="55"/>
      <c r="BE57" s="55"/>
      <c r="BF57" s="55"/>
      <c r="BG57" s="55"/>
      <c r="BH57" s="55"/>
      <c r="BI57" s="55"/>
      <c r="BJ57" s="55"/>
      <c r="BK57" s="55"/>
      <c r="BL57" s="55"/>
      <c r="BM57" s="55"/>
      <c r="BN57" s="55"/>
      <c r="BO57" s="55"/>
      <c r="BP57" s="55"/>
      <c r="BQ57" s="55"/>
      <c r="BR57" s="55"/>
      <c r="BS57" s="55"/>
      <c r="BT57" s="67" t="s">
        <v>29</v>
      </c>
      <c r="BU57" s="55"/>
      <c r="BV57" s="55"/>
      <c r="BW57" s="67" t="s">
        <v>29</v>
      </c>
      <c r="BX57" s="67" t="s">
        <v>29</v>
      </c>
      <c r="BY57" s="67" t="s">
        <v>29</v>
      </c>
      <c r="BZ57" s="67">
        <v>50339.61</v>
      </c>
      <c r="CA57" s="59"/>
      <c r="CB57" s="53"/>
      <c r="CC57" s="55"/>
      <c r="CD57" s="55"/>
      <c r="CE57" s="55"/>
      <c r="CF57" s="55"/>
      <c r="CG57" s="55"/>
      <c r="CH57" s="55"/>
      <c r="CI57" s="55"/>
      <c r="CJ57" s="55"/>
      <c r="CK57" s="55"/>
      <c r="CL57" s="55"/>
      <c r="CM57" s="55"/>
      <c r="CN57" s="55"/>
      <c r="CO57" s="55"/>
      <c r="CP57" s="55"/>
      <c r="CQ57" s="55"/>
      <c r="CR57" s="55"/>
      <c r="CS57" s="55"/>
      <c r="CT57" s="67"/>
    </row>
    <row r="58" spans="1:100">
      <c r="A58" s="55" t="s">
        <v>104</v>
      </c>
      <c r="B58" s="55"/>
      <c r="C58" s="55"/>
      <c r="D58" s="55"/>
      <c r="E58" s="55"/>
      <c r="F58" s="55"/>
      <c r="G58" s="55"/>
      <c r="H58" s="55"/>
      <c r="I58" s="55"/>
      <c r="J58" s="55"/>
      <c r="K58" s="55"/>
      <c r="L58" s="55"/>
      <c r="M58" s="55"/>
      <c r="N58" s="55"/>
      <c r="O58" s="55"/>
      <c r="P58" s="55"/>
      <c r="Q58" s="55"/>
      <c r="R58" s="55">
        <v>52892.787920384355</v>
      </c>
      <c r="S58" s="55"/>
      <c r="T58" s="55">
        <v>56259</v>
      </c>
      <c r="U58" s="55">
        <v>59127.723709993472</v>
      </c>
      <c r="V58" s="55">
        <v>60199.977084659455</v>
      </c>
      <c r="W58" s="67">
        <v>60039.909677419353</v>
      </c>
      <c r="X58" s="67">
        <v>59348.153405474222</v>
      </c>
      <c r="Y58" s="67">
        <v>59933</v>
      </c>
      <c r="Z58" s="67">
        <v>55033.46366782007</v>
      </c>
      <c r="AA58" s="67">
        <v>59392.706042354774</v>
      </c>
      <c r="AB58" s="59"/>
      <c r="AC58" s="53"/>
      <c r="AD58" s="55"/>
      <c r="AE58" s="55"/>
      <c r="AF58" s="55"/>
      <c r="AG58" s="55"/>
      <c r="AH58" s="55"/>
      <c r="AI58" s="55"/>
      <c r="AJ58" s="55"/>
      <c r="AK58" s="55"/>
      <c r="AL58" s="55"/>
      <c r="AM58" s="55"/>
      <c r="AN58" s="55"/>
      <c r="AO58" s="55"/>
      <c r="AP58" s="55"/>
      <c r="AQ58" s="55"/>
      <c r="AR58" s="170"/>
      <c r="AS58" s="55"/>
      <c r="AT58" s="55"/>
      <c r="AU58" s="55"/>
      <c r="AV58" s="55"/>
      <c r="AW58" s="169"/>
      <c r="AX58" s="169"/>
      <c r="AY58" s="169"/>
      <c r="AZ58" s="169"/>
      <c r="BA58" s="169"/>
      <c r="BB58" s="59"/>
      <c r="BC58" s="55"/>
      <c r="BD58" s="55"/>
      <c r="BE58" s="55"/>
      <c r="BF58" s="55"/>
      <c r="BG58" s="55"/>
      <c r="BH58" s="55"/>
      <c r="BI58" s="55"/>
      <c r="BJ58" s="55"/>
      <c r="BK58" s="55"/>
      <c r="BL58" s="55"/>
      <c r="BM58" s="55"/>
      <c r="BN58" s="55"/>
      <c r="BO58" s="55"/>
      <c r="BP58" s="55"/>
      <c r="BQ58" s="55"/>
      <c r="BR58" s="55"/>
      <c r="BS58" s="55"/>
      <c r="BT58" s="67" t="s">
        <v>29</v>
      </c>
      <c r="BU58" s="55"/>
      <c r="BV58" s="55"/>
      <c r="BW58" s="67" t="s">
        <v>29</v>
      </c>
      <c r="BX58" s="67" t="s">
        <v>29</v>
      </c>
      <c r="BY58" s="67" t="s">
        <v>29</v>
      </c>
      <c r="BZ58" s="67" t="s">
        <v>29</v>
      </c>
      <c r="CA58" s="59"/>
      <c r="CB58" s="53"/>
      <c r="CC58" s="55"/>
      <c r="CD58" s="55"/>
      <c r="CE58" s="55"/>
      <c r="CF58" s="55"/>
      <c r="CG58" s="55"/>
      <c r="CH58" s="55"/>
      <c r="CI58" s="55"/>
      <c r="CJ58" s="55"/>
      <c r="CK58" s="55"/>
      <c r="CL58" s="55"/>
      <c r="CM58" s="55"/>
      <c r="CN58" s="55"/>
      <c r="CO58" s="55"/>
      <c r="CP58" s="55"/>
      <c r="CQ58" s="55"/>
      <c r="CR58" s="55"/>
      <c r="CS58" s="55"/>
      <c r="CT58" s="67"/>
    </row>
    <row r="59" spans="1:100">
      <c r="A59" s="55" t="s">
        <v>105</v>
      </c>
      <c r="B59" s="55"/>
      <c r="C59" s="55"/>
      <c r="D59" s="55"/>
      <c r="E59" s="55"/>
      <c r="F59" s="55"/>
      <c r="G59" s="55"/>
      <c r="H59" s="55"/>
      <c r="I59" s="55"/>
      <c r="J59" s="55"/>
      <c r="K59" s="55"/>
      <c r="L59" s="55"/>
      <c r="M59" s="55"/>
      <c r="N59" s="55"/>
      <c r="O59" s="55"/>
      <c r="P59" s="55"/>
      <c r="Q59" s="55"/>
      <c r="R59" s="55">
        <v>43266.513432835818</v>
      </c>
      <c r="S59" s="55"/>
      <c r="T59" s="55">
        <v>47350</v>
      </c>
      <c r="U59" s="55">
        <v>48523.338235294119</v>
      </c>
      <c r="V59" s="55">
        <v>50115.544642857145</v>
      </c>
      <c r="W59" s="67">
        <v>54550.991124260356</v>
      </c>
      <c r="X59" s="67">
        <v>54549.474006116208</v>
      </c>
      <c r="Y59" s="67">
        <v>54360</v>
      </c>
      <c r="Z59" s="67">
        <v>46736.993953644611</v>
      </c>
      <c r="AA59" s="67">
        <v>54492.488999999994</v>
      </c>
      <c r="AB59" s="59"/>
      <c r="AC59" s="53"/>
      <c r="AD59" s="55"/>
      <c r="AE59" s="55"/>
      <c r="AF59" s="55"/>
      <c r="AG59" s="55"/>
      <c r="AH59" s="55"/>
      <c r="AI59" s="55"/>
      <c r="AJ59" s="55"/>
      <c r="AK59" s="55"/>
      <c r="AL59" s="55"/>
      <c r="AM59" s="55"/>
      <c r="AN59" s="55"/>
      <c r="AO59" s="55"/>
      <c r="AP59" s="55"/>
      <c r="AQ59" s="55"/>
      <c r="AR59" s="170"/>
      <c r="AS59" s="55"/>
      <c r="AT59" s="55"/>
      <c r="AU59" s="55"/>
      <c r="AV59" s="55"/>
      <c r="AW59" s="169"/>
      <c r="AX59" s="169"/>
      <c r="AY59" s="169"/>
      <c r="AZ59" s="169"/>
      <c r="BA59" s="169"/>
      <c r="BB59" s="59"/>
      <c r="BC59" s="55"/>
      <c r="BD59" s="55"/>
      <c r="BE59" s="55"/>
      <c r="BF59" s="55"/>
      <c r="BG59" s="55"/>
      <c r="BH59" s="55"/>
      <c r="BI59" s="55"/>
      <c r="BJ59" s="55"/>
      <c r="BK59" s="55"/>
      <c r="BL59" s="55"/>
      <c r="BM59" s="55"/>
      <c r="BN59" s="55"/>
      <c r="BO59" s="55"/>
      <c r="BP59" s="55"/>
      <c r="BQ59" s="55"/>
      <c r="BR59" s="55"/>
      <c r="BS59" s="55"/>
      <c r="BT59" s="67" t="s">
        <v>29</v>
      </c>
      <c r="BU59" s="55"/>
      <c r="BV59" s="55"/>
      <c r="BW59" s="67" t="s">
        <v>29</v>
      </c>
      <c r="BX59" s="67" t="s">
        <v>29</v>
      </c>
      <c r="BY59" s="67" t="s">
        <v>29</v>
      </c>
      <c r="BZ59" s="67">
        <v>51320.46666666666</v>
      </c>
      <c r="CA59" s="59"/>
      <c r="CB59" s="53"/>
      <c r="CC59" s="55"/>
      <c r="CD59" s="55"/>
      <c r="CE59" s="55"/>
      <c r="CF59" s="55"/>
      <c r="CG59" s="55"/>
      <c r="CH59" s="55"/>
      <c r="CI59" s="55"/>
      <c r="CJ59" s="55"/>
      <c r="CK59" s="55"/>
      <c r="CL59" s="55"/>
      <c r="CM59" s="55"/>
      <c r="CN59" s="55"/>
      <c r="CO59" s="55"/>
      <c r="CP59" s="55"/>
      <c r="CQ59" s="55"/>
      <c r="CR59" s="55"/>
      <c r="CS59" s="55"/>
      <c r="CT59" s="67"/>
    </row>
    <row r="60" spans="1:100">
      <c r="A60" s="55" t="s">
        <v>106</v>
      </c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>
        <v>62967.55550394798</v>
      </c>
      <c r="S60" s="55"/>
      <c r="T60" s="55">
        <v>65757</v>
      </c>
      <c r="U60" s="55">
        <v>67320.036985018727</v>
      </c>
      <c r="V60" s="55">
        <v>68460.344988344994</v>
      </c>
      <c r="W60" s="67">
        <v>69704.887619917776</v>
      </c>
      <c r="X60" s="67">
        <v>71932.729913753967</v>
      </c>
      <c r="Y60" s="67">
        <v>72713</v>
      </c>
      <c r="Z60" s="67">
        <v>66472.190575498069</v>
      </c>
      <c r="AA60" s="67">
        <v>65618.316460688933</v>
      </c>
      <c r="AB60" s="59"/>
      <c r="AC60" s="53"/>
      <c r="AD60" s="55"/>
      <c r="AE60" s="55"/>
      <c r="AF60" s="55"/>
      <c r="AG60" s="55"/>
      <c r="AH60" s="55"/>
      <c r="AI60" s="55"/>
      <c r="AJ60" s="55"/>
      <c r="AK60" s="55"/>
      <c r="AL60" s="55"/>
      <c r="AM60" s="55"/>
      <c r="AN60" s="55"/>
      <c r="AO60" s="55"/>
      <c r="AP60" s="55"/>
      <c r="AQ60" s="55"/>
      <c r="AR60" s="170"/>
      <c r="AS60" s="55"/>
      <c r="AT60" s="55"/>
      <c r="AU60" s="55"/>
      <c r="AV60" s="55"/>
      <c r="AW60" s="169"/>
      <c r="AX60" s="169"/>
      <c r="AY60" s="169"/>
      <c r="AZ60" s="169"/>
      <c r="BA60" s="169"/>
      <c r="BB60" s="59"/>
      <c r="BC60" s="55"/>
      <c r="BD60" s="55"/>
      <c r="BE60" s="55"/>
      <c r="BF60" s="55"/>
      <c r="BG60" s="55"/>
      <c r="BH60" s="55"/>
      <c r="BI60" s="55"/>
      <c r="BJ60" s="55"/>
      <c r="BK60" s="55"/>
      <c r="BL60" s="55"/>
      <c r="BM60" s="55"/>
      <c r="BN60" s="55"/>
      <c r="BO60" s="55"/>
      <c r="BP60" s="55"/>
      <c r="BQ60" s="55"/>
      <c r="BR60" s="55"/>
      <c r="BS60" s="55"/>
      <c r="BT60" s="67" t="s">
        <v>29</v>
      </c>
      <c r="BU60" s="55"/>
      <c r="BV60" s="55"/>
      <c r="BW60" s="67" t="s">
        <v>29</v>
      </c>
      <c r="BX60" s="67" t="s">
        <v>29</v>
      </c>
      <c r="BY60" s="67" t="s">
        <v>29</v>
      </c>
      <c r="BZ60" s="67" t="s">
        <v>29</v>
      </c>
      <c r="CA60" s="59"/>
      <c r="CB60" s="53"/>
      <c r="CC60" s="55"/>
      <c r="CD60" s="55"/>
      <c r="CE60" s="55"/>
      <c r="CF60" s="55"/>
      <c r="CG60" s="55"/>
      <c r="CH60" s="55"/>
      <c r="CI60" s="55"/>
      <c r="CJ60" s="55"/>
      <c r="CK60" s="55"/>
      <c r="CL60" s="55"/>
      <c r="CM60" s="55"/>
      <c r="CN60" s="55"/>
      <c r="CO60" s="55"/>
      <c r="CP60" s="55"/>
      <c r="CQ60" s="55"/>
      <c r="CR60" s="55"/>
      <c r="CS60" s="55"/>
      <c r="CT60" s="67"/>
    </row>
    <row r="61" spans="1:100">
      <c r="A61" s="55" t="s">
        <v>107</v>
      </c>
      <c r="B61" s="55"/>
      <c r="C61" s="55"/>
      <c r="D61" s="55"/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5"/>
      <c r="R61" s="55">
        <v>60408.867498717729</v>
      </c>
      <c r="S61" s="55"/>
      <c r="T61" s="55">
        <v>64456</v>
      </c>
      <c r="U61" s="55">
        <v>65326.733843537419</v>
      </c>
      <c r="V61" s="55">
        <v>67691.463447806862</v>
      </c>
      <c r="W61" s="67">
        <v>69655.912107770666</v>
      </c>
      <c r="X61" s="67">
        <v>70082.051744885684</v>
      </c>
      <c r="Y61" s="67">
        <v>71706</v>
      </c>
      <c r="Z61" s="67">
        <v>61232.150783788951</v>
      </c>
      <c r="AA61" s="67">
        <v>61319.034000267369</v>
      </c>
      <c r="AB61" s="59"/>
      <c r="AC61" s="53"/>
      <c r="AD61" s="55"/>
      <c r="AE61" s="55"/>
      <c r="AF61" s="55"/>
      <c r="AG61" s="55"/>
      <c r="AH61" s="55"/>
      <c r="AI61" s="55"/>
      <c r="AJ61" s="55"/>
      <c r="AK61" s="55"/>
      <c r="AL61" s="55"/>
      <c r="AM61" s="55"/>
      <c r="AN61" s="55"/>
      <c r="AO61" s="55"/>
      <c r="AP61" s="55"/>
      <c r="AQ61" s="55"/>
      <c r="AR61" s="170"/>
      <c r="AS61" s="55"/>
      <c r="AT61" s="55"/>
      <c r="AU61" s="55"/>
      <c r="AV61" s="55"/>
      <c r="AW61" s="169"/>
      <c r="AX61" s="169"/>
      <c r="AY61" s="169"/>
      <c r="AZ61" s="169"/>
      <c r="BA61" s="169"/>
      <c r="BB61" s="59"/>
      <c r="BC61" s="55"/>
      <c r="BD61" s="55"/>
      <c r="BE61" s="55"/>
      <c r="BF61" s="55"/>
      <c r="BG61" s="55"/>
      <c r="BH61" s="55"/>
      <c r="BI61" s="55"/>
      <c r="BJ61" s="55"/>
      <c r="BK61" s="55"/>
      <c r="BL61" s="55"/>
      <c r="BM61" s="55"/>
      <c r="BN61" s="55"/>
      <c r="BO61" s="55"/>
      <c r="BP61" s="55"/>
      <c r="BQ61" s="55"/>
      <c r="BR61" s="55"/>
      <c r="BS61" s="55"/>
      <c r="BT61" s="67" t="s">
        <v>29</v>
      </c>
      <c r="BU61" s="55"/>
      <c r="BV61" s="55"/>
      <c r="BW61" s="67" t="s">
        <v>29</v>
      </c>
      <c r="BX61" s="67" t="s">
        <v>29</v>
      </c>
      <c r="BY61" s="67" t="s">
        <v>29</v>
      </c>
      <c r="BZ61" s="67" t="s">
        <v>29</v>
      </c>
      <c r="CA61" s="59"/>
      <c r="CB61" s="53"/>
      <c r="CC61" s="55"/>
      <c r="CD61" s="55"/>
      <c r="CE61" s="55"/>
      <c r="CF61" s="55"/>
      <c r="CG61" s="55"/>
      <c r="CH61" s="55"/>
      <c r="CI61" s="55"/>
      <c r="CJ61" s="55"/>
      <c r="CK61" s="55"/>
      <c r="CL61" s="55"/>
      <c r="CM61" s="55"/>
      <c r="CN61" s="55"/>
      <c r="CO61" s="55"/>
      <c r="CP61" s="55"/>
      <c r="CQ61" s="55"/>
      <c r="CR61" s="55"/>
      <c r="CS61" s="55"/>
      <c r="CT61" s="67"/>
    </row>
    <row r="62" spans="1:100">
      <c r="A62" s="53" t="s">
        <v>108</v>
      </c>
      <c r="B62" s="53"/>
      <c r="C62" s="53"/>
      <c r="D62" s="53"/>
      <c r="E62" s="53"/>
      <c r="F62" s="53"/>
      <c r="G62" s="53"/>
      <c r="H62" s="53"/>
      <c r="I62" s="53"/>
      <c r="J62" s="53"/>
      <c r="K62" s="53"/>
      <c r="L62" s="53"/>
      <c r="M62" s="53"/>
      <c r="N62" s="53"/>
      <c r="O62" s="53"/>
      <c r="P62" s="53"/>
      <c r="Q62" s="53"/>
      <c r="R62" s="53">
        <v>54269.369193154031</v>
      </c>
      <c r="S62" s="53"/>
      <c r="T62" s="53">
        <v>55622</v>
      </c>
      <c r="U62" s="53">
        <v>56991.532541567693</v>
      </c>
      <c r="V62" s="53">
        <v>58455.083141938449</v>
      </c>
      <c r="W62" s="68">
        <v>59798.008156606855</v>
      </c>
      <c r="X62" s="68">
        <v>61276.742888008645</v>
      </c>
      <c r="Y62" s="68">
        <v>61235</v>
      </c>
      <c r="Z62" s="68">
        <v>58984.75893949029</v>
      </c>
      <c r="AA62" s="68">
        <v>60222.177079907924</v>
      </c>
      <c r="AB62" s="59"/>
      <c r="AC62" s="53"/>
      <c r="AD62" s="53"/>
      <c r="AE62" s="53"/>
      <c r="AF62" s="53"/>
      <c r="AG62" s="53"/>
      <c r="AH62" s="53"/>
      <c r="AI62" s="53"/>
      <c r="AJ62" s="53"/>
      <c r="AK62" s="53"/>
      <c r="AL62" s="53"/>
      <c r="AM62" s="53"/>
      <c r="AN62" s="53"/>
      <c r="AO62" s="53"/>
      <c r="AP62" s="53"/>
      <c r="AQ62" s="53"/>
      <c r="AR62" s="170"/>
      <c r="AS62" s="53"/>
      <c r="AT62" s="53"/>
      <c r="AU62" s="53"/>
      <c r="AV62" s="53"/>
      <c r="AW62" s="170"/>
      <c r="AX62" s="170"/>
      <c r="AY62" s="170"/>
      <c r="AZ62" s="170"/>
      <c r="BA62" s="170"/>
      <c r="BB62" s="59"/>
      <c r="BC62" s="53"/>
      <c r="BD62" s="53"/>
      <c r="BE62" s="53"/>
      <c r="BF62" s="53"/>
      <c r="BG62" s="53"/>
      <c r="BH62" s="53"/>
      <c r="BI62" s="53"/>
      <c r="BJ62" s="53"/>
      <c r="BK62" s="53"/>
      <c r="BL62" s="53"/>
      <c r="BM62" s="53"/>
      <c r="BN62" s="53"/>
      <c r="BO62" s="53"/>
      <c r="BP62" s="53"/>
      <c r="BQ62" s="53"/>
      <c r="BR62" s="53"/>
      <c r="BS62" s="53"/>
      <c r="BT62" s="68" t="s">
        <v>29</v>
      </c>
      <c r="BU62" s="53"/>
      <c r="BV62" s="53"/>
      <c r="BW62" s="68" t="s">
        <v>29</v>
      </c>
      <c r="BX62" s="68" t="s">
        <v>29</v>
      </c>
      <c r="BY62" s="68" t="s">
        <v>29</v>
      </c>
      <c r="BZ62" s="68">
        <v>70865.429032258064</v>
      </c>
      <c r="CA62" s="59"/>
      <c r="CB62" s="53"/>
      <c r="CC62" s="53"/>
      <c r="CD62" s="53"/>
      <c r="CE62" s="53"/>
      <c r="CF62" s="53"/>
      <c r="CG62" s="53"/>
      <c r="CH62" s="53"/>
      <c r="CI62" s="53"/>
      <c r="CJ62" s="53"/>
      <c r="CK62" s="53"/>
      <c r="CL62" s="53"/>
      <c r="CM62" s="53"/>
      <c r="CN62" s="53"/>
      <c r="CO62" s="53"/>
      <c r="CP62" s="53"/>
      <c r="CQ62" s="53"/>
      <c r="CR62" s="53"/>
      <c r="CS62" s="53"/>
      <c r="CT62" s="68"/>
    </row>
    <row r="63" spans="1:100">
      <c r="A63" s="53" t="s">
        <v>109</v>
      </c>
      <c r="B63" s="53"/>
      <c r="C63" s="53"/>
      <c r="D63" s="53"/>
      <c r="E63" s="53"/>
      <c r="F63" s="53"/>
      <c r="G63" s="53"/>
      <c r="H63" s="53"/>
      <c r="I63" s="53"/>
      <c r="J63" s="53"/>
      <c r="K63" s="53"/>
      <c r="L63" s="53"/>
      <c r="M63" s="53"/>
      <c r="N63" s="53"/>
      <c r="O63" s="53"/>
      <c r="P63" s="53"/>
      <c r="Q63" s="53"/>
      <c r="R63" s="53">
        <v>52285.086805555555</v>
      </c>
      <c r="S63" s="53"/>
      <c r="T63" s="53">
        <v>57105</v>
      </c>
      <c r="U63" s="53">
        <v>56608.684887459807</v>
      </c>
      <c r="V63" s="53">
        <v>59321.321428571428</v>
      </c>
      <c r="W63" s="68">
        <v>61882.153846153844</v>
      </c>
      <c r="X63" s="68">
        <v>61504.127329192546</v>
      </c>
      <c r="Y63" s="68">
        <v>60828</v>
      </c>
      <c r="Z63" s="68">
        <v>61292.789205702647</v>
      </c>
      <c r="AA63" s="68">
        <v>61029.187122736417</v>
      </c>
      <c r="AB63" s="59"/>
      <c r="AC63" s="53"/>
      <c r="AD63" s="53"/>
      <c r="AE63" s="53"/>
      <c r="AF63" s="53"/>
      <c r="AG63" s="53"/>
      <c r="AH63" s="53"/>
      <c r="AI63" s="53"/>
      <c r="AJ63" s="53"/>
      <c r="AK63" s="53"/>
      <c r="AL63" s="53"/>
      <c r="AM63" s="53"/>
      <c r="AN63" s="53"/>
      <c r="AO63" s="53"/>
      <c r="AP63" s="53"/>
      <c r="AQ63" s="53"/>
      <c r="AR63" s="170"/>
      <c r="AS63" s="53"/>
      <c r="AT63" s="53"/>
      <c r="AU63" s="53"/>
      <c r="AV63" s="53"/>
      <c r="AW63" s="170"/>
      <c r="AX63" s="170"/>
      <c r="AY63" s="170"/>
      <c r="AZ63" s="170"/>
      <c r="BA63" s="170"/>
      <c r="BB63" s="59"/>
      <c r="BC63" s="53"/>
      <c r="BD63" s="53"/>
      <c r="BE63" s="53"/>
      <c r="BF63" s="53"/>
      <c r="BG63" s="53"/>
      <c r="BH63" s="53"/>
      <c r="BI63" s="53"/>
      <c r="BJ63" s="53"/>
      <c r="BK63" s="53"/>
      <c r="BL63" s="53"/>
      <c r="BM63" s="53"/>
      <c r="BN63" s="53"/>
      <c r="BO63" s="53"/>
      <c r="BP63" s="53"/>
      <c r="BQ63" s="53"/>
      <c r="BR63" s="53"/>
      <c r="BS63" s="53"/>
      <c r="BT63" s="68" t="s">
        <v>29</v>
      </c>
      <c r="BU63" s="53"/>
      <c r="BV63" s="53"/>
      <c r="BW63" s="68" t="s">
        <v>29</v>
      </c>
      <c r="BX63" s="68" t="s">
        <v>29</v>
      </c>
      <c r="BY63" s="68" t="s">
        <v>29</v>
      </c>
      <c r="BZ63" s="68" t="s">
        <v>29</v>
      </c>
      <c r="CA63" s="59"/>
      <c r="CB63" s="53"/>
      <c r="CC63" s="53"/>
      <c r="CD63" s="53"/>
      <c r="CE63" s="53"/>
      <c r="CF63" s="53"/>
      <c r="CG63" s="53"/>
      <c r="CH63" s="53"/>
      <c r="CI63" s="53"/>
      <c r="CJ63" s="53"/>
      <c r="CK63" s="53"/>
      <c r="CL63" s="53"/>
      <c r="CM63" s="53"/>
      <c r="CN63" s="53"/>
      <c r="CO63" s="53"/>
      <c r="CP63" s="53"/>
      <c r="CQ63" s="53"/>
      <c r="CR63" s="53"/>
      <c r="CS63" s="53"/>
      <c r="CT63" s="68"/>
    </row>
    <row r="64" spans="1:100">
      <c r="A64" s="57" t="s">
        <v>110</v>
      </c>
      <c r="B64" s="57"/>
      <c r="C64" s="57"/>
      <c r="D64" s="57"/>
      <c r="E64" s="57"/>
      <c r="F64" s="57"/>
      <c r="G64" s="57"/>
      <c r="H64" s="57"/>
      <c r="I64" s="57"/>
      <c r="J64" s="57"/>
      <c r="K64" s="57"/>
      <c r="L64" s="57"/>
      <c r="M64" s="57"/>
      <c r="N64" s="57"/>
      <c r="O64" s="57"/>
      <c r="P64" s="57"/>
      <c r="Q64" s="57"/>
      <c r="R64" s="57"/>
      <c r="S64" s="57"/>
      <c r="T64" s="57"/>
      <c r="U64" s="69" t="s">
        <v>43</v>
      </c>
      <c r="V64" s="57"/>
      <c r="W64" s="69">
        <v>53847.755813953489</v>
      </c>
      <c r="X64" s="69">
        <v>54244.707317073167</v>
      </c>
      <c r="Y64" s="69" t="s">
        <v>43</v>
      </c>
      <c r="Z64" s="69" t="s">
        <v>43</v>
      </c>
      <c r="AA64" s="69">
        <v>55527.770114942527</v>
      </c>
      <c r="AB64" s="62"/>
      <c r="AC64" s="57"/>
      <c r="AD64" s="57"/>
      <c r="AE64" s="57"/>
      <c r="AF64" s="57"/>
      <c r="AG64" s="57"/>
      <c r="AH64" s="57"/>
      <c r="AI64" s="57"/>
      <c r="AJ64" s="57"/>
      <c r="AK64" s="57"/>
      <c r="AL64" s="57"/>
      <c r="AM64" s="57"/>
      <c r="AN64" s="57"/>
      <c r="AO64" s="57"/>
      <c r="AP64" s="57"/>
      <c r="AQ64" s="57"/>
      <c r="AR64" s="171"/>
      <c r="AS64" s="57"/>
      <c r="AT64" s="57"/>
      <c r="AU64" s="57"/>
      <c r="AV64" s="57"/>
      <c r="AW64" s="171"/>
      <c r="AX64" s="171"/>
      <c r="AY64" s="171"/>
      <c r="AZ64" s="171"/>
      <c r="BA64" s="171"/>
      <c r="BB64" s="62"/>
      <c r="BC64" s="57"/>
      <c r="BD64" s="57"/>
      <c r="BE64" s="57"/>
      <c r="BF64" s="57"/>
      <c r="BG64" s="57"/>
      <c r="BH64" s="57"/>
      <c r="BI64" s="57"/>
      <c r="BJ64" s="57"/>
      <c r="BK64" s="57"/>
      <c r="BL64" s="57"/>
      <c r="BM64" s="57"/>
      <c r="BN64" s="57"/>
      <c r="BO64" s="57"/>
      <c r="BP64" s="57"/>
      <c r="BQ64" s="57"/>
      <c r="BR64" s="57"/>
      <c r="BS64" s="57"/>
      <c r="BT64" s="69" t="s">
        <v>29</v>
      </c>
      <c r="BU64" s="57"/>
      <c r="BV64" s="57"/>
      <c r="BW64" s="69" t="s">
        <v>29</v>
      </c>
      <c r="BX64" s="69" t="s">
        <v>29</v>
      </c>
      <c r="BY64" s="69" t="s">
        <v>29</v>
      </c>
      <c r="BZ64" s="69" t="s">
        <v>29</v>
      </c>
      <c r="CA64" s="62"/>
      <c r="CB64" s="57"/>
      <c r="CC64" s="57"/>
      <c r="CD64" s="57"/>
      <c r="CE64" s="57"/>
      <c r="CF64" s="57"/>
      <c r="CG64" s="57"/>
      <c r="CH64" s="57"/>
      <c r="CI64" s="57"/>
      <c r="CJ64" s="57"/>
      <c r="CK64" s="57"/>
      <c r="CL64" s="57"/>
      <c r="CM64" s="57"/>
      <c r="CN64" s="57"/>
      <c r="CO64" s="57"/>
      <c r="CP64" s="57"/>
      <c r="CQ64" s="57"/>
      <c r="CR64" s="57"/>
      <c r="CS64" s="57"/>
      <c r="CT64" s="69"/>
      <c r="CU64" s="199"/>
      <c r="CV64" s="199"/>
    </row>
    <row r="65" spans="1:100">
      <c r="A65" s="58" t="s">
        <v>111</v>
      </c>
      <c r="B65" s="58"/>
      <c r="C65" s="58"/>
      <c r="D65" s="58"/>
      <c r="E65" s="58"/>
      <c r="F65" s="58"/>
      <c r="G65" s="58"/>
      <c r="H65" s="58"/>
      <c r="I65" s="58"/>
      <c r="J65" s="58"/>
      <c r="K65" s="58"/>
      <c r="L65" s="58"/>
      <c r="M65" s="58"/>
      <c r="N65" s="58"/>
      <c r="O65" s="58"/>
      <c r="P65" s="58"/>
      <c r="Q65" s="58"/>
      <c r="R65" s="58"/>
      <c r="S65" s="58"/>
      <c r="T65" s="58"/>
      <c r="U65" s="70"/>
      <c r="V65" s="58"/>
      <c r="W65" s="70"/>
      <c r="X65" s="70"/>
      <c r="Y65" s="70"/>
      <c r="Z65" s="227"/>
      <c r="AA65" s="255"/>
      <c r="AB65" s="58"/>
      <c r="AC65" s="58"/>
      <c r="AD65" s="58"/>
      <c r="AE65" s="58"/>
      <c r="AF65" s="58"/>
      <c r="AG65" s="58"/>
      <c r="AH65" s="58"/>
      <c r="AI65" s="58"/>
      <c r="AJ65" s="58"/>
      <c r="AK65" s="58"/>
      <c r="AL65" s="58"/>
      <c r="AM65" s="58"/>
      <c r="AN65" s="58"/>
      <c r="AO65" s="58"/>
      <c r="AP65" s="58"/>
      <c r="AQ65" s="58"/>
      <c r="AR65" s="172"/>
      <c r="AS65" s="58"/>
      <c r="AT65" s="58"/>
      <c r="AU65" s="58"/>
      <c r="AV65" s="58"/>
      <c r="AW65" s="172"/>
      <c r="AX65" s="172"/>
      <c r="AY65" s="172"/>
      <c r="AZ65" s="172"/>
      <c r="BA65" s="172"/>
      <c r="BB65" s="63"/>
      <c r="BC65" s="58"/>
      <c r="BD65" s="58"/>
      <c r="BE65" s="58"/>
      <c r="BF65" s="58"/>
      <c r="BG65" s="58"/>
      <c r="BH65" s="58"/>
      <c r="BI65" s="58"/>
      <c r="BJ65" s="58"/>
      <c r="BK65" s="58"/>
      <c r="BL65" s="58"/>
      <c r="BM65" s="58"/>
      <c r="BN65" s="58"/>
      <c r="BO65" s="58"/>
      <c r="BP65" s="58"/>
      <c r="BQ65" s="58"/>
      <c r="BR65" s="58"/>
      <c r="BS65" s="58"/>
      <c r="BT65" s="70" t="s">
        <v>29</v>
      </c>
      <c r="BU65" s="58"/>
      <c r="BV65" s="58"/>
      <c r="BW65" s="70" t="s">
        <v>29</v>
      </c>
      <c r="BX65" s="70" t="s">
        <v>29</v>
      </c>
      <c r="BY65" s="70" t="s">
        <v>29</v>
      </c>
      <c r="BZ65" s="70" t="s">
        <v>29</v>
      </c>
      <c r="CA65" s="63"/>
      <c r="CB65" s="58"/>
      <c r="CC65" s="58"/>
      <c r="CD65" s="58"/>
      <c r="CE65" s="58"/>
      <c r="CF65" s="58"/>
      <c r="CG65" s="58"/>
      <c r="CH65" s="58"/>
      <c r="CI65" s="58"/>
      <c r="CJ65" s="58"/>
      <c r="CK65" s="58"/>
      <c r="CL65" s="58"/>
      <c r="CM65" s="58"/>
      <c r="CN65" s="58"/>
      <c r="CO65" s="58"/>
      <c r="CP65" s="58"/>
      <c r="CQ65" s="58"/>
      <c r="CR65" s="58"/>
      <c r="CS65" s="58"/>
      <c r="CT65" s="70"/>
      <c r="CU65" s="199"/>
      <c r="CV65" s="199"/>
    </row>
    <row r="66" spans="1:100">
      <c r="A66" s="12"/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2"/>
      <c r="AC66" s="12"/>
      <c r="AD66" s="12"/>
      <c r="AE66" s="12"/>
      <c r="AF66" s="12"/>
      <c r="AG66" s="12"/>
      <c r="AH66" s="12"/>
      <c r="AI66" s="12"/>
      <c r="AJ66" s="12"/>
      <c r="AK66" s="12"/>
      <c r="AL66" s="12"/>
      <c r="AM66" s="12"/>
      <c r="AN66" s="12"/>
      <c r="AO66" s="12"/>
      <c r="AP66" s="12"/>
      <c r="AQ66" s="12"/>
      <c r="AR66" s="12"/>
      <c r="AS66" s="12"/>
      <c r="AT66" s="12"/>
      <c r="AU66" s="12"/>
      <c r="AV66" s="12"/>
      <c r="AW66" s="12"/>
      <c r="AX66" s="11"/>
      <c r="AY66" s="11"/>
      <c r="AZ66" s="11"/>
      <c r="BA66" s="11"/>
      <c r="BB66" s="11"/>
      <c r="BC66" s="11"/>
      <c r="BD66" s="11"/>
      <c r="BE66" s="11"/>
      <c r="BF66" s="11"/>
      <c r="BG66" s="11"/>
      <c r="BH66" s="11"/>
      <c r="BI66" s="11"/>
      <c r="BJ66" s="11"/>
      <c r="BK66" s="11"/>
      <c r="BL66" s="11"/>
      <c r="BM66" s="11"/>
      <c r="BN66" s="11"/>
      <c r="BO66" s="11"/>
      <c r="BP66" s="29"/>
      <c r="BQ66" s="29"/>
      <c r="BR66" s="29"/>
      <c r="BS66" s="29"/>
      <c r="BT66" s="29"/>
      <c r="BU66" s="29"/>
      <c r="BV66" s="29"/>
      <c r="BW66" s="11"/>
      <c r="BX66" s="11"/>
      <c r="BY66" s="11"/>
      <c r="BZ66" s="11"/>
      <c r="CA66" s="12"/>
      <c r="CB66" s="12"/>
      <c r="CC66" s="12"/>
      <c r="CD66" s="12"/>
      <c r="CE66" s="12"/>
      <c r="CF66" s="12"/>
      <c r="CG66" s="12"/>
      <c r="CH66" s="12"/>
      <c r="CI66" s="12"/>
      <c r="CJ66" s="12"/>
      <c r="CK66" s="12"/>
      <c r="CL66" s="11"/>
      <c r="CM66" s="11"/>
      <c r="CN66" s="11"/>
      <c r="CO66" s="11"/>
      <c r="CP66" s="11"/>
      <c r="CQ66" s="11"/>
      <c r="CR66" s="11"/>
      <c r="CS66" s="11"/>
      <c r="CT66" s="11"/>
    </row>
    <row r="67" spans="1:100">
      <c r="A67" s="5"/>
      <c r="B67" s="4"/>
      <c r="C67" s="5"/>
      <c r="D67" s="5"/>
      <c r="E67" s="5"/>
      <c r="F67" s="5"/>
      <c r="G67" s="5"/>
      <c r="H67" s="5"/>
      <c r="I67" s="8"/>
      <c r="J67" s="5"/>
      <c r="K67" s="5"/>
      <c r="L67" s="5"/>
      <c r="M67" s="5"/>
      <c r="R67" s="2" t="s">
        <v>112</v>
      </c>
      <c r="S67" s="2" t="s">
        <v>65</v>
      </c>
      <c r="T67" s="2" t="s">
        <v>66</v>
      </c>
      <c r="U67" s="2" t="s">
        <v>67</v>
      </c>
      <c r="V67" s="2" t="s">
        <v>68</v>
      </c>
      <c r="W67" s="2" t="s">
        <v>119</v>
      </c>
      <c r="X67" s="2" t="s">
        <v>122</v>
      </c>
      <c r="Y67" s="2" t="s">
        <v>122</v>
      </c>
      <c r="Z67" s="2"/>
      <c r="AA67" s="2"/>
      <c r="AB67" s="12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19"/>
      <c r="AO67" s="3"/>
      <c r="AP67" s="19"/>
      <c r="AQ67" s="19"/>
      <c r="BB67" s="12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12"/>
      <c r="BQ67" s="2" t="s">
        <v>69</v>
      </c>
      <c r="BR67" s="2" t="s">
        <v>69</v>
      </c>
      <c r="BS67" s="2" t="s">
        <v>70</v>
      </c>
      <c r="BT67" s="2" t="s">
        <v>71</v>
      </c>
      <c r="BU67" s="2" t="s">
        <v>72</v>
      </c>
      <c r="BV67" s="2" t="s">
        <v>118</v>
      </c>
      <c r="BW67" s="2" t="s">
        <v>123</v>
      </c>
      <c r="BX67" s="2" t="s">
        <v>123</v>
      </c>
      <c r="BY67" s="2"/>
      <c r="BZ67" s="2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</row>
    <row r="68" spans="1:100">
      <c r="A68" s="5" t="s">
        <v>26</v>
      </c>
      <c r="B68" s="5"/>
      <c r="C68" s="5"/>
      <c r="D68" s="5"/>
      <c r="E68" s="5"/>
      <c r="F68" s="5"/>
      <c r="G68" s="5"/>
      <c r="H68" s="5"/>
      <c r="I68" s="8"/>
      <c r="J68" s="5"/>
      <c r="K68" s="5"/>
      <c r="L68" s="5"/>
      <c r="M68" s="5"/>
      <c r="U68" s="1" t="s">
        <v>132</v>
      </c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12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</row>
    <row r="69" spans="1:100">
      <c r="A69" s="5" t="s">
        <v>27</v>
      </c>
      <c r="B69" s="5"/>
      <c r="C69" s="5"/>
      <c r="D69" s="5"/>
      <c r="E69" s="5"/>
      <c r="F69" s="5"/>
      <c r="G69" s="5"/>
      <c r="H69" s="5"/>
      <c r="I69" s="8"/>
      <c r="J69" s="5"/>
      <c r="K69" s="5"/>
      <c r="L69" s="5"/>
      <c r="M69" s="5"/>
      <c r="N69" s="5"/>
      <c r="O69" s="5"/>
      <c r="P69" s="5"/>
      <c r="Q69" s="5"/>
      <c r="R69" s="5"/>
      <c r="S69" s="5"/>
      <c r="T69" s="5" t="s">
        <v>131</v>
      </c>
      <c r="U69" s="5"/>
      <c r="V69" s="5"/>
      <c r="W69" s="8"/>
      <c r="X69" s="8"/>
      <c r="Y69" s="8"/>
      <c r="Z69" s="8"/>
      <c r="AA69" s="8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S69" s="12"/>
      <c r="AT69" s="12"/>
      <c r="AU69" s="12"/>
      <c r="AV69" s="12"/>
      <c r="AW69" s="12"/>
      <c r="AX69" s="8"/>
      <c r="AY69" s="8"/>
      <c r="AZ69" s="8"/>
      <c r="BA69" s="8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12"/>
      <c r="BR69" s="12"/>
      <c r="BS69" s="12"/>
      <c r="BT69" s="12"/>
      <c r="BU69" s="12"/>
      <c r="BV69" s="5"/>
      <c r="BW69" s="8"/>
      <c r="BX69" s="8"/>
      <c r="BY69" s="8"/>
      <c r="BZ69" s="8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O69" s="12"/>
      <c r="CT69" s="8"/>
    </row>
    <row r="70" spans="1:100">
      <c r="A70" s="5"/>
      <c r="B70" s="5"/>
      <c r="C70" s="5"/>
      <c r="D70" s="5"/>
      <c r="E70" s="5"/>
      <c r="F70" s="5"/>
      <c r="G70" s="5"/>
      <c r="H70" s="5"/>
      <c r="I70" s="8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8"/>
      <c r="X70" s="8"/>
      <c r="Y70" s="8"/>
      <c r="Z70" s="8"/>
      <c r="AA70" s="8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S70" s="12"/>
      <c r="AT70" s="12"/>
      <c r="AU70" s="12"/>
      <c r="AV70" s="12"/>
      <c r="AW70" s="12"/>
      <c r="AX70" s="8"/>
      <c r="AY70" s="8"/>
      <c r="AZ70" s="8"/>
      <c r="BA70" s="8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12"/>
      <c r="BR70" s="12"/>
      <c r="BS70" s="12"/>
      <c r="BT70" s="12"/>
      <c r="BU70" s="12"/>
      <c r="BV70" s="5"/>
      <c r="BW70" s="8"/>
      <c r="BX70" s="8"/>
      <c r="BY70" s="8"/>
      <c r="BZ70" s="8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O70" s="12"/>
      <c r="CT70" s="8"/>
    </row>
    <row r="71" spans="1:100">
      <c r="A71" s="5"/>
      <c r="B71" s="5"/>
      <c r="C71" s="5"/>
      <c r="D71" s="5"/>
      <c r="E71" s="5"/>
      <c r="F71" s="5"/>
      <c r="G71" s="5"/>
      <c r="H71" s="5"/>
      <c r="I71" s="8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8"/>
      <c r="X71" s="8"/>
      <c r="Y71" s="8"/>
      <c r="Z71" s="8"/>
      <c r="AA71" s="8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S71" s="12"/>
      <c r="AT71" s="12"/>
      <c r="AU71" s="12"/>
      <c r="AV71" s="12"/>
      <c r="AW71" s="12"/>
      <c r="AX71" s="8"/>
      <c r="AY71" s="8"/>
      <c r="AZ71" s="8"/>
      <c r="BA71" s="8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12"/>
      <c r="BR71" s="12"/>
      <c r="BS71" s="12"/>
      <c r="BT71" s="12"/>
      <c r="BU71" s="12"/>
      <c r="BV71" s="5"/>
      <c r="BW71" s="8"/>
      <c r="BX71" s="8"/>
      <c r="BY71" s="8"/>
      <c r="BZ71" s="8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O71" s="12"/>
      <c r="CT71" s="8"/>
    </row>
    <row r="72" spans="1:100">
      <c r="A72" s="5"/>
      <c r="B72" s="5"/>
      <c r="C72" s="5"/>
      <c r="D72" s="5"/>
      <c r="E72" s="5"/>
      <c r="F72" s="5"/>
      <c r="G72" s="5"/>
      <c r="H72" s="5"/>
      <c r="I72" s="8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8"/>
      <c r="X72" s="8"/>
      <c r="Y72" s="8"/>
      <c r="Z72" s="8"/>
      <c r="AA72" s="8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S72" s="12"/>
      <c r="AT72" s="12"/>
      <c r="AU72" s="12"/>
      <c r="AV72" s="12"/>
      <c r="AW72" s="12"/>
      <c r="AX72" s="8"/>
      <c r="AY72" s="8"/>
      <c r="AZ72" s="8"/>
      <c r="BA72" s="8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12"/>
      <c r="BR72" s="12"/>
      <c r="BS72" s="12"/>
      <c r="BT72" s="12"/>
      <c r="BU72" s="12"/>
      <c r="BV72" s="5"/>
      <c r="BW72" s="8"/>
      <c r="BX72" s="8"/>
      <c r="BY72" s="8"/>
      <c r="BZ72" s="8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O72" s="12"/>
      <c r="CT72" s="8"/>
    </row>
    <row r="73" spans="1:100">
      <c r="A73" s="5"/>
      <c r="B73" s="5"/>
      <c r="C73" s="5"/>
      <c r="D73" s="5"/>
      <c r="E73" s="5"/>
      <c r="F73" s="5"/>
      <c r="G73" s="5"/>
      <c r="H73" s="5"/>
      <c r="I73" s="8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8"/>
      <c r="X73" s="8"/>
      <c r="Y73" s="8"/>
      <c r="Z73" s="8"/>
      <c r="AA73" s="8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S73" s="12"/>
      <c r="AT73" s="12"/>
      <c r="AU73" s="12"/>
      <c r="AV73" s="12"/>
      <c r="AW73" s="12"/>
      <c r="AX73" s="8"/>
      <c r="AY73" s="8"/>
      <c r="AZ73" s="8"/>
      <c r="BA73" s="8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12"/>
      <c r="BR73" s="12"/>
      <c r="BS73" s="12"/>
      <c r="BT73" s="12"/>
      <c r="BU73" s="12"/>
      <c r="BV73" s="5"/>
      <c r="BW73" s="8"/>
      <c r="BX73" s="8"/>
      <c r="BY73" s="8"/>
      <c r="BZ73" s="8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O73" s="12"/>
      <c r="CT73" s="8"/>
    </row>
    <row r="74" spans="1:100">
      <c r="A74" s="5"/>
      <c r="B74" s="5"/>
      <c r="C74" s="5"/>
      <c r="D74" s="5"/>
      <c r="E74" s="5"/>
      <c r="F74" s="5"/>
      <c r="G74" s="5"/>
      <c r="H74" s="5"/>
      <c r="I74" s="8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8"/>
      <c r="X74" s="8"/>
      <c r="Y74" s="8"/>
      <c r="Z74" s="8"/>
      <c r="AA74" s="8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S74" s="12"/>
      <c r="AT74" s="12"/>
      <c r="AU74" s="12"/>
      <c r="AV74" s="12"/>
      <c r="AW74" s="12"/>
      <c r="AX74" s="8"/>
      <c r="AY74" s="8"/>
      <c r="AZ74" s="8"/>
      <c r="BA74" s="8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12"/>
      <c r="BR74" s="12"/>
      <c r="BS74" s="12"/>
      <c r="BT74" s="12"/>
      <c r="BU74" s="12"/>
      <c r="BV74" s="5"/>
      <c r="BW74" s="8"/>
      <c r="BX74" s="8"/>
      <c r="BY74" s="8"/>
      <c r="BZ74" s="8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O74" s="12"/>
      <c r="CT74" s="8"/>
    </row>
    <row r="75" spans="1:100">
      <c r="A75" s="5"/>
      <c r="B75" s="5"/>
      <c r="C75" s="5"/>
      <c r="D75" s="5"/>
      <c r="E75" s="5"/>
      <c r="F75" s="5"/>
      <c r="G75" s="5"/>
      <c r="H75" s="5"/>
      <c r="I75" s="8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8"/>
      <c r="X75" s="8"/>
      <c r="Y75" s="8"/>
      <c r="Z75" s="8"/>
      <c r="AA75" s="8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S75" s="12"/>
      <c r="AT75" s="12"/>
      <c r="AU75" s="12"/>
      <c r="AV75" s="12"/>
      <c r="AW75" s="12"/>
      <c r="AX75" s="8"/>
      <c r="AY75" s="8"/>
      <c r="AZ75" s="8"/>
      <c r="BA75" s="8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12"/>
      <c r="BR75" s="12"/>
      <c r="BS75" s="12"/>
      <c r="BT75" s="12"/>
      <c r="BU75" s="12"/>
      <c r="BV75" s="5"/>
      <c r="BW75" s="8"/>
      <c r="BX75" s="8"/>
      <c r="BY75" s="8"/>
      <c r="BZ75" s="8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O75" s="12"/>
      <c r="CT75" s="8"/>
    </row>
    <row r="76" spans="1:100">
      <c r="A76" s="5"/>
      <c r="B76" s="5"/>
      <c r="C76" s="5"/>
      <c r="D76" s="5"/>
      <c r="E76" s="5"/>
      <c r="F76" s="5"/>
      <c r="G76" s="5"/>
      <c r="H76" s="5"/>
      <c r="I76" s="8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8"/>
      <c r="X76" s="8"/>
      <c r="Y76" s="8"/>
      <c r="Z76" s="8"/>
      <c r="AA76" s="8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S76" s="12"/>
      <c r="AT76" s="12"/>
      <c r="AU76" s="12"/>
      <c r="AV76" s="12"/>
      <c r="AW76" s="12"/>
      <c r="AX76" s="8"/>
      <c r="AY76" s="8"/>
      <c r="AZ76" s="8"/>
      <c r="BA76" s="8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12"/>
      <c r="BR76" s="12"/>
      <c r="BS76" s="12"/>
      <c r="BT76" s="12"/>
      <c r="BU76" s="12"/>
      <c r="BV76" s="5"/>
      <c r="BW76" s="8"/>
      <c r="BX76" s="8"/>
      <c r="BY76" s="8"/>
      <c r="BZ76" s="8"/>
      <c r="CA76" s="5"/>
      <c r="CB76" s="5"/>
      <c r="CC76" s="5"/>
      <c r="CD76" s="5"/>
      <c r="CE76" s="5"/>
      <c r="CF76" s="5"/>
      <c r="CG76" s="5"/>
      <c r="CH76" s="5"/>
      <c r="CI76" s="5"/>
      <c r="CJ76" s="5"/>
      <c r="CK76" s="5"/>
      <c r="CO76" s="12"/>
      <c r="CT76" s="8"/>
    </row>
    <row r="77" spans="1:100">
      <c r="A77" s="5"/>
      <c r="B77" s="5"/>
      <c r="C77" s="5"/>
      <c r="D77" s="5"/>
      <c r="E77" s="5"/>
      <c r="F77" s="5"/>
      <c r="G77" s="5"/>
      <c r="H77" s="5"/>
      <c r="I77" s="8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8"/>
      <c r="X77" s="8"/>
      <c r="Y77" s="8"/>
      <c r="Z77" s="8"/>
      <c r="AA77" s="8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S77" s="12"/>
      <c r="AT77" s="12"/>
      <c r="AU77" s="12"/>
      <c r="AV77" s="12"/>
      <c r="AW77" s="12"/>
      <c r="AX77" s="8"/>
      <c r="AY77" s="8"/>
      <c r="AZ77" s="8"/>
      <c r="BA77" s="8"/>
      <c r="BB77" s="5"/>
      <c r="BC77" s="5"/>
      <c r="BD77" s="5"/>
      <c r="BE77" s="5"/>
      <c r="BF77" s="5"/>
      <c r="BG77" s="5"/>
      <c r="BH77" s="5"/>
      <c r="BI77" s="5"/>
      <c r="BJ77" s="5"/>
      <c r="BK77" s="5"/>
      <c r="BL77" s="5"/>
      <c r="BM77" s="5"/>
      <c r="BN77" s="12"/>
      <c r="BR77" s="12"/>
      <c r="BS77" s="12"/>
      <c r="BT77" s="12"/>
      <c r="BU77" s="12"/>
      <c r="BV77" s="5"/>
      <c r="BW77" s="8"/>
      <c r="BX77" s="8"/>
      <c r="BY77" s="8"/>
      <c r="BZ77" s="8"/>
      <c r="CA77" s="5"/>
      <c r="CB77" s="5"/>
      <c r="CC77" s="5"/>
      <c r="CD77" s="5"/>
      <c r="CE77" s="5"/>
      <c r="CF77" s="5"/>
      <c r="CG77" s="5"/>
      <c r="CH77" s="5"/>
      <c r="CI77" s="5"/>
      <c r="CJ77" s="5"/>
      <c r="CK77" s="5"/>
      <c r="CO77" s="12"/>
      <c r="CT77" s="8"/>
    </row>
    <row r="78" spans="1:100">
      <c r="A78" s="5"/>
      <c r="B78" s="5"/>
      <c r="C78" s="5"/>
      <c r="D78" s="5"/>
      <c r="E78" s="5"/>
      <c r="F78" s="5"/>
      <c r="G78" s="5"/>
      <c r="H78" s="5"/>
      <c r="I78" s="8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8"/>
      <c r="X78" s="8"/>
      <c r="Y78" s="8"/>
      <c r="Z78" s="8"/>
      <c r="AA78" s="8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S78" s="12"/>
      <c r="AT78" s="12"/>
      <c r="AU78" s="12"/>
      <c r="AV78" s="12"/>
      <c r="AW78" s="12"/>
      <c r="AX78" s="8"/>
      <c r="AY78" s="8"/>
      <c r="AZ78" s="8"/>
      <c r="BA78" s="8"/>
      <c r="BB78" s="5"/>
      <c r="BC78" s="5"/>
      <c r="BD78" s="5"/>
      <c r="BE78" s="5"/>
      <c r="BF78" s="5"/>
      <c r="BG78" s="5"/>
      <c r="BH78" s="5"/>
      <c r="BI78" s="5"/>
      <c r="BJ78" s="5"/>
      <c r="BK78" s="5"/>
      <c r="BL78" s="5"/>
      <c r="BM78" s="5"/>
      <c r="BN78" s="12"/>
      <c r="BR78" s="12"/>
      <c r="BS78" s="12"/>
      <c r="BT78" s="12"/>
      <c r="BU78" s="12"/>
      <c r="BV78" s="5"/>
      <c r="BW78" s="8"/>
      <c r="BX78" s="8"/>
      <c r="BY78" s="8"/>
      <c r="BZ78" s="8"/>
      <c r="CA78" s="5"/>
      <c r="CB78" s="5"/>
      <c r="CC78" s="5"/>
      <c r="CD78" s="5"/>
      <c r="CE78" s="5"/>
      <c r="CF78" s="5"/>
      <c r="CG78" s="5"/>
      <c r="CH78" s="5"/>
      <c r="CI78" s="5"/>
      <c r="CJ78" s="5"/>
      <c r="CK78" s="5"/>
      <c r="CO78" s="12"/>
      <c r="CT78" s="8"/>
    </row>
    <row r="79" spans="1:100">
      <c r="A79" s="5"/>
      <c r="B79" s="5"/>
      <c r="C79" s="5"/>
      <c r="D79" s="5"/>
      <c r="E79" s="5"/>
      <c r="F79" s="5"/>
      <c r="G79" s="5"/>
      <c r="H79" s="5"/>
      <c r="I79" s="8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8"/>
      <c r="X79" s="8"/>
      <c r="Y79" s="8"/>
      <c r="Z79" s="8"/>
      <c r="AA79" s="8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S79" s="12"/>
      <c r="AT79" s="12"/>
      <c r="AU79" s="12"/>
      <c r="AV79" s="12"/>
      <c r="AW79" s="12"/>
      <c r="AX79" s="8"/>
      <c r="AY79" s="8"/>
      <c r="AZ79" s="8"/>
      <c r="BA79" s="8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12"/>
      <c r="BR79" s="12"/>
      <c r="BS79" s="12"/>
      <c r="BT79" s="12"/>
      <c r="BU79" s="12"/>
      <c r="BV79" s="5"/>
      <c r="BW79" s="8"/>
      <c r="BX79" s="8"/>
      <c r="BY79" s="8"/>
      <c r="BZ79" s="8"/>
      <c r="CA79" s="5"/>
      <c r="CB79" s="5"/>
      <c r="CC79" s="5"/>
      <c r="CD79" s="5"/>
      <c r="CE79" s="5"/>
      <c r="CF79" s="5"/>
      <c r="CG79" s="5"/>
      <c r="CH79" s="5"/>
      <c r="CI79" s="5"/>
      <c r="CJ79" s="5"/>
      <c r="CK79" s="5"/>
      <c r="CO79" s="12"/>
      <c r="CT79" s="8"/>
    </row>
    <row r="80" spans="1:100">
      <c r="A80" s="5"/>
      <c r="B80" s="5"/>
      <c r="C80" s="5"/>
      <c r="D80" s="5"/>
      <c r="E80" s="5"/>
      <c r="F80" s="5"/>
      <c r="G80" s="5"/>
      <c r="H80" s="5"/>
      <c r="I80" s="8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8"/>
      <c r="X80" s="8"/>
      <c r="Y80" s="8"/>
      <c r="Z80" s="8"/>
      <c r="AA80" s="8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S80" s="12"/>
      <c r="AT80" s="12"/>
      <c r="AU80" s="12"/>
      <c r="AV80" s="12"/>
      <c r="AW80" s="12"/>
      <c r="AX80" s="8"/>
      <c r="AY80" s="8"/>
      <c r="AZ80" s="8"/>
      <c r="BA80" s="8"/>
      <c r="BB80" s="5"/>
      <c r="BC80" s="5"/>
      <c r="BD80" s="5"/>
      <c r="BE80" s="5"/>
      <c r="BF80" s="5"/>
      <c r="BG80" s="5"/>
      <c r="BH80" s="5"/>
      <c r="BI80" s="5"/>
      <c r="BJ80" s="5"/>
      <c r="BK80" s="5"/>
      <c r="BL80" s="5"/>
      <c r="BM80" s="5"/>
      <c r="BN80" s="12"/>
      <c r="BR80" s="12"/>
      <c r="BS80" s="12"/>
      <c r="BT80" s="12"/>
      <c r="BU80" s="12"/>
      <c r="BV80" s="5"/>
      <c r="BW80" s="8"/>
      <c r="BX80" s="8"/>
      <c r="BY80" s="8"/>
      <c r="BZ80" s="8"/>
      <c r="CA80" s="5"/>
      <c r="CB80" s="5"/>
      <c r="CC80" s="5"/>
      <c r="CD80" s="5"/>
      <c r="CE80" s="5"/>
      <c r="CF80" s="5"/>
      <c r="CG80" s="5"/>
      <c r="CH80" s="5"/>
      <c r="CI80" s="5"/>
      <c r="CJ80" s="5"/>
      <c r="CK80" s="5"/>
      <c r="CO80" s="12"/>
      <c r="CT80" s="8"/>
    </row>
    <row r="81" spans="1:98">
      <c r="A81" s="5"/>
      <c r="B81" s="5"/>
      <c r="C81" s="5"/>
      <c r="D81" s="5"/>
      <c r="E81" s="5"/>
      <c r="F81" s="5"/>
      <c r="G81" s="5"/>
      <c r="H81" s="5"/>
      <c r="I81" s="8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8"/>
      <c r="X81" s="8"/>
      <c r="Y81" s="8"/>
      <c r="Z81" s="8"/>
      <c r="AA81" s="8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S81" s="12"/>
      <c r="AT81" s="12"/>
      <c r="AU81" s="12"/>
      <c r="AV81" s="12"/>
      <c r="AW81" s="12"/>
      <c r="AX81" s="8"/>
      <c r="AY81" s="8"/>
      <c r="AZ81" s="8"/>
      <c r="BA81" s="8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12"/>
      <c r="BR81" s="12"/>
      <c r="BS81" s="12"/>
      <c r="BT81" s="12"/>
      <c r="BU81" s="12"/>
      <c r="BV81" s="5"/>
      <c r="BW81" s="8"/>
      <c r="BX81" s="8"/>
      <c r="BY81" s="8"/>
      <c r="BZ81" s="8"/>
      <c r="CA81" s="5"/>
      <c r="CB81" s="5"/>
      <c r="CC81" s="5"/>
      <c r="CD81" s="5"/>
      <c r="CE81" s="5"/>
      <c r="CF81" s="5"/>
      <c r="CG81" s="5"/>
      <c r="CH81" s="5"/>
      <c r="CI81" s="5"/>
      <c r="CJ81" s="5"/>
      <c r="CK81" s="5"/>
      <c r="CO81" s="12"/>
      <c r="CT81" s="8"/>
    </row>
    <row r="82" spans="1:98">
      <c r="A82" s="5"/>
      <c r="B82" s="5"/>
      <c r="C82" s="5"/>
      <c r="D82" s="5"/>
      <c r="E82" s="5"/>
      <c r="F82" s="5"/>
      <c r="G82" s="5"/>
      <c r="H82" s="5"/>
      <c r="I82" s="8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8"/>
      <c r="X82" s="8"/>
      <c r="Y82" s="8"/>
      <c r="Z82" s="8"/>
      <c r="AA82" s="8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S82" s="12"/>
      <c r="AT82" s="12"/>
      <c r="AU82" s="12"/>
      <c r="AV82" s="12"/>
      <c r="AW82" s="12"/>
      <c r="AX82" s="8"/>
      <c r="AY82" s="8"/>
      <c r="AZ82" s="8"/>
      <c r="BA82" s="8"/>
      <c r="BB82" s="5"/>
      <c r="BC82" s="5"/>
      <c r="BD82" s="5"/>
      <c r="BE82" s="5"/>
      <c r="BF82" s="5"/>
      <c r="BG82" s="5"/>
      <c r="BH82" s="5"/>
      <c r="BI82" s="5"/>
      <c r="BJ82" s="5"/>
      <c r="BK82" s="5"/>
      <c r="BL82" s="5"/>
      <c r="BM82" s="5"/>
      <c r="BN82" s="12"/>
      <c r="BR82" s="12"/>
      <c r="BS82" s="12"/>
      <c r="BT82" s="12"/>
      <c r="BU82" s="12"/>
      <c r="BV82" s="5"/>
      <c r="BW82" s="8"/>
      <c r="BX82" s="8"/>
      <c r="BY82" s="8"/>
      <c r="BZ82" s="8"/>
      <c r="CA82" s="5"/>
      <c r="CB82" s="5"/>
      <c r="CC82" s="5"/>
      <c r="CD82" s="5"/>
      <c r="CE82" s="5"/>
      <c r="CF82" s="5"/>
      <c r="CG82" s="5"/>
      <c r="CH82" s="5"/>
      <c r="CI82" s="5"/>
      <c r="CJ82" s="5"/>
      <c r="CK82" s="5"/>
      <c r="CO82" s="12"/>
      <c r="CT82" s="8"/>
    </row>
    <row r="83" spans="1:98">
      <c r="A83" s="5"/>
      <c r="B83" s="5"/>
      <c r="C83" s="5"/>
      <c r="D83" s="5"/>
      <c r="E83" s="5"/>
      <c r="F83" s="5"/>
      <c r="G83" s="5"/>
      <c r="H83" s="5"/>
      <c r="I83" s="8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8"/>
      <c r="X83" s="8"/>
      <c r="Y83" s="8"/>
      <c r="Z83" s="8"/>
      <c r="AA83" s="8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S83" s="12"/>
      <c r="AT83" s="12"/>
      <c r="AU83" s="12"/>
      <c r="AV83" s="12"/>
      <c r="AW83" s="12"/>
      <c r="AX83" s="8"/>
      <c r="AY83" s="8"/>
      <c r="AZ83" s="8"/>
      <c r="BA83" s="8"/>
      <c r="BB83" s="5"/>
      <c r="BC83" s="5"/>
      <c r="BD83" s="5"/>
      <c r="BE83" s="5"/>
      <c r="BF83" s="5"/>
      <c r="BG83" s="5"/>
      <c r="BH83" s="5"/>
      <c r="BI83" s="5"/>
      <c r="BJ83" s="5"/>
      <c r="BK83" s="5"/>
      <c r="BL83" s="5"/>
      <c r="BM83" s="5"/>
      <c r="BN83" s="12"/>
      <c r="BR83" s="12"/>
      <c r="BS83" s="12"/>
      <c r="BT83" s="12"/>
      <c r="BU83" s="12"/>
      <c r="BV83" s="5"/>
      <c r="BW83" s="8"/>
      <c r="BX83" s="8"/>
      <c r="BY83" s="8"/>
      <c r="BZ83" s="8"/>
      <c r="CA83" s="5"/>
      <c r="CB83" s="5"/>
      <c r="CC83" s="5"/>
      <c r="CD83" s="5"/>
      <c r="CE83" s="5"/>
      <c r="CF83" s="5"/>
      <c r="CG83" s="5"/>
      <c r="CH83" s="5"/>
      <c r="CI83" s="5"/>
      <c r="CJ83" s="5"/>
      <c r="CK83" s="5"/>
      <c r="CO83" s="12"/>
      <c r="CT83" s="8"/>
    </row>
    <row r="84" spans="1:98">
      <c r="A84" s="5"/>
      <c r="B84" s="5"/>
      <c r="C84" s="5"/>
      <c r="D84" s="5"/>
      <c r="E84" s="5"/>
      <c r="F84" s="5"/>
      <c r="G84" s="5"/>
      <c r="H84" s="5"/>
      <c r="I84" s="8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8"/>
      <c r="X84" s="8"/>
      <c r="Y84" s="8"/>
      <c r="Z84" s="8"/>
      <c r="AA84" s="8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S84" s="12"/>
      <c r="AT84" s="12"/>
      <c r="AU84" s="12"/>
      <c r="AV84" s="12"/>
      <c r="AW84" s="12"/>
      <c r="AX84" s="8"/>
      <c r="AY84" s="8"/>
      <c r="AZ84" s="8"/>
      <c r="BA84" s="8"/>
      <c r="BB84" s="5"/>
      <c r="BC84" s="5"/>
      <c r="BD84" s="5"/>
      <c r="BE84" s="5"/>
      <c r="BF84" s="5"/>
      <c r="BG84" s="5"/>
      <c r="BH84" s="5"/>
      <c r="BI84" s="5"/>
      <c r="BJ84" s="5"/>
      <c r="BK84" s="5"/>
      <c r="BL84" s="5"/>
      <c r="BM84" s="5"/>
      <c r="BN84" s="12"/>
      <c r="BR84" s="12"/>
      <c r="BS84" s="12"/>
      <c r="BT84" s="12"/>
      <c r="BU84" s="12"/>
      <c r="BV84" s="5"/>
      <c r="BW84" s="8"/>
      <c r="BX84" s="8"/>
      <c r="BY84" s="8"/>
      <c r="BZ84" s="8"/>
      <c r="CA84" s="5"/>
      <c r="CB84" s="5"/>
      <c r="CC84" s="5"/>
      <c r="CD84" s="5"/>
      <c r="CE84" s="5"/>
      <c r="CF84" s="5"/>
      <c r="CG84" s="5"/>
      <c r="CH84" s="5"/>
      <c r="CI84" s="5"/>
      <c r="CJ84" s="5"/>
      <c r="CK84" s="5"/>
      <c r="CO84" s="12"/>
      <c r="CT84" s="8"/>
    </row>
    <row r="85" spans="1:98">
      <c r="A85" s="5"/>
      <c r="B85" s="5"/>
      <c r="C85" s="5"/>
      <c r="D85" s="5"/>
      <c r="E85" s="5"/>
      <c r="F85" s="5"/>
      <c r="G85" s="5"/>
      <c r="H85" s="5"/>
      <c r="I85" s="8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8"/>
      <c r="X85" s="8"/>
      <c r="Y85" s="8"/>
      <c r="Z85" s="8"/>
      <c r="AA85" s="8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S85" s="12"/>
      <c r="AT85" s="12"/>
      <c r="AU85" s="12"/>
      <c r="AV85" s="12"/>
      <c r="AW85" s="12"/>
      <c r="AX85" s="8"/>
      <c r="AY85" s="8"/>
      <c r="AZ85" s="8"/>
      <c r="BA85" s="8"/>
      <c r="BB85" s="5"/>
      <c r="BC85" s="5"/>
      <c r="BD85" s="5"/>
      <c r="BE85" s="5"/>
      <c r="BF85" s="5"/>
      <c r="BG85" s="5"/>
      <c r="BH85" s="5"/>
      <c r="BI85" s="5"/>
      <c r="BJ85" s="5"/>
      <c r="BK85" s="5"/>
      <c r="BL85" s="5"/>
      <c r="BM85" s="5"/>
      <c r="BN85" s="12"/>
      <c r="BR85" s="12"/>
      <c r="BS85" s="12"/>
      <c r="BT85" s="12"/>
      <c r="BU85" s="12"/>
      <c r="BV85" s="5"/>
      <c r="BW85" s="8"/>
      <c r="BX85" s="8"/>
      <c r="BY85" s="8"/>
      <c r="BZ85" s="8"/>
      <c r="CA85" s="5"/>
      <c r="CB85" s="5"/>
      <c r="CC85" s="5"/>
      <c r="CD85" s="5"/>
      <c r="CE85" s="5"/>
      <c r="CF85" s="5"/>
      <c r="CG85" s="5"/>
      <c r="CH85" s="5"/>
      <c r="CI85" s="5"/>
      <c r="CJ85" s="5"/>
      <c r="CK85" s="5"/>
      <c r="CO85" s="12"/>
      <c r="CT85" s="8"/>
    </row>
    <row r="86" spans="1:98">
      <c r="A86" s="5"/>
      <c r="B86" s="5"/>
      <c r="C86" s="5"/>
      <c r="D86" s="5"/>
      <c r="E86" s="5"/>
      <c r="F86" s="5"/>
      <c r="G86" s="5"/>
      <c r="H86" s="5"/>
      <c r="I86" s="8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8"/>
      <c r="X86" s="8"/>
      <c r="Y86" s="8"/>
      <c r="Z86" s="8"/>
      <c r="AA86" s="8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S86" s="12"/>
      <c r="AT86" s="12"/>
      <c r="AU86" s="12"/>
      <c r="AV86" s="12"/>
      <c r="AW86" s="12"/>
      <c r="AX86" s="8"/>
      <c r="AY86" s="8"/>
      <c r="AZ86" s="8"/>
      <c r="BA86" s="8"/>
      <c r="BB86" s="5"/>
      <c r="BC86" s="5"/>
      <c r="BD86" s="5"/>
      <c r="BE86" s="5"/>
      <c r="BF86" s="5"/>
      <c r="BG86" s="5"/>
      <c r="BH86" s="5"/>
      <c r="BI86" s="5"/>
      <c r="BJ86" s="5"/>
      <c r="BK86" s="5"/>
      <c r="BL86" s="5"/>
      <c r="BM86" s="5"/>
      <c r="BN86" s="12"/>
      <c r="BR86" s="12"/>
      <c r="BS86" s="12"/>
      <c r="BT86" s="12"/>
      <c r="BU86" s="12"/>
      <c r="BV86" s="5"/>
      <c r="BW86" s="8"/>
      <c r="BX86" s="8"/>
      <c r="BY86" s="8"/>
      <c r="BZ86" s="8"/>
      <c r="CA86" s="5"/>
      <c r="CB86" s="5"/>
      <c r="CC86" s="5"/>
      <c r="CD86" s="5"/>
      <c r="CE86" s="5"/>
      <c r="CF86" s="5"/>
      <c r="CG86" s="5"/>
      <c r="CH86" s="5"/>
      <c r="CI86" s="5"/>
      <c r="CJ86" s="5"/>
      <c r="CK86" s="5"/>
      <c r="CO86" s="12"/>
      <c r="CT86" s="8"/>
    </row>
    <row r="87" spans="1:98">
      <c r="A87" s="5"/>
      <c r="B87" s="5"/>
      <c r="C87" s="5"/>
      <c r="D87" s="5"/>
      <c r="E87" s="5"/>
      <c r="F87" s="5"/>
      <c r="G87" s="5"/>
      <c r="H87" s="5"/>
      <c r="I87" s="8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8"/>
      <c r="X87" s="8"/>
      <c r="Y87" s="8"/>
      <c r="Z87" s="8"/>
      <c r="AA87" s="8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S87" s="12"/>
      <c r="AT87" s="12"/>
      <c r="AU87" s="12"/>
      <c r="AV87" s="12"/>
      <c r="AW87" s="12"/>
      <c r="AX87" s="8"/>
      <c r="AY87" s="8"/>
      <c r="AZ87" s="8"/>
      <c r="BA87" s="8"/>
      <c r="BB87" s="5"/>
      <c r="BC87" s="5"/>
      <c r="BD87" s="5"/>
      <c r="BE87" s="5"/>
      <c r="BF87" s="5"/>
      <c r="BG87" s="5"/>
      <c r="BH87" s="5"/>
      <c r="BI87" s="5"/>
      <c r="BJ87" s="5"/>
      <c r="BK87" s="5"/>
      <c r="BL87" s="5"/>
      <c r="BM87" s="5"/>
      <c r="BN87" s="12"/>
      <c r="BR87" s="12"/>
      <c r="BS87" s="12"/>
      <c r="BT87" s="12"/>
      <c r="BU87" s="12"/>
      <c r="BV87" s="5"/>
      <c r="BW87" s="8"/>
      <c r="BX87" s="8"/>
      <c r="BY87" s="8"/>
      <c r="BZ87" s="8"/>
      <c r="CA87" s="5"/>
      <c r="CB87" s="5"/>
      <c r="CC87" s="5"/>
      <c r="CD87" s="5"/>
      <c r="CE87" s="5"/>
      <c r="CF87" s="5"/>
      <c r="CG87" s="5"/>
      <c r="CH87" s="5"/>
      <c r="CI87" s="5"/>
      <c r="CJ87" s="5"/>
      <c r="CK87" s="5"/>
      <c r="CO87" s="12"/>
      <c r="CT87" s="8"/>
    </row>
    <row r="88" spans="1:98">
      <c r="A88" s="5"/>
      <c r="B88" s="5"/>
      <c r="C88" s="5"/>
      <c r="D88" s="5"/>
      <c r="E88" s="5"/>
      <c r="F88" s="5"/>
      <c r="G88" s="5"/>
      <c r="H88" s="5"/>
      <c r="I88" s="8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8"/>
      <c r="X88" s="8"/>
      <c r="Y88" s="8"/>
      <c r="Z88" s="8"/>
      <c r="AA88" s="8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S88" s="12"/>
      <c r="AT88" s="12"/>
      <c r="AU88" s="12"/>
      <c r="AV88" s="12"/>
      <c r="AW88" s="12"/>
      <c r="AX88" s="8"/>
      <c r="AY88" s="8"/>
      <c r="AZ88" s="8"/>
      <c r="BA88" s="8"/>
      <c r="BB88" s="5"/>
      <c r="BC88" s="5"/>
      <c r="BD88" s="5"/>
      <c r="BE88" s="5"/>
      <c r="BF88" s="5"/>
      <c r="BG88" s="5"/>
      <c r="BH88" s="5"/>
      <c r="BI88" s="5"/>
      <c r="BJ88" s="5"/>
      <c r="BK88" s="5"/>
      <c r="BL88" s="5"/>
      <c r="BM88" s="5"/>
      <c r="BN88" s="12"/>
      <c r="BR88" s="12"/>
      <c r="BS88" s="12"/>
      <c r="BT88" s="12"/>
      <c r="BU88" s="12"/>
      <c r="BV88" s="5"/>
      <c r="BW88" s="8"/>
      <c r="BX88" s="8"/>
      <c r="BY88" s="8"/>
      <c r="BZ88" s="8"/>
      <c r="CA88" s="5"/>
      <c r="CB88" s="5"/>
      <c r="CC88" s="5"/>
      <c r="CD88" s="5"/>
      <c r="CE88" s="5"/>
      <c r="CF88" s="5"/>
      <c r="CG88" s="5"/>
      <c r="CH88" s="5"/>
      <c r="CI88" s="5"/>
      <c r="CJ88" s="5"/>
      <c r="CK88" s="5"/>
      <c r="CO88" s="12"/>
      <c r="CT88" s="8"/>
    </row>
    <row r="89" spans="1:98">
      <c r="A89" s="5"/>
      <c r="B89" s="5"/>
      <c r="C89" s="5"/>
      <c r="D89" s="5"/>
      <c r="E89" s="5"/>
      <c r="F89" s="5"/>
      <c r="G89" s="5"/>
      <c r="H89" s="5"/>
      <c r="I89" s="8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8"/>
      <c r="X89" s="8"/>
      <c r="Y89" s="8"/>
      <c r="Z89" s="8"/>
      <c r="AA89" s="8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S89" s="12"/>
      <c r="AT89" s="12"/>
      <c r="AU89" s="12"/>
      <c r="AV89" s="12"/>
      <c r="AW89" s="12"/>
      <c r="AX89" s="8"/>
      <c r="AY89" s="8"/>
      <c r="AZ89" s="8"/>
      <c r="BA89" s="8"/>
      <c r="BB89" s="5"/>
      <c r="BC89" s="5"/>
      <c r="BD89" s="5"/>
      <c r="BE89" s="5"/>
      <c r="BF89" s="5"/>
      <c r="BG89" s="5"/>
      <c r="BH89" s="5"/>
      <c r="BI89" s="5"/>
      <c r="BJ89" s="5"/>
      <c r="BK89" s="5"/>
      <c r="BL89" s="5"/>
      <c r="BM89" s="5"/>
      <c r="BN89" s="12"/>
      <c r="BR89" s="12"/>
      <c r="BS89" s="12"/>
      <c r="BT89" s="12"/>
      <c r="BU89" s="12"/>
      <c r="BV89" s="5"/>
      <c r="BW89" s="8"/>
      <c r="BX89" s="8"/>
      <c r="BY89" s="8"/>
      <c r="BZ89" s="8"/>
      <c r="CA89" s="5"/>
      <c r="CB89" s="5"/>
      <c r="CC89" s="5"/>
      <c r="CD89" s="5"/>
      <c r="CE89" s="5"/>
      <c r="CF89" s="5"/>
      <c r="CG89" s="5"/>
      <c r="CH89" s="5"/>
      <c r="CI89" s="5"/>
      <c r="CJ89" s="5"/>
      <c r="CK89" s="5"/>
      <c r="CO89" s="12"/>
      <c r="CT89" s="8"/>
    </row>
    <row r="90" spans="1:98">
      <c r="A90" s="5"/>
      <c r="B90" s="5"/>
      <c r="C90" s="5"/>
      <c r="D90" s="5"/>
      <c r="E90" s="5"/>
      <c r="F90" s="5"/>
      <c r="G90" s="5"/>
      <c r="H90" s="5"/>
      <c r="I90" s="8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8"/>
      <c r="X90" s="8"/>
      <c r="Y90" s="8"/>
      <c r="Z90" s="8"/>
      <c r="AA90" s="8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S90" s="12"/>
      <c r="AT90" s="12"/>
      <c r="AU90" s="12"/>
      <c r="AV90" s="12"/>
      <c r="AW90" s="12"/>
      <c r="AX90" s="8"/>
      <c r="AY90" s="8"/>
      <c r="AZ90" s="8"/>
      <c r="BA90" s="8"/>
      <c r="BB90" s="5"/>
      <c r="BC90" s="5"/>
      <c r="BD90" s="5"/>
      <c r="BE90" s="5"/>
      <c r="BF90" s="5"/>
      <c r="BG90" s="5"/>
      <c r="BH90" s="5"/>
      <c r="BI90" s="5"/>
      <c r="BJ90" s="5"/>
      <c r="BK90" s="5"/>
      <c r="BL90" s="5"/>
      <c r="BM90" s="5"/>
      <c r="BN90" s="12"/>
      <c r="BR90" s="12"/>
      <c r="BS90" s="12"/>
      <c r="BT90" s="12"/>
      <c r="BU90" s="12"/>
      <c r="BV90" s="5"/>
      <c r="BW90" s="8"/>
      <c r="BX90" s="8"/>
      <c r="BY90" s="8"/>
      <c r="BZ90" s="8"/>
      <c r="CA90" s="5"/>
      <c r="CB90" s="5"/>
      <c r="CC90" s="5"/>
      <c r="CD90" s="5"/>
      <c r="CE90" s="5"/>
      <c r="CF90" s="5"/>
      <c r="CG90" s="5"/>
      <c r="CH90" s="5"/>
      <c r="CI90" s="5"/>
      <c r="CJ90" s="5"/>
      <c r="CK90" s="5"/>
      <c r="CO90" s="12"/>
      <c r="CT90" s="8"/>
    </row>
    <row r="91" spans="1:98">
      <c r="A91" s="5"/>
      <c r="B91" s="5"/>
      <c r="C91" s="5"/>
      <c r="D91" s="5"/>
      <c r="E91" s="5"/>
      <c r="F91" s="5"/>
      <c r="G91" s="5"/>
      <c r="H91" s="5"/>
      <c r="I91" s="8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8"/>
      <c r="X91" s="8"/>
      <c r="Y91" s="8"/>
      <c r="Z91" s="8"/>
      <c r="AA91" s="8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S91" s="12"/>
      <c r="AT91" s="12"/>
      <c r="AU91" s="12"/>
      <c r="AV91" s="12"/>
      <c r="AW91" s="12"/>
      <c r="AX91" s="8"/>
      <c r="AY91" s="8"/>
      <c r="AZ91" s="8"/>
      <c r="BA91" s="8"/>
      <c r="BB91" s="5"/>
      <c r="BC91" s="5"/>
      <c r="BD91" s="5"/>
      <c r="BE91" s="5"/>
      <c r="BF91" s="5"/>
      <c r="BG91" s="5"/>
      <c r="BH91" s="5"/>
      <c r="BI91" s="5"/>
      <c r="BJ91" s="5"/>
      <c r="BK91" s="5"/>
      <c r="BL91" s="5"/>
      <c r="BM91" s="5"/>
      <c r="BN91" s="12"/>
      <c r="BR91" s="12"/>
      <c r="BS91" s="12"/>
      <c r="BT91" s="12"/>
      <c r="BU91" s="12"/>
      <c r="BV91" s="5"/>
      <c r="BW91" s="8"/>
      <c r="BX91" s="8"/>
      <c r="BY91" s="8"/>
      <c r="BZ91" s="8"/>
      <c r="CA91" s="5"/>
      <c r="CB91" s="5"/>
      <c r="CC91" s="5"/>
      <c r="CD91" s="5"/>
      <c r="CE91" s="5"/>
      <c r="CF91" s="5"/>
      <c r="CG91" s="5"/>
      <c r="CH91" s="5"/>
      <c r="CI91" s="5"/>
      <c r="CJ91" s="5"/>
      <c r="CK91" s="5"/>
      <c r="CO91" s="12"/>
      <c r="CT91" s="8"/>
    </row>
    <row r="92" spans="1:98">
      <c r="A92" s="5"/>
      <c r="B92" s="5"/>
      <c r="C92" s="5"/>
      <c r="D92" s="5"/>
      <c r="E92" s="5"/>
      <c r="F92" s="5"/>
      <c r="G92" s="5"/>
      <c r="H92" s="5"/>
      <c r="I92" s="8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8"/>
      <c r="X92" s="8"/>
      <c r="Y92" s="8"/>
      <c r="Z92" s="8"/>
      <c r="AA92" s="8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S92" s="12"/>
      <c r="AT92" s="12"/>
      <c r="AU92" s="12"/>
      <c r="AV92" s="12"/>
      <c r="AW92" s="12"/>
      <c r="AX92" s="8"/>
      <c r="AY92" s="8"/>
      <c r="AZ92" s="8"/>
      <c r="BA92" s="8"/>
      <c r="BB92" s="5"/>
      <c r="BC92" s="5"/>
      <c r="BD92" s="5"/>
      <c r="BE92" s="5"/>
      <c r="BF92" s="5"/>
      <c r="BG92" s="5"/>
      <c r="BH92" s="5"/>
      <c r="BI92" s="5"/>
      <c r="BJ92" s="5"/>
      <c r="BK92" s="5"/>
      <c r="BL92" s="5"/>
      <c r="BM92" s="5"/>
      <c r="BN92" s="12"/>
      <c r="BR92" s="12"/>
      <c r="BS92" s="12"/>
      <c r="BT92" s="12"/>
      <c r="BU92" s="12"/>
      <c r="BV92" s="5"/>
      <c r="BW92" s="8"/>
      <c r="BX92" s="8"/>
      <c r="BY92" s="8"/>
      <c r="BZ92" s="8"/>
      <c r="CA92" s="5"/>
      <c r="CB92" s="5"/>
      <c r="CC92" s="5"/>
      <c r="CD92" s="5"/>
      <c r="CE92" s="5"/>
      <c r="CF92" s="5"/>
      <c r="CG92" s="5"/>
      <c r="CH92" s="5"/>
      <c r="CI92" s="5"/>
      <c r="CJ92" s="5"/>
      <c r="CK92" s="5"/>
      <c r="CO92" s="12"/>
      <c r="CT92" s="8"/>
    </row>
    <row r="93" spans="1:98">
      <c r="A93" s="5"/>
      <c r="B93" s="5"/>
      <c r="C93" s="5"/>
      <c r="D93" s="5"/>
      <c r="E93" s="5"/>
      <c r="F93" s="5"/>
      <c r="G93" s="5"/>
      <c r="H93" s="5"/>
      <c r="I93" s="8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8"/>
      <c r="X93" s="8"/>
      <c r="Y93" s="8"/>
      <c r="Z93" s="8"/>
      <c r="AA93" s="8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S93" s="12"/>
      <c r="AT93" s="12"/>
      <c r="AU93" s="12"/>
      <c r="AV93" s="12"/>
      <c r="AW93" s="12"/>
      <c r="AX93" s="8"/>
      <c r="AY93" s="8"/>
      <c r="AZ93" s="8"/>
      <c r="BA93" s="8"/>
      <c r="BB93" s="5"/>
      <c r="BC93" s="5"/>
      <c r="BD93" s="5"/>
      <c r="BE93" s="5"/>
      <c r="BF93" s="5"/>
      <c r="BG93" s="5"/>
      <c r="BH93" s="5"/>
      <c r="BI93" s="5"/>
      <c r="BJ93" s="5"/>
      <c r="BK93" s="5"/>
      <c r="BL93" s="5"/>
      <c r="BM93" s="5"/>
      <c r="BN93" s="12"/>
      <c r="BR93" s="12"/>
      <c r="BS93" s="12"/>
      <c r="BT93" s="12"/>
      <c r="BU93" s="12"/>
      <c r="BV93" s="5"/>
      <c r="BW93" s="8"/>
      <c r="BX93" s="8"/>
      <c r="BY93" s="8"/>
      <c r="BZ93" s="8"/>
      <c r="CA93" s="5"/>
      <c r="CB93" s="5"/>
      <c r="CC93" s="5"/>
      <c r="CD93" s="5"/>
      <c r="CE93" s="5"/>
      <c r="CF93" s="5"/>
      <c r="CG93" s="5"/>
      <c r="CH93" s="5"/>
      <c r="CI93" s="5"/>
      <c r="CJ93" s="5"/>
      <c r="CK93" s="5"/>
      <c r="CO93" s="12"/>
      <c r="CT93" s="8"/>
    </row>
    <row r="94" spans="1:98">
      <c r="A94" s="5"/>
      <c r="B94" s="5"/>
      <c r="C94" s="5"/>
      <c r="D94" s="5"/>
      <c r="E94" s="5"/>
      <c r="F94" s="5"/>
      <c r="G94" s="5"/>
      <c r="H94" s="5"/>
      <c r="I94" s="8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8"/>
      <c r="X94" s="8"/>
      <c r="Y94" s="8"/>
      <c r="Z94" s="8"/>
      <c r="AA94" s="8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S94" s="12"/>
      <c r="AT94" s="12"/>
      <c r="AU94" s="12"/>
      <c r="AV94" s="12"/>
      <c r="AW94" s="12"/>
      <c r="AX94" s="8"/>
      <c r="AY94" s="8"/>
      <c r="AZ94" s="8"/>
      <c r="BA94" s="8"/>
      <c r="BB94" s="5"/>
      <c r="BC94" s="5"/>
      <c r="BD94" s="5"/>
      <c r="BE94" s="5"/>
      <c r="BF94" s="5"/>
      <c r="BG94" s="5"/>
      <c r="BH94" s="5"/>
      <c r="BI94" s="5"/>
      <c r="BJ94" s="5"/>
      <c r="BK94" s="5"/>
      <c r="BL94" s="5"/>
      <c r="BM94" s="5"/>
      <c r="BN94" s="12"/>
      <c r="BR94" s="12"/>
      <c r="BS94" s="12"/>
      <c r="BT94" s="12"/>
      <c r="BU94" s="12"/>
      <c r="BV94" s="5"/>
      <c r="BW94" s="8"/>
      <c r="BX94" s="8"/>
      <c r="BY94" s="8"/>
      <c r="BZ94" s="8"/>
      <c r="CA94" s="5"/>
      <c r="CB94" s="5"/>
      <c r="CC94" s="5"/>
      <c r="CD94" s="5"/>
      <c r="CE94" s="5"/>
      <c r="CF94" s="5"/>
      <c r="CG94" s="5"/>
      <c r="CH94" s="5"/>
      <c r="CI94" s="5"/>
      <c r="CJ94" s="5"/>
      <c r="CK94" s="5"/>
      <c r="CO94" s="12"/>
      <c r="CT94" s="8"/>
    </row>
    <row r="95" spans="1:98">
      <c r="A95" s="5"/>
      <c r="B95" s="5"/>
      <c r="C95" s="5"/>
      <c r="D95" s="5"/>
      <c r="E95" s="5"/>
      <c r="F95" s="5"/>
      <c r="G95" s="5"/>
      <c r="H95" s="5"/>
      <c r="I95" s="8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8"/>
      <c r="X95" s="8"/>
      <c r="Y95" s="8"/>
      <c r="Z95" s="8"/>
      <c r="AA95" s="8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S95" s="12"/>
      <c r="AT95" s="12"/>
      <c r="AU95" s="12"/>
      <c r="AV95" s="12"/>
      <c r="AW95" s="12"/>
      <c r="AX95" s="8"/>
      <c r="AY95" s="8"/>
      <c r="AZ95" s="8"/>
      <c r="BA95" s="8"/>
      <c r="BB95" s="5"/>
      <c r="BC95" s="5"/>
      <c r="BD95" s="5"/>
      <c r="BE95" s="5"/>
      <c r="BF95" s="5"/>
      <c r="BG95" s="5"/>
      <c r="BH95" s="5"/>
      <c r="BI95" s="5"/>
      <c r="BJ95" s="5"/>
      <c r="BK95" s="5"/>
      <c r="BL95" s="5"/>
      <c r="BM95" s="5"/>
      <c r="BN95" s="12"/>
      <c r="BR95" s="12"/>
      <c r="BS95" s="12"/>
      <c r="BT95" s="12"/>
      <c r="BU95" s="12"/>
      <c r="BV95" s="5"/>
      <c r="BW95" s="8"/>
      <c r="BX95" s="8"/>
      <c r="BY95" s="8"/>
      <c r="BZ95" s="8"/>
      <c r="CA95" s="5"/>
      <c r="CB95" s="5"/>
      <c r="CC95" s="5"/>
      <c r="CD95" s="5"/>
      <c r="CE95" s="5"/>
      <c r="CF95" s="5"/>
      <c r="CG95" s="5"/>
      <c r="CH95" s="5"/>
      <c r="CI95" s="5"/>
      <c r="CJ95" s="5"/>
      <c r="CK95" s="5"/>
      <c r="CO95" s="12"/>
      <c r="CT95" s="8"/>
    </row>
    <row r="96" spans="1:98">
      <c r="A96" s="5"/>
      <c r="B96" s="5"/>
      <c r="C96" s="5"/>
      <c r="D96" s="5"/>
      <c r="E96" s="5"/>
      <c r="F96" s="5"/>
      <c r="G96" s="5"/>
      <c r="H96" s="5"/>
      <c r="I96" s="8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8"/>
      <c r="X96" s="8"/>
      <c r="Y96" s="8"/>
      <c r="Z96" s="8"/>
      <c r="AA96" s="8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S96" s="12"/>
      <c r="AT96" s="12"/>
      <c r="AU96" s="12"/>
      <c r="AV96" s="12"/>
      <c r="AW96" s="12"/>
      <c r="AX96" s="8"/>
      <c r="AY96" s="8"/>
      <c r="AZ96" s="8"/>
      <c r="BA96" s="8"/>
      <c r="BB96" s="5"/>
      <c r="BC96" s="5"/>
      <c r="BD96" s="5"/>
      <c r="BE96" s="5"/>
      <c r="BF96" s="5"/>
      <c r="BG96" s="5"/>
      <c r="BH96" s="5"/>
      <c r="BI96" s="5"/>
      <c r="BJ96" s="5"/>
      <c r="BK96" s="5"/>
      <c r="BL96" s="5"/>
      <c r="BM96" s="5"/>
      <c r="BN96" s="12"/>
      <c r="BR96" s="12"/>
      <c r="BS96" s="12"/>
      <c r="BT96" s="12"/>
      <c r="BU96" s="12"/>
      <c r="BV96" s="5"/>
      <c r="BW96" s="8"/>
      <c r="BX96" s="8"/>
      <c r="BY96" s="8"/>
      <c r="BZ96" s="8"/>
      <c r="CA96" s="5"/>
      <c r="CB96" s="5"/>
      <c r="CC96" s="5"/>
      <c r="CD96" s="5"/>
      <c r="CE96" s="5"/>
      <c r="CF96" s="5"/>
      <c r="CG96" s="5"/>
      <c r="CH96" s="5"/>
      <c r="CI96" s="5"/>
      <c r="CJ96" s="5"/>
      <c r="CK96" s="5"/>
      <c r="CO96" s="12"/>
      <c r="CT96" s="8"/>
    </row>
    <row r="97" spans="1:98">
      <c r="A97" s="5"/>
      <c r="B97" s="5"/>
      <c r="C97" s="5"/>
      <c r="D97" s="5"/>
      <c r="E97" s="5"/>
      <c r="F97" s="5"/>
      <c r="G97" s="5"/>
      <c r="H97" s="5"/>
      <c r="I97" s="8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8"/>
      <c r="X97" s="8"/>
      <c r="Y97" s="8"/>
      <c r="Z97" s="8"/>
      <c r="AA97" s="8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S97" s="12"/>
      <c r="AT97" s="12"/>
      <c r="AU97" s="12"/>
      <c r="AV97" s="12"/>
      <c r="AW97" s="12"/>
      <c r="AX97" s="8"/>
      <c r="AY97" s="8"/>
      <c r="AZ97" s="8"/>
      <c r="BA97" s="8"/>
      <c r="BB97" s="5"/>
      <c r="BC97" s="5"/>
      <c r="BD97" s="5"/>
      <c r="BE97" s="5"/>
      <c r="BF97" s="5"/>
      <c r="BG97" s="5"/>
      <c r="BH97" s="5"/>
      <c r="BI97" s="5"/>
      <c r="BJ97" s="5"/>
      <c r="BK97" s="5"/>
      <c r="BL97" s="5"/>
      <c r="BM97" s="5"/>
      <c r="BN97" s="12"/>
      <c r="BR97" s="12"/>
      <c r="BS97" s="12"/>
      <c r="BT97" s="12"/>
      <c r="BU97" s="12"/>
      <c r="BV97" s="5"/>
      <c r="BW97" s="8"/>
      <c r="BX97" s="8"/>
      <c r="BY97" s="8"/>
      <c r="BZ97" s="8"/>
      <c r="CA97" s="5"/>
      <c r="CB97" s="5"/>
      <c r="CC97" s="5"/>
      <c r="CD97" s="5"/>
      <c r="CE97" s="5"/>
      <c r="CF97" s="5"/>
      <c r="CG97" s="5"/>
      <c r="CH97" s="5"/>
      <c r="CI97" s="5"/>
      <c r="CJ97" s="5"/>
      <c r="CK97" s="5"/>
      <c r="CO97" s="12"/>
      <c r="CT97" s="8"/>
    </row>
    <row r="98" spans="1:98">
      <c r="A98" s="5"/>
      <c r="B98" s="5"/>
      <c r="C98" s="5"/>
      <c r="D98" s="5"/>
      <c r="E98" s="5"/>
      <c r="F98" s="5"/>
      <c r="G98" s="5"/>
      <c r="H98" s="5"/>
      <c r="I98" s="8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8"/>
      <c r="X98" s="8"/>
      <c r="Y98" s="8"/>
      <c r="Z98" s="8"/>
      <c r="AA98" s="8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S98" s="12"/>
      <c r="AT98" s="12"/>
      <c r="AU98" s="12"/>
      <c r="AV98" s="12"/>
      <c r="AW98" s="12"/>
      <c r="AX98" s="8"/>
      <c r="AY98" s="8"/>
      <c r="AZ98" s="8"/>
      <c r="BA98" s="8"/>
      <c r="BB98" s="5"/>
      <c r="BC98" s="5"/>
      <c r="BD98" s="5"/>
      <c r="BE98" s="5"/>
      <c r="BF98" s="5"/>
      <c r="BG98" s="5"/>
      <c r="BH98" s="5"/>
      <c r="BI98" s="5"/>
      <c r="BJ98" s="5"/>
      <c r="BK98" s="5"/>
      <c r="BL98" s="5"/>
      <c r="BM98" s="5"/>
      <c r="BN98" s="12"/>
      <c r="BR98" s="12"/>
      <c r="BS98" s="12"/>
      <c r="BT98" s="12"/>
      <c r="BU98" s="12"/>
      <c r="BV98" s="5"/>
      <c r="BW98" s="8"/>
      <c r="BX98" s="8"/>
      <c r="BY98" s="8"/>
      <c r="BZ98" s="8"/>
      <c r="CA98" s="5"/>
      <c r="CB98" s="5"/>
      <c r="CC98" s="5"/>
      <c r="CD98" s="5"/>
      <c r="CE98" s="5"/>
      <c r="CF98" s="5"/>
      <c r="CG98" s="5"/>
      <c r="CH98" s="5"/>
      <c r="CI98" s="5"/>
      <c r="CJ98" s="5"/>
      <c r="CK98" s="5"/>
      <c r="CO98" s="12"/>
      <c r="CT98" s="8"/>
    </row>
    <row r="99" spans="1:98">
      <c r="A99" s="5"/>
      <c r="B99" s="5"/>
      <c r="C99" s="5"/>
      <c r="D99" s="5"/>
      <c r="E99" s="5"/>
      <c r="F99" s="5"/>
      <c r="G99" s="5"/>
      <c r="H99" s="5"/>
      <c r="I99" s="8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8"/>
      <c r="X99" s="8"/>
      <c r="Y99" s="8"/>
      <c r="Z99" s="8"/>
      <c r="AA99" s="8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S99" s="12"/>
      <c r="AT99" s="12"/>
      <c r="AU99" s="12"/>
      <c r="AV99" s="12"/>
      <c r="AW99" s="12"/>
      <c r="AX99" s="8"/>
      <c r="AY99" s="8"/>
      <c r="AZ99" s="8"/>
      <c r="BA99" s="8"/>
      <c r="BB99" s="5"/>
      <c r="BC99" s="5"/>
      <c r="BD99" s="5"/>
      <c r="BE99" s="5"/>
      <c r="BF99" s="5"/>
      <c r="BG99" s="5"/>
      <c r="BH99" s="5"/>
      <c r="BI99" s="5"/>
      <c r="BJ99" s="5"/>
      <c r="BK99" s="5"/>
      <c r="BL99" s="5"/>
      <c r="BM99" s="5"/>
      <c r="BN99" s="12"/>
      <c r="BR99" s="12"/>
      <c r="BS99" s="12"/>
      <c r="BT99" s="12"/>
      <c r="BU99" s="12"/>
      <c r="BV99" s="5"/>
      <c r="BW99" s="8"/>
      <c r="BX99" s="8"/>
      <c r="BY99" s="8"/>
      <c r="BZ99" s="8"/>
      <c r="CA99" s="5"/>
      <c r="CB99" s="5"/>
      <c r="CC99" s="5"/>
      <c r="CD99" s="5"/>
      <c r="CE99" s="5"/>
      <c r="CF99" s="5"/>
      <c r="CG99" s="5"/>
      <c r="CH99" s="5"/>
      <c r="CI99" s="5"/>
      <c r="CJ99" s="5"/>
      <c r="CK99" s="5"/>
      <c r="CO99" s="12"/>
      <c r="CT99" s="8"/>
    </row>
    <row r="100" spans="1:98">
      <c r="A100" s="5"/>
      <c r="B100" s="5"/>
      <c r="C100" s="5"/>
      <c r="D100" s="5"/>
      <c r="E100" s="5"/>
      <c r="F100" s="5"/>
      <c r="G100" s="5"/>
      <c r="H100" s="5"/>
      <c r="I100" s="8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8"/>
      <c r="X100" s="8"/>
      <c r="Y100" s="8"/>
      <c r="Z100" s="8"/>
      <c r="AA100" s="8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S100" s="12"/>
      <c r="AT100" s="12"/>
      <c r="AU100" s="12"/>
      <c r="AV100" s="12"/>
      <c r="AW100" s="12"/>
      <c r="AX100" s="8"/>
      <c r="AY100" s="8"/>
      <c r="AZ100" s="8"/>
      <c r="BA100" s="8"/>
      <c r="BB100" s="5"/>
      <c r="BC100" s="5"/>
      <c r="BD100" s="5"/>
      <c r="BE100" s="5"/>
      <c r="BF100" s="5"/>
      <c r="BG100" s="5"/>
      <c r="BH100" s="5"/>
      <c r="BI100" s="5"/>
      <c r="BJ100" s="5"/>
      <c r="BK100" s="5"/>
      <c r="BL100" s="5"/>
      <c r="BM100" s="5"/>
      <c r="BN100" s="12"/>
      <c r="BR100" s="12"/>
      <c r="BS100" s="12"/>
      <c r="BT100" s="12"/>
      <c r="BU100" s="12"/>
      <c r="BV100" s="5"/>
      <c r="BW100" s="8"/>
      <c r="BX100" s="8"/>
      <c r="BY100" s="8"/>
      <c r="BZ100" s="8"/>
      <c r="CA100" s="5"/>
      <c r="CB100" s="5"/>
      <c r="CC100" s="5"/>
      <c r="CD100" s="5"/>
      <c r="CE100" s="5"/>
      <c r="CF100" s="5"/>
      <c r="CG100" s="5"/>
      <c r="CH100" s="5"/>
      <c r="CI100" s="5"/>
      <c r="CJ100" s="5"/>
      <c r="CK100" s="5"/>
      <c r="CO100" s="12"/>
      <c r="CT100" s="8"/>
    </row>
    <row r="101" spans="1:98">
      <c r="A101" s="5"/>
      <c r="B101" s="5"/>
      <c r="C101" s="5"/>
      <c r="D101" s="5"/>
      <c r="E101" s="5"/>
      <c r="F101" s="5"/>
      <c r="G101" s="5"/>
      <c r="H101" s="5"/>
      <c r="I101" s="8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8"/>
      <c r="X101" s="8"/>
      <c r="Y101" s="8"/>
      <c r="Z101" s="8"/>
      <c r="AA101" s="8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S101" s="12"/>
      <c r="AT101" s="12"/>
      <c r="AU101" s="12"/>
      <c r="AV101" s="12"/>
      <c r="AW101" s="12"/>
      <c r="AX101" s="8"/>
      <c r="AY101" s="8"/>
      <c r="AZ101" s="8"/>
      <c r="BA101" s="8"/>
      <c r="BB101" s="5"/>
      <c r="BC101" s="5"/>
      <c r="BD101" s="5"/>
      <c r="BE101" s="5"/>
      <c r="BF101" s="5"/>
      <c r="BG101" s="5"/>
      <c r="BH101" s="5"/>
      <c r="BI101" s="5"/>
      <c r="BJ101" s="5"/>
      <c r="BK101" s="5"/>
      <c r="BL101" s="5"/>
      <c r="BM101" s="5"/>
      <c r="BN101" s="12"/>
      <c r="BR101" s="12"/>
      <c r="BS101" s="12"/>
      <c r="BT101" s="12"/>
      <c r="BU101" s="12"/>
      <c r="BV101" s="5"/>
      <c r="BW101" s="8"/>
      <c r="BX101" s="8"/>
      <c r="BY101" s="8"/>
      <c r="BZ101" s="8"/>
      <c r="CA101" s="5"/>
      <c r="CB101" s="5"/>
      <c r="CC101" s="5"/>
      <c r="CD101" s="5"/>
      <c r="CE101" s="5"/>
      <c r="CF101" s="5"/>
      <c r="CG101" s="5"/>
      <c r="CH101" s="5"/>
      <c r="CI101" s="5"/>
      <c r="CJ101" s="5"/>
      <c r="CK101" s="5"/>
      <c r="CO101" s="12"/>
      <c r="CT101" s="8"/>
    </row>
    <row r="102" spans="1:98">
      <c r="A102" s="5"/>
      <c r="B102" s="5"/>
      <c r="C102" s="5"/>
      <c r="D102" s="5"/>
      <c r="E102" s="5"/>
      <c r="F102" s="5"/>
      <c r="G102" s="5"/>
      <c r="H102" s="5"/>
      <c r="I102" s="8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8"/>
      <c r="X102" s="8"/>
      <c r="Y102" s="8"/>
      <c r="Z102" s="8"/>
      <c r="AA102" s="8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S102" s="12"/>
      <c r="AT102" s="12"/>
      <c r="AU102" s="12"/>
      <c r="AV102" s="12"/>
      <c r="AW102" s="12"/>
      <c r="AX102" s="8"/>
      <c r="AY102" s="8"/>
      <c r="AZ102" s="8"/>
      <c r="BA102" s="8"/>
      <c r="BB102" s="5"/>
      <c r="BC102" s="5"/>
      <c r="BD102" s="5"/>
      <c r="BE102" s="5"/>
      <c r="BF102" s="5"/>
      <c r="BG102" s="5"/>
      <c r="BH102" s="5"/>
      <c r="BI102" s="5"/>
      <c r="BJ102" s="5"/>
      <c r="BK102" s="5"/>
      <c r="BL102" s="5"/>
      <c r="BM102" s="5"/>
      <c r="BN102" s="12"/>
      <c r="BR102" s="12"/>
      <c r="BS102" s="12"/>
      <c r="BT102" s="12"/>
      <c r="BU102" s="12"/>
      <c r="BV102" s="5"/>
      <c r="BW102" s="8"/>
      <c r="BX102" s="8"/>
      <c r="BY102" s="8"/>
      <c r="BZ102" s="8"/>
      <c r="CA102" s="5"/>
      <c r="CB102" s="5"/>
      <c r="CC102" s="5"/>
      <c r="CD102" s="5"/>
      <c r="CE102" s="5"/>
      <c r="CF102" s="5"/>
      <c r="CG102" s="5"/>
      <c r="CH102" s="5"/>
      <c r="CI102" s="5"/>
      <c r="CJ102" s="5"/>
      <c r="CK102" s="5"/>
      <c r="CO102" s="12"/>
      <c r="CT102" s="8"/>
    </row>
    <row r="103" spans="1:98">
      <c r="A103" s="5"/>
      <c r="B103" s="5"/>
      <c r="C103" s="5"/>
      <c r="D103" s="5"/>
      <c r="E103" s="5"/>
      <c r="F103" s="5"/>
      <c r="G103" s="5"/>
      <c r="H103" s="5"/>
      <c r="I103" s="8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8"/>
      <c r="X103" s="8"/>
      <c r="Y103" s="8"/>
      <c r="Z103" s="8"/>
      <c r="AA103" s="8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S103" s="12"/>
      <c r="AT103" s="12"/>
      <c r="AU103" s="12"/>
      <c r="AV103" s="12"/>
      <c r="AW103" s="12"/>
      <c r="AX103" s="8"/>
      <c r="AY103" s="8"/>
      <c r="AZ103" s="8"/>
      <c r="BA103" s="8"/>
      <c r="BB103" s="5"/>
      <c r="BC103" s="5"/>
      <c r="BD103" s="5"/>
      <c r="BE103" s="5"/>
      <c r="BF103" s="5"/>
      <c r="BG103" s="5"/>
      <c r="BH103" s="5"/>
      <c r="BI103" s="5"/>
      <c r="BJ103" s="5"/>
      <c r="BK103" s="5"/>
      <c r="BL103" s="5"/>
      <c r="BM103" s="5"/>
      <c r="BN103" s="12"/>
      <c r="BR103" s="12"/>
      <c r="BS103" s="12"/>
      <c r="BT103" s="12"/>
      <c r="BU103" s="12"/>
      <c r="BV103" s="5"/>
      <c r="BW103" s="8"/>
      <c r="BX103" s="8"/>
      <c r="BY103" s="8"/>
      <c r="BZ103" s="8"/>
      <c r="CA103" s="5"/>
      <c r="CB103" s="5"/>
      <c r="CC103" s="5"/>
      <c r="CD103" s="5"/>
      <c r="CE103" s="5"/>
      <c r="CF103" s="5"/>
      <c r="CG103" s="5"/>
      <c r="CH103" s="5"/>
      <c r="CI103" s="5"/>
      <c r="CJ103" s="5"/>
      <c r="CK103" s="5"/>
      <c r="CO103" s="12"/>
      <c r="CT103" s="8"/>
    </row>
    <row r="104" spans="1:98">
      <c r="A104" s="5"/>
      <c r="B104" s="5"/>
      <c r="C104" s="5"/>
      <c r="D104" s="5"/>
      <c r="E104" s="5"/>
      <c r="F104" s="5"/>
      <c r="G104" s="5"/>
      <c r="H104" s="5"/>
      <c r="I104" s="8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8"/>
      <c r="X104" s="8"/>
      <c r="Y104" s="8"/>
      <c r="Z104" s="8"/>
      <c r="AA104" s="8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S104" s="12"/>
      <c r="AT104" s="12"/>
      <c r="AU104" s="12"/>
      <c r="AV104" s="12"/>
      <c r="AW104" s="12"/>
      <c r="AX104" s="8"/>
      <c r="AY104" s="8"/>
      <c r="AZ104" s="8"/>
      <c r="BA104" s="8"/>
      <c r="BB104" s="5"/>
      <c r="BC104" s="5"/>
      <c r="BD104" s="5"/>
      <c r="BE104" s="5"/>
      <c r="BF104" s="5"/>
      <c r="BG104" s="5"/>
      <c r="BH104" s="5"/>
      <c r="BI104" s="5"/>
      <c r="BJ104" s="5"/>
      <c r="BK104" s="5"/>
      <c r="BL104" s="5"/>
      <c r="BM104" s="5"/>
      <c r="BN104" s="12"/>
      <c r="BR104" s="12"/>
      <c r="BS104" s="12"/>
      <c r="BT104" s="12"/>
      <c r="BU104" s="12"/>
      <c r="BV104" s="5"/>
      <c r="BW104" s="8"/>
      <c r="BX104" s="8"/>
      <c r="BY104" s="8"/>
      <c r="BZ104" s="8"/>
      <c r="CA104" s="5"/>
      <c r="CB104" s="5"/>
      <c r="CC104" s="5"/>
      <c r="CD104" s="5"/>
      <c r="CE104" s="5"/>
      <c r="CF104" s="5"/>
      <c r="CG104" s="5"/>
      <c r="CH104" s="5"/>
      <c r="CI104" s="5"/>
      <c r="CJ104" s="5"/>
      <c r="CK104" s="5"/>
      <c r="CO104" s="12"/>
      <c r="CT104" s="8"/>
    </row>
    <row r="105" spans="1:98">
      <c r="A105" s="5"/>
      <c r="B105" s="5"/>
      <c r="C105" s="5"/>
      <c r="D105" s="5"/>
      <c r="E105" s="5"/>
      <c r="F105" s="5"/>
      <c r="G105" s="5"/>
      <c r="H105" s="5"/>
      <c r="I105" s="8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8"/>
      <c r="X105" s="8"/>
      <c r="Y105" s="8"/>
      <c r="Z105" s="8"/>
      <c r="AA105" s="8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S105" s="12"/>
      <c r="AT105" s="12"/>
      <c r="AU105" s="12"/>
      <c r="AV105" s="12"/>
      <c r="AW105" s="12"/>
      <c r="AX105" s="8"/>
      <c r="AY105" s="8"/>
      <c r="AZ105" s="8"/>
      <c r="BA105" s="8"/>
      <c r="BB105" s="5"/>
      <c r="BC105" s="5"/>
      <c r="BD105" s="5"/>
      <c r="BE105" s="5"/>
      <c r="BF105" s="5"/>
      <c r="BG105" s="5"/>
      <c r="BH105" s="5"/>
      <c r="BI105" s="5"/>
      <c r="BJ105" s="5"/>
      <c r="BK105" s="5"/>
      <c r="BL105" s="5"/>
      <c r="BM105" s="5"/>
      <c r="BN105" s="12"/>
      <c r="BR105" s="12"/>
      <c r="BS105" s="12"/>
      <c r="BT105" s="12"/>
      <c r="BU105" s="12"/>
      <c r="BV105" s="5"/>
      <c r="BW105" s="8"/>
      <c r="BX105" s="8"/>
      <c r="BY105" s="8"/>
      <c r="BZ105" s="8"/>
      <c r="CA105" s="5"/>
      <c r="CB105" s="5"/>
      <c r="CC105" s="5"/>
      <c r="CD105" s="5"/>
      <c r="CE105" s="5"/>
      <c r="CF105" s="5"/>
      <c r="CG105" s="5"/>
      <c r="CH105" s="5"/>
      <c r="CI105" s="5"/>
      <c r="CJ105" s="5"/>
      <c r="CK105" s="5"/>
      <c r="CO105" s="12"/>
      <c r="CT105" s="8"/>
    </row>
    <row r="106" spans="1:98">
      <c r="A106" s="5"/>
      <c r="B106" s="5"/>
      <c r="C106" s="5"/>
      <c r="D106" s="5"/>
      <c r="E106" s="5"/>
      <c r="F106" s="5"/>
      <c r="G106" s="5"/>
      <c r="H106" s="5"/>
      <c r="I106" s="8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8"/>
      <c r="X106" s="8"/>
      <c r="Y106" s="8"/>
      <c r="Z106" s="8"/>
      <c r="AA106" s="8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S106" s="12"/>
      <c r="AT106" s="12"/>
      <c r="AU106" s="12"/>
      <c r="AV106" s="12"/>
      <c r="AW106" s="12"/>
      <c r="AX106" s="8"/>
      <c r="AY106" s="8"/>
      <c r="AZ106" s="8"/>
      <c r="BA106" s="8"/>
      <c r="BB106" s="5"/>
      <c r="BC106" s="5"/>
      <c r="BD106" s="5"/>
      <c r="BE106" s="5"/>
      <c r="BF106" s="5"/>
      <c r="BG106" s="5"/>
      <c r="BH106" s="5"/>
      <c r="BI106" s="5"/>
      <c r="BJ106" s="5"/>
      <c r="BK106" s="5"/>
      <c r="BL106" s="5"/>
      <c r="BM106" s="5"/>
      <c r="BN106" s="12"/>
      <c r="BR106" s="12"/>
      <c r="BS106" s="12"/>
      <c r="BT106" s="12"/>
      <c r="BU106" s="12"/>
      <c r="BV106" s="5"/>
      <c r="BW106" s="8"/>
      <c r="BX106" s="8"/>
      <c r="BY106" s="8"/>
      <c r="BZ106" s="8"/>
      <c r="CA106" s="5"/>
      <c r="CB106" s="5"/>
      <c r="CC106" s="5"/>
      <c r="CD106" s="5"/>
      <c r="CE106" s="5"/>
      <c r="CF106" s="5"/>
      <c r="CG106" s="5"/>
      <c r="CH106" s="5"/>
      <c r="CI106" s="5"/>
      <c r="CJ106" s="5"/>
      <c r="CK106" s="5"/>
      <c r="CO106" s="12"/>
      <c r="CT106" s="8"/>
    </row>
    <row r="107" spans="1:98">
      <c r="A107" s="5"/>
      <c r="B107" s="5"/>
      <c r="C107" s="5"/>
      <c r="D107" s="5"/>
      <c r="E107" s="5"/>
      <c r="F107" s="5"/>
      <c r="G107" s="5"/>
      <c r="H107" s="5"/>
      <c r="I107" s="8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8"/>
      <c r="X107" s="8"/>
      <c r="Y107" s="8"/>
      <c r="Z107" s="8"/>
      <c r="AA107" s="8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S107" s="12"/>
      <c r="AT107" s="12"/>
      <c r="AU107" s="12"/>
      <c r="AV107" s="12"/>
      <c r="AW107" s="12"/>
      <c r="AX107" s="8"/>
      <c r="AY107" s="8"/>
      <c r="AZ107" s="8"/>
      <c r="BA107" s="8"/>
      <c r="BB107" s="5"/>
      <c r="BC107" s="5"/>
      <c r="BD107" s="5"/>
      <c r="BE107" s="5"/>
      <c r="BF107" s="5"/>
      <c r="BG107" s="5"/>
      <c r="BH107" s="5"/>
      <c r="BI107" s="5"/>
      <c r="BJ107" s="5"/>
      <c r="BK107" s="5"/>
      <c r="BL107" s="5"/>
      <c r="BM107" s="5"/>
      <c r="BN107" s="12"/>
      <c r="BR107" s="12"/>
      <c r="BS107" s="12"/>
      <c r="BT107" s="12"/>
      <c r="BU107" s="12"/>
      <c r="BV107" s="5"/>
      <c r="BW107" s="8"/>
      <c r="BX107" s="8"/>
      <c r="BY107" s="8"/>
      <c r="BZ107" s="8"/>
      <c r="CA107" s="5"/>
      <c r="CB107" s="5"/>
      <c r="CC107" s="5"/>
      <c r="CD107" s="5"/>
      <c r="CE107" s="5"/>
      <c r="CF107" s="5"/>
      <c r="CG107" s="5"/>
      <c r="CH107" s="5"/>
      <c r="CI107" s="5"/>
      <c r="CJ107" s="5"/>
      <c r="CK107" s="5"/>
      <c r="CO107" s="12"/>
      <c r="CT107" s="8"/>
    </row>
    <row r="108" spans="1:98">
      <c r="A108" s="5"/>
      <c r="B108" s="5"/>
      <c r="C108" s="5"/>
      <c r="D108" s="5"/>
      <c r="E108" s="5"/>
      <c r="F108" s="5"/>
      <c r="G108" s="5"/>
      <c r="H108" s="5"/>
      <c r="I108" s="8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8"/>
      <c r="X108" s="8"/>
      <c r="Y108" s="8"/>
      <c r="Z108" s="8"/>
      <c r="AA108" s="8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S108" s="12"/>
      <c r="AT108" s="12"/>
      <c r="AU108" s="12"/>
      <c r="AV108" s="12"/>
      <c r="AW108" s="12"/>
      <c r="AX108" s="8"/>
      <c r="AY108" s="8"/>
      <c r="AZ108" s="8"/>
      <c r="BA108" s="8"/>
      <c r="BB108" s="5"/>
      <c r="BC108" s="5"/>
      <c r="BD108" s="5"/>
      <c r="BE108" s="5"/>
      <c r="BF108" s="5"/>
      <c r="BG108" s="5"/>
      <c r="BH108" s="5"/>
      <c r="BI108" s="5"/>
      <c r="BJ108" s="5"/>
      <c r="BK108" s="5"/>
      <c r="BL108" s="5"/>
      <c r="BM108" s="5"/>
      <c r="BN108" s="12"/>
      <c r="BR108" s="12"/>
      <c r="BS108" s="12"/>
      <c r="BT108" s="12"/>
      <c r="BU108" s="12"/>
      <c r="BV108" s="5"/>
      <c r="BW108" s="8"/>
      <c r="BX108" s="8"/>
      <c r="BY108" s="8"/>
      <c r="BZ108" s="8"/>
      <c r="CA108" s="5"/>
      <c r="CB108" s="5"/>
      <c r="CC108" s="5"/>
      <c r="CD108" s="5"/>
      <c r="CE108" s="5"/>
      <c r="CF108" s="5"/>
      <c r="CG108" s="5"/>
      <c r="CH108" s="5"/>
      <c r="CI108" s="5"/>
      <c r="CJ108" s="5"/>
      <c r="CK108" s="5"/>
      <c r="CO108" s="12"/>
      <c r="CT108" s="8"/>
    </row>
    <row r="109" spans="1:98">
      <c r="A109" s="5"/>
      <c r="B109" s="5"/>
      <c r="C109" s="5"/>
      <c r="D109" s="5"/>
      <c r="E109" s="5"/>
      <c r="F109" s="5"/>
      <c r="G109" s="5"/>
      <c r="H109" s="5"/>
      <c r="I109" s="8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8"/>
      <c r="X109" s="8"/>
      <c r="Y109" s="8"/>
      <c r="Z109" s="8"/>
      <c r="AA109" s="8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S109" s="12"/>
      <c r="AT109" s="12"/>
      <c r="AU109" s="12"/>
      <c r="AV109" s="12"/>
      <c r="AW109" s="12"/>
      <c r="AX109" s="8"/>
      <c r="AY109" s="8"/>
      <c r="AZ109" s="8"/>
      <c r="BA109" s="8"/>
      <c r="BB109" s="5"/>
      <c r="BC109" s="5"/>
      <c r="BD109" s="5"/>
      <c r="BE109" s="5"/>
      <c r="BF109" s="5"/>
      <c r="BG109" s="5"/>
      <c r="BH109" s="5"/>
      <c r="BI109" s="5"/>
      <c r="BJ109" s="5"/>
      <c r="BK109" s="5"/>
      <c r="BL109" s="5"/>
      <c r="BM109" s="5"/>
      <c r="BN109" s="12"/>
      <c r="BR109" s="12"/>
      <c r="BS109" s="12"/>
      <c r="BT109" s="12"/>
      <c r="BU109" s="12"/>
      <c r="BV109" s="5"/>
      <c r="BW109" s="8"/>
      <c r="BX109" s="8"/>
      <c r="BY109" s="8"/>
      <c r="BZ109" s="8"/>
      <c r="CA109" s="5"/>
      <c r="CB109" s="5"/>
      <c r="CC109" s="5"/>
      <c r="CD109" s="5"/>
      <c r="CE109" s="5"/>
      <c r="CF109" s="5"/>
      <c r="CG109" s="5"/>
      <c r="CH109" s="5"/>
      <c r="CI109" s="5"/>
      <c r="CJ109" s="5"/>
      <c r="CK109" s="5"/>
      <c r="CO109" s="12"/>
      <c r="CT109" s="8"/>
    </row>
    <row r="110" spans="1:98">
      <c r="A110" s="5"/>
      <c r="B110" s="5"/>
      <c r="C110" s="5"/>
      <c r="D110" s="5"/>
      <c r="E110" s="5"/>
      <c r="F110" s="5"/>
      <c r="G110" s="5"/>
      <c r="H110" s="5"/>
      <c r="I110" s="8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8"/>
      <c r="X110" s="8"/>
      <c r="Y110" s="8"/>
      <c r="Z110" s="8"/>
      <c r="AA110" s="8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S110" s="12"/>
      <c r="AT110" s="12"/>
      <c r="AU110" s="12"/>
      <c r="AV110" s="12"/>
      <c r="AW110" s="12"/>
      <c r="AX110" s="8"/>
      <c r="AY110" s="8"/>
      <c r="AZ110" s="8"/>
      <c r="BA110" s="8"/>
      <c r="BB110" s="5"/>
      <c r="BC110" s="5"/>
      <c r="BD110" s="5"/>
      <c r="BE110" s="5"/>
      <c r="BF110" s="5"/>
      <c r="BG110" s="5"/>
      <c r="BH110" s="5"/>
      <c r="BI110" s="5"/>
      <c r="BJ110" s="5"/>
      <c r="BK110" s="5"/>
      <c r="BL110" s="5"/>
      <c r="BM110" s="5"/>
      <c r="BN110" s="12"/>
      <c r="BR110" s="12"/>
      <c r="BS110" s="12"/>
      <c r="BT110" s="12"/>
      <c r="BU110" s="12"/>
      <c r="BV110" s="5"/>
      <c r="BW110" s="8"/>
      <c r="BX110" s="8"/>
      <c r="BY110" s="8"/>
      <c r="BZ110" s="8"/>
      <c r="CA110" s="5"/>
      <c r="CB110" s="5"/>
      <c r="CC110" s="5"/>
      <c r="CD110" s="5"/>
      <c r="CE110" s="5"/>
      <c r="CF110" s="5"/>
      <c r="CG110" s="5"/>
      <c r="CH110" s="5"/>
      <c r="CI110" s="5"/>
      <c r="CJ110" s="5"/>
      <c r="CK110" s="5"/>
      <c r="CO110" s="12"/>
      <c r="CT110" s="8"/>
    </row>
    <row r="111" spans="1:98">
      <c r="A111" s="5"/>
      <c r="B111" s="5"/>
      <c r="C111" s="5"/>
      <c r="D111" s="5"/>
      <c r="E111" s="5"/>
      <c r="F111" s="5"/>
      <c r="G111" s="5"/>
      <c r="H111" s="5"/>
      <c r="I111" s="8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8"/>
      <c r="X111" s="8"/>
      <c r="Y111" s="8"/>
      <c r="Z111" s="8"/>
      <c r="AA111" s="8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S111" s="12"/>
      <c r="AT111" s="12"/>
      <c r="AU111" s="12"/>
      <c r="AV111" s="12"/>
      <c r="AW111" s="12"/>
      <c r="AX111" s="8"/>
      <c r="AY111" s="8"/>
      <c r="AZ111" s="8"/>
      <c r="BA111" s="8"/>
      <c r="BB111" s="5"/>
      <c r="BC111" s="5"/>
      <c r="BD111" s="5"/>
      <c r="BE111" s="5"/>
      <c r="BF111" s="5"/>
      <c r="BG111" s="5"/>
      <c r="BH111" s="5"/>
      <c r="BI111" s="5"/>
      <c r="BJ111" s="5"/>
      <c r="BK111" s="5"/>
      <c r="BL111" s="5"/>
      <c r="BM111" s="5"/>
      <c r="BN111" s="12"/>
      <c r="BR111" s="12"/>
      <c r="BS111" s="12"/>
      <c r="BT111" s="12"/>
      <c r="BU111" s="12"/>
      <c r="BV111" s="5"/>
      <c r="BW111" s="8"/>
      <c r="BX111" s="8"/>
      <c r="BY111" s="8"/>
      <c r="BZ111" s="8"/>
      <c r="CA111" s="5"/>
      <c r="CB111" s="5"/>
      <c r="CC111" s="5"/>
      <c r="CD111" s="5"/>
      <c r="CE111" s="5"/>
      <c r="CF111" s="5"/>
      <c r="CG111" s="5"/>
      <c r="CH111" s="5"/>
      <c r="CI111" s="5"/>
      <c r="CJ111" s="5"/>
      <c r="CK111" s="5"/>
      <c r="CO111" s="12"/>
      <c r="CT111" s="8"/>
    </row>
    <row r="112" spans="1:98">
      <c r="A112" s="5"/>
      <c r="B112" s="5"/>
      <c r="C112" s="5"/>
      <c r="D112" s="5"/>
      <c r="E112" s="5"/>
      <c r="F112" s="5"/>
      <c r="G112" s="5"/>
      <c r="H112" s="5"/>
      <c r="I112" s="8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8"/>
      <c r="X112" s="8"/>
      <c r="Y112" s="8"/>
      <c r="Z112" s="8"/>
      <c r="AA112" s="8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S112" s="12"/>
      <c r="AT112" s="12"/>
      <c r="AU112" s="12"/>
      <c r="AV112" s="12"/>
      <c r="AW112" s="12"/>
      <c r="AX112" s="8"/>
      <c r="AY112" s="8"/>
      <c r="AZ112" s="8"/>
      <c r="BA112" s="8"/>
      <c r="BB112" s="5"/>
      <c r="BC112" s="5"/>
      <c r="BD112" s="5"/>
      <c r="BE112" s="5"/>
      <c r="BF112" s="5"/>
      <c r="BG112" s="5"/>
      <c r="BH112" s="5"/>
      <c r="BI112" s="5"/>
      <c r="BJ112" s="5"/>
      <c r="BK112" s="5"/>
      <c r="BL112" s="5"/>
      <c r="BM112" s="5"/>
      <c r="BN112" s="12"/>
      <c r="BR112" s="12"/>
      <c r="BS112" s="12"/>
      <c r="BT112" s="12"/>
      <c r="BU112" s="12"/>
      <c r="BV112" s="5"/>
      <c r="BW112" s="8"/>
      <c r="BX112" s="8"/>
      <c r="BY112" s="8"/>
      <c r="BZ112" s="8"/>
      <c r="CA112" s="5"/>
      <c r="CB112" s="5"/>
      <c r="CC112" s="5"/>
      <c r="CD112" s="5"/>
      <c r="CE112" s="5"/>
      <c r="CF112" s="5"/>
      <c r="CG112" s="5"/>
      <c r="CH112" s="5"/>
      <c r="CI112" s="5"/>
      <c r="CJ112" s="5"/>
      <c r="CK112" s="5"/>
      <c r="CO112" s="12"/>
      <c r="CT112" s="8"/>
    </row>
    <row r="113" spans="1:98">
      <c r="A113" s="5"/>
      <c r="B113" s="5"/>
      <c r="C113" s="5"/>
      <c r="D113" s="5"/>
      <c r="E113" s="5"/>
      <c r="F113" s="5"/>
      <c r="G113" s="5"/>
      <c r="H113" s="5"/>
      <c r="I113" s="8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8"/>
      <c r="X113" s="8"/>
      <c r="Y113" s="8"/>
      <c r="Z113" s="8"/>
      <c r="AA113" s="8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S113" s="12"/>
      <c r="AT113" s="12"/>
      <c r="AU113" s="12"/>
      <c r="AV113" s="12"/>
      <c r="AW113" s="12"/>
      <c r="AX113" s="8"/>
      <c r="AY113" s="8"/>
      <c r="AZ113" s="8"/>
      <c r="BA113" s="8"/>
      <c r="BB113" s="5"/>
      <c r="BC113" s="5"/>
      <c r="BD113" s="5"/>
      <c r="BE113" s="5"/>
      <c r="BF113" s="5"/>
      <c r="BG113" s="5"/>
      <c r="BH113" s="5"/>
      <c r="BI113" s="5"/>
      <c r="BJ113" s="5"/>
      <c r="BK113" s="5"/>
      <c r="BL113" s="5"/>
      <c r="BM113" s="5"/>
      <c r="BN113" s="12"/>
      <c r="BR113" s="12"/>
      <c r="BS113" s="12"/>
      <c r="BT113" s="12"/>
      <c r="BU113" s="12"/>
      <c r="BV113" s="5"/>
      <c r="BW113" s="8"/>
      <c r="BX113" s="8"/>
      <c r="BY113" s="8"/>
      <c r="BZ113" s="8"/>
      <c r="CA113" s="5"/>
      <c r="CB113" s="5"/>
      <c r="CC113" s="5"/>
      <c r="CD113" s="5"/>
      <c r="CE113" s="5"/>
      <c r="CF113" s="5"/>
      <c r="CG113" s="5"/>
      <c r="CH113" s="5"/>
      <c r="CI113" s="5"/>
      <c r="CJ113" s="5"/>
      <c r="CK113" s="5"/>
      <c r="CO113" s="12"/>
      <c r="CT113" s="8"/>
    </row>
    <row r="114" spans="1:98">
      <c r="A114" s="5"/>
      <c r="B114" s="5"/>
      <c r="C114" s="5"/>
      <c r="D114" s="5"/>
      <c r="E114" s="5"/>
      <c r="F114" s="5"/>
      <c r="G114" s="5"/>
      <c r="H114" s="5"/>
      <c r="I114" s="8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8"/>
      <c r="X114" s="8"/>
      <c r="Y114" s="8"/>
      <c r="Z114" s="8"/>
      <c r="AA114" s="8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S114" s="12"/>
      <c r="AT114" s="12"/>
      <c r="AU114" s="12"/>
      <c r="AV114" s="12"/>
      <c r="AW114" s="12"/>
      <c r="AX114" s="8"/>
      <c r="AY114" s="8"/>
      <c r="AZ114" s="8"/>
      <c r="BA114" s="8"/>
      <c r="BB114" s="5"/>
      <c r="BC114" s="5"/>
      <c r="BD114" s="5"/>
      <c r="BE114" s="5"/>
      <c r="BF114" s="5"/>
      <c r="BG114" s="5"/>
      <c r="BH114" s="5"/>
      <c r="BI114" s="5"/>
      <c r="BJ114" s="5"/>
      <c r="BK114" s="5"/>
      <c r="BL114" s="5"/>
      <c r="BM114" s="5"/>
      <c r="BN114" s="12"/>
      <c r="BR114" s="12"/>
      <c r="BS114" s="12"/>
      <c r="BT114" s="12"/>
      <c r="BU114" s="12"/>
      <c r="BV114" s="5"/>
      <c r="BW114" s="8"/>
      <c r="BX114" s="8"/>
      <c r="BY114" s="8"/>
      <c r="BZ114" s="8"/>
      <c r="CA114" s="5"/>
      <c r="CB114" s="5"/>
      <c r="CC114" s="5"/>
      <c r="CD114" s="5"/>
      <c r="CE114" s="5"/>
      <c r="CF114" s="5"/>
      <c r="CG114" s="5"/>
      <c r="CH114" s="5"/>
      <c r="CI114" s="5"/>
      <c r="CJ114" s="5"/>
      <c r="CK114" s="5"/>
      <c r="CO114" s="12"/>
      <c r="CT114" s="8"/>
    </row>
    <row r="115" spans="1:98">
      <c r="A115" s="5"/>
      <c r="B115" s="5"/>
      <c r="C115" s="5"/>
      <c r="D115" s="5"/>
      <c r="E115" s="5"/>
      <c r="F115" s="5"/>
      <c r="G115" s="5"/>
      <c r="H115" s="5"/>
      <c r="I115" s="8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8"/>
      <c r="X115" s="8"/>
      <c r="Y115" s="8"/>
      <c r="Z115" s="8"/>
      <c r="AA115" s="8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S115" s="12"/>
      <c r="AT115" s="12"/>
      <c r="AU115" s="12"/>
      <c r="AV115" s="12"/>
      <c r="AW115" s="12"/>
      <c r="AX115" s="8"/>
      <c r="AY115" s="8"/>
      <c r="AZ115" s="8"/>
      <c r="BA115" s="8"/>
      <c r="BB115" s="5"/>
      <c r="BC115" s="5"/>
      <c r="BD115" s="5"/>
      <c r="BE115" s="5"/>
      <c r="BF115" s="5"/>
      <c r="BG115" s="5"/>
      <c r="BH115" s="5"/>
      <c r="BI115" s="5"/>
      <c r="BJ115" s="5"/>
      <c r="BK115" s="5"/>
      <c r="BL115" s="5"/>
      <c r="BM115" s="5"/>
      <c r="BN115" s="12"/>
      <c r="BR115" s="12"/>
      <c r="BS115" s="12"/>
      <c r="BT115" s="12"/>
      <c r="BU115" s="12"/>
      <c r="BV115" s="5"/>
      <c r="BW115" s="8"/>
      <c r="BX115" s="8"/>
      <c r="BY115" s="8"/>
      <c r="BZ115" s="8"/>
      <c r="CA115" s="5"/>
      <c r="CB115" s="5"/>
      <c r="CC115" s="5"/>
      <c r="CD115" s="5"/>
      <c r="CE115" s="5"/>
      <c r="CF115" s="5"/>
      <c r="CG115" s="13"/>
      <c r="CH115" s="13"/>
      <c r="CI115" s="13"/>
      <c r="CJ115" s="13"/>
      <c r="CK115" s="13"/>
      <c r="CO115" s="12"/>
      <c r="CT115" s="8"/>
    </row>
  </sheetData>
  <phoneticPr fontId="9" type="noConversion"/>
  <pageMargins left="0.5" right="0.5" top="0.5" bottom="0.55000000000000004" header="0.5" footer="0.5"/>
  <pageSetup scale="75" orientation="landscape" verticalDpi="300" r:id="rId1"/>
  <headerFooter alignWithMargins="0">
    <oddFooter>&amp;LSREB Fact Book 1996/1997&amp;CUPDATE&amp;R&amp;D</oddFooter>
  </headerFooter>
  <colBreaks count="2" manualBreakCount="2">
    <brk id="27" max="26" man="1"/>
    <brk id="53" max="26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</sheetPr>
  <dimension ref="A1:M68"/>
  <sheetViews>
    <sheetView showGridLines="0" topLeftCell="A31" zoomScale="85" zoomScaleNormal="75" zoomScaleSheetLayoutView="85" workbookViewId="0">
      <selection activeCell="G68" sqref="G68"/>
    </sheetView>
  </sheetViews>
  <sheetFormatPr defaultRowHeight="12.75"/>
  <cols>
    <col min="1" max="1" width="13.7109375" style="23" customWidth="1"/>
    <col min="2" max="7" width="9.140625" style="76"/>
    <col min="8" max="13" width="9.140625" style="37"/>
  </cols>
  <sheetData>
    <row r="1" spans="1:13">
      <c r="A1" s="28" t="s">
        <v>39</v>
      </c>
      <c r="B1" s="71"/>
      <c r="C1" s="71"/>
      <c r="D1" s="71"/>
      <c r="E1" s="71"/>
      <c r="F1" s="71"/>
      <c r="G1" s="71"/>
    </row>
    <row r="2" spans="1:13">
      <c r="A2" s="50" t="s">
        <v>124</v>
      </c>
      <c r="B2" s="72"/>
      <c r="C2" s="72"/>
      <c r="D2" s="72"/>
      <c r="E2" s="72"/>
      <c r="F2" s="72"/>
      <c r="G2" s="72"/>
      <c r="H2" s="73"/>
      <c r="I2" s="73"/>
      <c r="J2" s="73"/>
      <c r="K2" s="73"/>
      <c r="L2" s="73"/>
      <c r="M2" s="73"/>
    </row>
    <row r="3" spans="1:13">
      <c r="B3" s="28" t="s">
        <v>47</v>
      </c>
      <c r="C3" s="28"/>
      <c r="D3" s="28"/>
      <c r="E3" s="74"/>
      <c r="F3" s="74"/>
      <c r="G3" s="74"/>
      <c r="H3" s="77" t="s">
        <v>48</v>
      </c>
      <c r="I3" s="234"/>
      <c r="J3" s="234"/>
    </row>
    <row r="4" spans="1:13" s="37" customFormat="1">
      <c r="A4" s="42"/>
      <c r="B4" s="189" t="s">
        <v>56</v>
      </c>
      <c r="C4" s="225" t="s">
        <v>61</v>
      </c>
      <c r="D4" s="225" t="s">
        <v>64</v>
      </c>
      <c r="E4" s="189" t="s">
        <v>121</v>
      </c>
      <c r="F4" s="225" t="s">
        <v>130</v>
      </c>
      <c r="G4" s="225" t="s">
        <v>134</v>
      </c>
      <c r="H4" s="190" t="s">
        <v>56</v>
      </c>
      <c r="I4" s="225" t="s">
        <v>61</v>
      </c>
      <c r="J4" s="225" t="s">
        <v>64</v>
      </c>
      <c r="K4" s="189" t="s">
        <v>121</v>
      </c>
      <c r="L4" s="189" t="s">
        <v>130</v>
      </c>
      <c r="M4" s="189" t="s">
        <v>134</v>
      </c>
    </row>
    <row r="5" spans="1:13">
      <c r="A5" s="5" t="str">
        <f>+DATA!A6</f>
        <v>50 States and D.C.</v>
      </c>
      <c r="B5" s="142">
        <f>+DATA!T6*($E$67/$B$67)</f>
        <v>63024.566190067926</v>
      </c>
      <c r="C5" s="142">
        <f>+DATA!U6*($F$67/$C$67)</f>
        <v>64717.707176737254</v>
      </c>
      <c r="D5" s="142">
        <f>+DATA!V6*($G$67/$D$67)</f>
        <v>63929.759643510748</v>
      </c>
      <c r="E5" s="142">
        <f>+DATA!Y6</f>
        <v>61621</v>
      </c>
      <c r="F5" s="142">
        <f>+DATA!Z6</f>
        <v>58578.585195100357</v>
      </c>
      <c r="G5" s="142">
        <f>+DATA!AA6</f>
        <v>57955.871470767823</v>
      </c>
      <c r="H5" s="173" t="s">
        <v>43</v>
      </c>
      <c r="I5" s="147"/>
      <c r="J5" s="147"/>
      <c r="K5" s="142" t="s">
        <v>43</v>
      </c>
      <c r="L5" s="142">
        <f>+DATA!BY6</f>
        <v>43097.814764916766</v>
      </c>
      <c r="M5" s="142">
        <f>+DATA!BZ6</f>
        <v>62142.186068473202</v>
      </c>
    </row>
    <row r="6" spans="1:13">
      <c r="A6" s="55" t="str">
        <f>+DATA!A7</f>
        <v>West</v>
      </c>
      <c r="B6" s="174">
        <f>+DATA!T7*($E$67/$B$67)</f>
        <v>73272.635380835389</v>
      </c>
      <c r="C6" s="174">
        <f>+DATA!U7*($F$67/$C$67)</f>
        <v>75848.700610785192</v>
      </c>
      <c r="D6" s="174">
        <f>+DATA!V7*($G$67/$D$67)</f>
        <v>75909.415342273656</v>
      </c>
      <c r="E6" s="174">
        <f>+DATA!Y7</f>
        <v>72559</v>
      </c>
      <c r="F6" s="174">
        <f>+DATA!Z7</f>
        <v>67137.255586191051</v>
      </c>
      <c r="G6" s="174">
        <f>+DATA!AA7</f>
        <v>66502.237217296206</v>
      </c>
      <c r="H6" s="168"/>
      <c r="I6" s="177"/>
      <c r="J6" s="177"/>
      <c r="K6" s="174"/>
      <c r="L6" s="174" t="str">
        <f>+DATA!BY7</f>
        <v>NA</v>
      </c>
      <c r="M6" s="174">
        <f>+DATA!BZ7</f>
        <v>66490.46597498389</v>
      </c>
    </row>
    <row r="7" spans="1:13">
      <c r="A7" s="55" t="str">
        <f>+DATA!A8</f>
        <v>Midwest</v>
      </c>
      <c r="B7" s="174">
        <f>+DATA!T8*($E$67/$B$67)</f>
        <v>62895.666339066345</v>
      </c>
      <c r="C7" s="174">
        <f>+DATA!U8*($F$67/$C$67)</f>
        <v>64237.872733772812</v>
      </c>
      <c r="D7" s="174">
        <f>+DATA!V8*($G$67/$D$67)</f>
        <v>63536.167414220021</v>
      </c>
      <c r="E7" s="174">
        <f>+DATA!Y8</f>
        <v>62792</v>
      </c>
      <c r="F7" s="174">
        <f>+DATA!Z8</f>
        <v>60855.858923527099</v>
      </c>
      <c r="G7" s="174">
        <f>+DATA!AA8</f>
        <v>59711.667222806376</v>
      </c>
      <c r="H7" s="168"/>
      <c r="I7" s="177"/>
      <c r="J7" s="177"/>
      <c r="K7" s="174"/>
      <c r="L7" s="174">
        <f>+DATA!BY8</f>
        <v>52300.368637724554</v>
      </c>
      <c r="M7" s="174">
        <f>+DATA!BZ8</f>
        <v>67612.237908644893</v>
      </c>
    </row>
    <row r="8" spans="1:13">
      <c r="A8" s="55" t="str">
        <f>+DATA!A9</f>
        <v>Northeast</v>
      </c>
      <c r="B8" s="174">
        <f>+DATA!T9*($E$67/$B$67)</f>
        <v>68216.249631449638</v>
      </c>
      <c r="C8" s="174">
        <f>+DATA!U9*($F$67/$C$67)</f>
        <v>69102.801711332635</v>
      </c>
      <c r="D8" s="174">
        <f>+DATA!V9*($G$67/$D$67)</f>
        <v>68690.738599053191</v>
      </c>
      <c r="E8" s="174">
        <f>+DATA!Y9</f>
        <v>67605</v>
      </c>
      <c r="F8" s="174">
        <f>+DATA!Z9</f>
        <v>60653.46372378568</v>
      </c>
      <c r="G8" s="174">
        <f>+DATA!AA9</f>
        <v>61485.420237797844</v>
      </c>
      <c r="H8" s="168"/>
      <c r="I8" s="177"/>
      <c r="J8" s="177"/>
      <c r="K8" s="174"/>
      <c r="L8" s="174" t="str">
        <f>+DATA!BY9</f>
        <v>NA</v>
      </c>
      <c r="M8" s="174">
        <f>+DATA!BZ9</f>
        <v>63838.342482100234</v>
      </c>
    </row>
    <row r="9" spans="1:13">
      <c r="A9" s="5" t="str">
        <f>+DATA!A10</f>
        <v>SREB</v>
      </c>
      <c r="B9" s="142">
        <f>+DATA!T10*($E$67/$B$67)</f>
        <v>53771.613200462401</v>
      </c>
      <c r="C9" s="142">
        <f>+DATA!U10*($F$67/$C$67)</f>
        <v>55202.800471662929</v>
      </c>
      <c r="D9" s="142">
        <f>+DATA!V10*($G$67/$D$67)</f>
        <v>54632.342153952384</v>
      </c>
      <c r="E9" s="142">
        <f>+DATA!Y10</f>
        <v>51834.101565527541</v>
      </c>
      <c r="F9" s="142">
        <f>+DATA!Z10</f>
        <v>51302.207031921374</v>
      </c>
      <c r="G9" s="142">
        <f>+DATA!AA10</f>
        <v>52158.031710827207</v>
      </c>
      <c r="H9" s="167">
        <f>+DATA!BS10*($E$67/$B$67)</f>
        <v>47222.798581049203</v>
      </c>
      <c r="I9" s="147">
        <f>+DATA!BT10*($F$67/$C$67)</f>
        <v>48180.847975068398</v>
      </c>
      <c r="J9" s="147">
        <f>+DATA!BU10*($G$67/$D$67)</f>
        <v>46550.539508106936</v>
      </c>
      <c r="K9" s="142">
        <f>+DATA!BX10</f>
        <v>44617.655667565545</v>
      </c>
      <c r="L9" s="142">
        <f>+DATA!BY10</f>
        <v>42222.430061519342</v>
      </c>
      <c r="M9" s="142">
        <f>+DATA!BZ10</f>
        <v>42036.6004150476</v>
      </c>
    </row>
    <row r="10" spans="1:13">
      <c r="A10" s="5"/>
      <c r="B10" s="142"/>
      <c r="C10" s="142"/>
      <c r="D10" s="142"/>
      <c r="E10" s="142"/>
      <c r="F10" s="142"/>
      <c r="G10" s="142"/>
      <c r="H10" s="167"/>
      <c r="I10" s="147"/>
      <c r="J10" s="147"/>
      <c r="K10" s="142"/>
      <c r="L10" s="142"/>
      <c r="M10" s="142"/>
    </row>
    <row r="11" spans="1:13" ht="15.75" customHeight="1">
      <c r="A11" s="5" t="str">
        <f>+DATA!A12</f>
        <v>Alabama</v>
      </c>
      <c r="B11" s="142">
        <f>+DATA!T12*($E$67/$B$67)</f>
        <v>54963.05815292801</v>
      </c>
      <c r="C11" s="142">
        <f>+DATA!U12*($F$67/$C$67)</f>
        <v>58498.189137668676</v>
      </c>
      <c r="D11" s="142">
        <f>+DATA!V12*($G$67/$D$67)</f>
        <v>56362.6038196925</v>
      </c>
      <c r="E11" s="142">
        <f>+DATA!Y12</f>
        <v>53163.426363564577</v>
      </c>
      <c r="F11" s="142">
        <f>+DATA!Z12</f>
        <v>53890.58005049418</v>
      </c>
      <c r="G11" s="142">
        <f>+DATA!AA12</f>
        <v>52546.053207300371</v>
      </c>
      <c r="H11" s="167">
        <f>+DATA!BS12*($E$67/$B$67)</f>
        <v>57229.587605316046</v>
      </c>
      <c r="I11" s="147">
        <f>+DATA!BT12*($F$67/$C$67)</f>
        <v>59106.625347989553</v>
      </c>
      <c r="J11" s="147">
        <f>+DATA!BU12*($G$67/$D$67)</f>
        <v>59644.845328647505</v>
      </c>
      <c r="K11" s="142">
        <f>+DATA!BX12</f>
        <v>53109.070069798654</v>
      </c>
      <c r="L11" s="142">
        <f>+DATA!BY12</f>
        <v>50864.227946358485</v>
      </c>
      <c r="M11" s="142">
        <f>+DATA!BZ12</f>
        <v>56340.19537235851</v>
      </c>
    </row>
    <row r="12" spans="1:13">
      <c r="A12" s="5" t="str">
        <f>+DATA!A13</f>
        <v>Arkansas</v>
      </c>
      <c r="B12" s="142">
        <f>+DATA!T13*($E$67/$B$67)</f>
        <v>47349.526879619065</v>
      </c>
      <c r="C12" s="142">
        <f>+DATA!U13*($F$67/$C$67)</f>
        <v>48409.597374100886</v>
      </c>
      <c r="D12" s="142">
        <f>+DATA!V13*($G$67/$D$67)</f>
        <v>44994.133253509259</v>
      </c>
      <c r="E12" s="142">
        <f>+DATA!Y13</f>
        <v>43996.935908215026</v>
      </c>
      <c r="F12" s="142">
        <f>+DATA!Z13</f>
        <v>43546.377554553517</v>
      </c>
      <c r="G12" s="142">
        <f>+DATA!AA13</f>
        <v>43845.371326013868</v>
      </c>
      <c r="H12" s="167"/>
      <c r="I12" s="147"/>
      <c r="J12" s="147"/>
      <c r="K12" s="142"/>
      <c r="L12" s="142"/>
      <c r="M12" s="142"/>
    </row>
    <row r="13" spans="1:13">
      <c r="A13" s="5" t="str">
        <f>+DATA!A14</f>
        <v>Delaware</v>
      </c>
      <c r="B13" s="142">
        <f>+DATA!T14*($E$67/$B$67)</f>
        <v>69555.679765180917</v>
      </c>
      <c r="C13" s="142">
        <f>+DATA!U14*($F$67/$C$67)</f>
        <v>70134.791589437533</v>
      </c>
      <c r="D13" s="142">
        <f>+DATA!V14*($G$67/$D$67)</f>
        <v>67773.723204788694</v>
      </c>
      <c r="E13" s="142">
        <f>+DATA!Y14</f>
        <v>64166.660820365534</v>
      </c>
      <c r="F13" s="142">
        <f>+DATA!Z14</f>
        <v>68958.386479777721</v>
      </c>
      <c r="G13" s="142">
        <f>+DATA!AA14</f>
        <v>60362.580450037851</v>
      </c>
      <c r="H13" s="167"/>
      <c r="I13" s="147"/>
      <c r="J13" s="147"/>
      <c r="K13" s="142"/>
      <c r="L13" s="142"/>
      <c r="M13" s="142"/>
    </row>
    <row r="14" spans="1:13">
      <c r="A14" s="5" t="str">
        <f>+DATA!A15</f>
        <v>Florida</v>
      </c>
      <c r="B14" s="142">
        <f>+DATA!T15*($E$67/$B$67)</f>
        <v>56676.841270632103</v>
      </c>
      <c r="C14" s="142">
        <f>+DATA!U15*($F$67/$C$67)</f>
        <v>58357.122582084528</v>
      </c>
      <c r="D14" s="142">
        <f>+DATA!V15*($G$67/$D$67)</f>
        <v>56842.313723723724</v>
      </c>
      <c r="E14" s="142">
        <f>+DATA!Y15</f>
        <v>54585.753821823935</v>
      </c>
      <c r="F14" s="142">
        <f>+DATA!Z15</f>
        <v>55270.779039301313</v>
      </c>
      <c r="G14" s="142">
        <f>+DATA!AA15</f>
        <v>55705.84911392405</v>
      </c>
      <c r="H14" s="167"/>
      <c r="I14" s="147"/>
      <c r="J14" s="147"/>
      <c r="K14" s="142"/>
      <c r="L14" s="142"/>
      <c r="M14" s="142"/>
    </row>
    <row r="15" spans="1:13">
      <c r="A15" s="16" t="str">
        <f>+DATA!A16</f>
        <v>Georgia</v>
      </c>
      <c r="B15" s="175">
        <f>+DATA!T16*($E$67/$B$67)</f>
        <v>50432.129304554539</v>
      </c>
      <c r="C15" s="142">
        <f>+DATA!U16*($F$67/$C$67)</f>
        <v>51254.522720430745</v>
      </c>
      <c r="D15" s="142">
        <f>+DATA!V16*($G$67/$D$67)</f>
        <v>50748.850168758094</v>
      </c>
      <c r="E15" s="175">
        <f>+DATA!Y16</f>
        <v>46682.95063402399</v>
      </c>
      <c r="F15" s="175">
        <f>+DATA!Z16</f>
        <v>47569.866108556918</v>
      </c>
      <c r="G15" s="175">
        <f>+DATA!AA16</f>
        <v>46627.267982502235</v>
      </c>
      <c r="H15" s="167">
        <f>+DATA!BS16*($E$67/$B$67)</f>
        <v>47447.228654206498</v>
      </c>
      <c r="I15" s="147">
        <f>+DATA!BT16*($F$67/$C$67)</f>
        <v>48209.94696460016</v>
      </c>
      <c r="J15" s="147">
        <f>+DATA!BU16*($G$67/$D$67)</f>
        <v>46951.347275860026</v>
      </c>
      <c r="K15" s="142">
        <f>+DATA!BX16</f>
        <v>44688.970657167833</v>
      </c>
      <c r="L15" s="142">
        <f>+DATA!BY16</f>
        <v>41580.58162091874</v>
      </c>
      <c r="M15" s="142">
        <f>+DATA!BZ16</f>
        <v>40541.835024263411</v>
      </c>
    </row>
    <row r="16" spans="1:13">
      <c r="A16" s="5" t="str">
        <f>+DATA!A17</f>
        <v>Kentucky</v>
      </c>
      <c r="B16" s="142">
        <f>+DATA!T17*($E$67/$B$67)</f>
        <v>53422.934159558368</v>
      </c>
      <c r="C16" s="142">
        <f>+DATA!U17*($F$67/$C$67)</f>
        <v>54102.108076142627</v>
      </c>
      <c r="D16" s="142">
        <f>+DATA!V17*($G$67/$D$67)</f>
        <v>52119.159649348156</v>
      </c>
      <c r="E16" s="142">
        <f>+DATA!Y17</f>
        <v>49343.220048088646</v>
      </c>
      <c r="F16" s="142">
        <f>+DATA!Z17</f>
        <v>43988.414879869008</v>
      </c>
      <c r="G16" s="142">
        <f>+DATA!AA17</f>
        <v>46022.913587689254</v>
      </c>
      <c r="H16" s="167">
        <f>+DATA!BS17*($E$67/$B$67)</f>
        <v>49157.407512542959</v>
      </c>
      <c r="I16" s="147">
        <f>+DATA!BT17*($F$67/$C$67)</f>
        <v>48956.354378572942</v>
      </c>
      <c r="J16" s="147">
        <f>+DATA!BU17*($G$67/$D$67)</f>
        <v>47042.580509931307</v>
      </c>
      <c r="K16" s="142">
        <f>+DATA!BX17</f>
        <v>44564.229773493978</v>
      </c>
      <c r="L16" s="142">
        <f>+DATA!BY17</f>
        <v>40761.67988784358</v>
      </c>
      <c r="M16" s="142">
        <f>+DATA!BZ17</f>
        <v>41024.665040458254</v>
      </c>
    </row>
    <row r="17" spans="1:13">
      <c r="A17" s="5" t="str">
        <f>+DATA!A18</f>
        <v>Louisiana</v>
      </c>
      <c r="B17" s="142">
        <f>+DATA!T18*($E$67/$B$67)</f>
        <v>50513.289887148232</v>
      </c>
      <c r="C17" s="142">
        <f>+DATA!U18*($F$67/$C$67)</f>
        <v>55477.334138270067</v>
      </c>
      <c r="D17" s="142">
        <f>+DATA!V18*($G$67/$D$67)</f>
        <v>54241.58058151669</v>
      </c>
      <c r="E17" s="142">
        <f>+DATA!Y18</f>
        <v>50202.046624006914</v>
      </c>
      <c r="F17" s="142">
        <f>+DATA!Z18</f>
        <v>42540.593092126895</v>
      </c>
      <c r="G17" s="142">
        <f>+DATA!AA18</f>
        <v>43772.499565412654</v>
      </c>
      <c r="H17" s="167">
        <f>+DATA!BS18*($E$67/$B$67)</f>
        <v>42296.645808851179</v>
      </c>
      <c r="I17" s="147">
        <f>+DATA!BT18*($F$67/$C$67)</f>
        <v>43547.332662369605</v>
      </c>
      <c r="J17" s="147">
        <f>+DATA!BU18*($G$67/$D$67)</f>
        <v>37788.524939866911</v>
      </c>
      <c r="K17" s="142">
        <f>+DATA!BX18</f>
        <v>37999.944890775994</v>
      </c>
      <c r="L17" s="142">
        <f>+DATA!BY18</f>
        <v>38687.576695389886</v>
      </c>
      <c r="M17" s="142">
        <f>+DATA!BZ18</f>
        <v>37136.109284870567</v>
      </c>
    </row>
    <row r="18" spans="1:13">
      <c r="A18" s="5" t="str">
        <f>+DATA!A19</f>
        <v>Maryland</v>
      </c>
      <c r="B18" s="142">
        <f>+DATA!T19*($E$67/$B$67)</f>
        <v>68076.836388854674</v>
      </c>
      <c r="C18" s="142">
        <f>+DATA!U19*($F$67/$C$67)</f>
        <v>69441.771859707063</v>
      </c>
      <c r="D18" s="142">
        <f>+DATA!V19*($G$67/$D$67)</f>
        <v>68979.556009539359</v>
      </c>
      <c r="E18" s="142">
        <f>+DATA!Y19</f>
        <v>66084.629553953608</v>
      </c>
      <c r="F18" s="142">
        <f>+DATA!Z19</f>
        <v>60124.548474928095</v>
      </c>
      <c r="G18" s="142">
        <f>+DATA!AA19</f>
        <v>61848.804894290945</v>
      </c>
      <c r="H18" s="167"/>
      <c r="I18" s="147"/>
      <c r="J18" s="147"/>
      <c r="K18" s="142"/>
      <c r="L18" s="142"/>
      <c r="M18" s="142"/>
    </row>
    <row r="19" spans="1:13">
      <c r="A19" s="5" t="str">
        <f>+DATA!A20</f>
        <v>Mississippi</v>
      </c>
      <c r="B19" s="142">
        <f>+DATA!T20*($E$67/$B$67)</f>
        <v>49848.847676827747</v>
      </c>
      <c r="C19" s="142">
        <f>+DATA!U20*($F$67/$C$67)</f>
        <v>50188.79222429802</v>
      </c>
      <c r="D19" s="142">
        <f>+DATA!V20*($G$67/$D$67)</f>
        <v>50826.45708288785</v>
      </c>
      <c r="E19" s="142">
        <f>+DATA!Y20</f>
        <v>49951.43258701772</v>
      </c>
      <c r="F19" s="142">
        <f>+DATA!Z20</f>
        <v>48660.618914969164</v>
      </c>
      <c r="G19" s="142">
        <f>+DATA!AA20</f>
        <v>48924.778218850821</v>
      </c>
      <c r="H19" s="167"/>
      <c r="I19" s="147"/>
      <c r="J19" s="147"/>
      <c r="K19" s="142"/>
      <c r="L19" s="142"/>
      <c r="M19" s="142"/>
    </row>
    <row r="20" spans="1:13">
      <c r="A20" s="5" t="str">
        <f>+DATA!A21</f>
        <v>North Carolina</v>
      </c>
      <c r="B20" s="142">
        <f>+DATA!T21*($E$67/$B$67)</f>
        <v>48852.462143818222</v>
      </c>
      <c r="C20" s="142">
        <f>+DATA!U21*($F$67/$C$67)</f>
        <v>50871.4419888911</v>
      </c>
      <c r="D20" s="142">
        <f>+DATA!V21*($G$67/$D$67)</f>
        <v>50535.666624179939</v>
      </c>
      <c r="E20" s="142">
        <f>+DATA!Y21</f>
        <v>47272.222963320462</v>
      </c>
      <c r="F20" s="142">
        <f>+DATA!Z21</f>
        <v>47363.197103730134</v>
      </c>
      <c r="G20" s="142">
        <f>+DATA!AA21</f>
        <v>47410.440929981371</v>
      </c>
      <c r="H20" s="167"/>
      <c r="I20" s="147"/>
      <c r="J20" s="147"/>
      <c r="K20" s="142"/>
      <c r="L20" s="142"/>
      <c r="M20" s="142"/>
    </row>
    <row r="21" spans="1:13">
      <c r="A21" s="5" t="str">
        <f>+DATA!A22</f>
        <v>Oklahoma</v>
      </c>
      <c r="B21" s="142">
        <f>+DATA!T22*($E$67/$B$67)</f>
        <v>49894.702065501995</v>
      </c>
      <c r="C21" s="142">
        <f>+DATA!U22*($F$67/$C$67)</f>
        <v>50520.53488863539</v>
      </c>
      <c r="D21" s="142">
        <f>+DATA!V22*($G$67/$D$67)</f>
        <v>48724.359310545457</v>
      </c>
      <c r="E21" s="142">
        <f>+DATA!Y22</f>
        <v>49306.227374623319</v>
      </c>
      <c r="F21" s="142">
        <f>+DATA!Z22</f>
        <v>49605.965819783218</v>
      </c>
      <c r="G21" s="142">
        <f>+DATA!AA22</f>
        <v>50378.445889717055</v>
      </c>
      <c r="H21" s="167">
        <f>+DATA!BS22*($E$67/$B$67)</f>
        <v>50910.071594953166</v>
      </c>
      <c r="I21" s="147">
        <f>+DATA!BT22*($F$67/$C$67)</f>
        <v>52130.708502528236</v>
      </c>
      <c r="J21" s="147">
        <f>+DATA!BU22*($G$67/$D$67)</f>
        <v>51575.63997452514</v>
      </c>
      <c r="K21" s="142">
        <f>+DATA!BX22</f>
        <v>49878.160806542881</v>
      </c>
      <c r="L21" s="142">
        <f>+DATA!BY22</f>
        <v>46355.703218515751</v>
      </c>
      <c r="M21" s="142">
        <f>+DATA!BZ22</f>
        <v>47311.409756132438</v>
      </c>
    </row>
    <row r="22" spans="1:13">
      <c r="A22" s="5" t="str">
        <f>+DATA!A23</f>
        <v>South Carolina</v>
      </c>
      <c r="B22" s="142">
        <f>+DATA!T23*($E$67/$B$67)</f>
        <v>49657.594754291073</v>
      </c>
      <c r="C22" s="142">
        <f>+DATA!U23*($F$67/$C$67)</f>
        <v>51015.712466795281</v>
      </c>
      <c r="D22" s="142">
        <f>+DATA!V23*($G$67/$D$67)</f>
        <v>49336.84965292659</v>
      </c>
      <c r="E22" s="142">
        <f>+DATA!Y23</f>
        <v>46413.977644837483</v>
      </c>
      <c r="F22" s="142">
        <f>+DATA!Z23</f>
        <v>48077.851168327361</v>
      </c>
      <c r="G22" s="142">
        <f>+DATA!AA23</f>
        <v>47799.444571173895</v>
      </c>
      <c r="H22" s="167"/>
      <c r="I22" s="147"/>
      <c r="J22" s="147"/>
      <c r="K22" s="142"/>
      <c r="L22" s="142"/>
      <c r="M22" s="142"/>
    </row>
    <row r="23" spans="1:13">
      <c r="A23" s="5" t="str">
        <f>+DATA!A24</f>
        <v>Tennessee</v>
      </c>
      <c r="B23" s="142">
        <f>+DATA!T24*($E$67/$B$67)</f>
        <v>51147.068576941456</v>
      </c>
      <c r="C23" s="142">
        <f>+DATA!U24*($F$67/$C$67)</f>
        <v>52335.239973535521</v>
      </c>
      <c r="D23" s="142">
        <f>+DATA!V24*($G$67/$D$67)</f>
        <v>50263.480054483589</v>
      </c>
      <c r="E23" s="142">
        <f>+DATA!Y24</f>
        <v>47130.554659362773</v>
      </c>
      <c r="F23" s="142">
        <f>+DATA!Z24</f>
        <v>46048.007578168879</v>
      </c>
      <c r="G23" s="142">
        <f>+DATA!AA24</f>
        <v>48915.611533471354</v>
      </c>
      <c r="H23" s="167">
        <f>+DATA!BS24*($E$67/$B$67)</f>
        <v>39957.708571819028</v>
      </c>
      <c r="I23" s="147">
        <f>+DATA!BT24*($F$67/$C$67)</f>
        <v>40996.228142925283</v>
      </c>
      <c r="J23" s="147">
        <f>+DATA!BU24*($G$67/$D$67)</f>
        <v>40016.40537974218</v>
      </c>
      <c r="K23" s="142">
        <f>+DATA!BX24</f>
        <v>38396.573581620098</v>
      </c>
      <c r="L23" s="142">
        <f>+DATA!BY24</f>
        <v>36568.771633192388</v>
      </c>
      <c r="M23" s="142">
        <f>+DATA!BZ24</f>
        <v>37083.827946985446</v>
      </c>
    </row>
    <row r="24" spans="1:13">
      <c r="A24" s="5" t="str">
        <f>+DATA!A25</f>
        <v>Texas</v>
      </c>
      <c r="B24" s="142">
        <f>+DATA!T25*($E$67/$B$67)</f>
        <v>54824.992389769446</v>
      </c>
      <c r="C24" s="142">
        <f>+DATA!U25*($F$67/$C$67)</f>
        <v>55653.208148860227</v>
      </c>
      <c r="D24" s="142">
        <f>+DATA!V25*($G$67/$D$67)</f>
        <v>56213.528833326636</v>
      </c>
      <c r="E24" s="142">
        <f>+DATA!Y25</f>
        <v>52818.063622660338</v>
      </c>
      <c r="F24" s="142">
        <f>+DATA!Z25</f>
        <v>53185.035763505351</v>
      </c>
      <c r="G24" s="142">
        <f>+DATA!AA25</f>
        <v>54617.507054866051</v>
      </c>
      <c r="H24" s="167"/>
      <c r="I24" s="147"/>
      <c r="J24" s="147"/>
      <c r="K24" s="142"/>
      <c r="L24" s="142" t="str">
        <f>+DATA!BY25</f>
        <v>NA</v>
      </c>
      <c r="M24" s="142" t="str">
        <f>+DATA!BZ25</f>
        <v>NA</v>
      </c>
    </row>
    <row r="25" spans="1:13">
      <c r="A25" s="5" t="str">
        <f>+DATA!A26</f>
        <v>Virginia</v>
      </c>
      <c r="B25" s="142">
        <f>+DATA!T26*($E$67/$B$67)</f>
        <v>56948.74508596216</v>
      </c>
      <c r="C25" s="142">
        <f>+DATA!U26*($F$67/$C$67)</f>
        <v>59984.331970538253</v>
      </c>
      <c r="D25" s="142">
        <f>+DATA!V26*($G$67/$D$67)</f>
        <v>60878.40821985207</v>
      </c>
      <c r="E25" s="142">
        <f>+DATA!Y26</f>
        <v>58362.313227777769</v>
      </c>
      <c r="F25" s="142">
        <f>+DATA!Z26</f>
        <v>58423.364014631297</v>
      </c>
      <c r="G25" s="142">
        <f>+DATA!AA26</f>
        <v>60059.216154350303</v>
      </c>
      <c r="H25" s="167"/>
      <c r="I25" s="147"/>
      <c r="J25" s="147"/>
      <c r="K25" s="142"/>
      <c r="L25" s="142" t="str">
        <f>+DATA!BY26</f>
        <v>NA</v>
      </c>
      <c r="M25" s="142" t="str">
        <f>+DATA!BZ26</f>
        <v>NA</v>
      </c>
    </row>
    <row r="26" spans="1:13">
      <c r="A26" s="14" t="str">
        <f>+DATA!A27</f>
        <v>West Virginia</v>
      </c>
      <c r="B26" s="157">
        <f>+DATA!T27*($E$67/$B$67)</f>
        <v>49166.565106954848</v>
      </c>
      <c r="C26" s="157">
        <f>+DATA!U27*($F$67/$C$67)</f>
        <v>49729.680367906563</v>
      </c>
      <c r="D26" s="157">
        <f>+DATA!V27*($G$67/$D$67)</f>
        <v>49512.040543013289</v>
      </c>
      <c r="E26" s="157">
        <f>+DATA!Y27</f>
        <v>47848.350698080285</v>
      </c>
      <c r="F26" s="157">
        <f>+DATA!Z27</f>
        <v>47212.803862310007</v>
      </c>
      <c r="G26" s="157">
        <f>+DATA!AA27</f>
        <v>47079.243068216689</v>
      </c>
      <c r="H26" s="176"/>
      <c r="I26" s="157"/>
      <c r="J26" s="157"/>
      <c r="K26" s="157"/>
      <c r="L26" s="157" t="str">
        <f>+DATA!BY27</f>
        <v>—</v>
      </c>
      <c r="M26" s="157" t="str">
        <f>+DATA!BZ27</f>
        <v>—</v>
      </c>
    </row>
    <row r="27" spans="1:13">
      <c r="A27" s="55"/>
      <c r="B27" s="174"/>
      <c r="C27" s="142"/>
      <c r="D27" s="142"/>
      <c r="E27" s="174"/>
      <c r="F27" s="147"/>
      <c r="G27" s="147"/>
      <c r="H27" s="168"/>
      <c r="I27" s="177"/>
      <c r="J27" s="177"/>
      <c r="K27" s="174"/>
      <c r="L27" s="174">
        <f>+DATA!BY28</f>
        <v>0</v>
      </c>
      <c r="M27" s="174">
        <f>+DATA!BZ28</f>
        <v>0</v>
      </c>
    </row>
    <row r="28" spans="1:13">
      <c r="A28" s="56" t="str">
        <f>+DATA!A29</f>
        <v>Alaska</v>
      </c>
      <c r="B28" s="174">
        <f>+DATA!T29*($E$67/$B$67)</f>
        <v>70902.628009828011</v>
      </c>
      <c r="C28" s="142">
        <f>+DATA!U29*($F$67/$C$67)</f>
        <v>40988.093594105492</v>
      </c>
      <c r="D28" s="142">
        <f>+DATA!V29*($G$67/$D$67)</f>
        <v>69689.94109090908</v>
      </c>
      <c r="E28" s="174">
        <f>+DATA!Y29</f>
        <v>66262</v>
      </c>
      <c r="F28" s="147">
        <f>+DATA!Z29</f>
        <v>63926.558823529405</v>
      </c>
      <c r="G28" s="147">
        <f>+DATA!AA29</f>
        <v>64813.5</v>
      </c>
      <c r="H28" s="168"/>
      <c r="I28" s="177"/>
      <c r="J28" s="177"/>
      <c r="K28" s="174"/>
      <c r="L28" s="174" t="str">
        <f>+DATA!BY29</f>
        <v>NA</v>
      </c>
      <c r="M28" s="174">
        <f>+DATA!BZ29</f>
        <v>55643.796116504855</v>
      </c>
    </row>
    <row r="29" spans="1:13">
      <c r="A29" s="55" t="str">
        <f>+DATA!A30</f>
        <v>Arizona</v>
      </c>
      <c r="B29" s="174">
        <f>+DATA!T30*($E$67/$B$67)</f>
        <v>69966.835872235883</v>
      </c>
      <c r="C29" s="142">
        <f>+DATA!U30*($F$67/$C$67)</f>
        <v>71532.344867941152</v>
      </c>
      <c r="D29" s="142">
        <f>+DATA!V30*($G$67/$D$67)</f>
        <v>71491.76011790504</v>
      </c>
      <c r="E29" s="174">
        <f>+DATA!Y30</f>
        <v>67369</v>
      </c>
      <c r="F29" s="147">
        <f>+DATA!Z30</f>
        <v>66913.026920257398</v>
      </c>
      <c r="G29" s="147">
        <f>+DATA!AA30</f>
        <v>67346.927112092773</v>
      </c>
      <c r="H29" s="168"/>
      <c r="I29" s="177"/>
      <c r="J29" s="177"/>
      <c r="K29" s="174"/>
      <c r="L29" s="174" t="str">
        <f>+DATA!BY30</f>
        <v>NA</v>
      </c>
      <c r="M29" s="174">
        <f>+DATA!BZ30</f>
        <v>65533.137759336096</v>
      </c>
    </row>
    <row r="30" spans="1:13">
      <c r="A30" s="55" t="str">
        <f>+DATA!A31</f>
        <v>California</v>
      </c>
      <c r="B30" s="174">
        <f>+DATA!T31*($E$67/$B$67)</f>
        <v>83767.272235872239</v>
      </c>
      <c r="C30" s="142">
        <f>+DATA!U31*($F$67/$C$67)</f>
        <v>86567.946935647939</v>
      </c>
      <c r="D30" s="142">
        <f>+DATA!V31*($G$67/$D$67)</f>
        <v>86079.540644109249</v>
      </c>
      <c r="E30" s="174">
        <f>+DATA!Y31</f>
        <v>83606</v>
      </c>
      <c r="F30" s="147">
        <f>+DATA!Z31</f>
        <v>74203.399431317754</v>
      </c>
      <c r="G30" s="147">
        <f>+DATA!AA31</f>
        <v>73154.37866544546</v>
      </c>
      <c r="H30" s="168"/>
      <c r="I30" s="177"/>
      <c r="J30" s="177"/>
      <c r="K30" s="174"/>
      <c r="L30" s="174" t="str">
        <f>+DATA!BY31</f>
        <v>NA</v>
      </c>
      <c r="M30" s="174">
        <f>+DATA!BZ31</f>
        <v>74912.070579543244</v>
      </c>
    </row>
    <row r="31" spans="1:13">
      <c r="A31" s="55" t="str">
        <f>+DATA!A32</f>
        <v>Colorado</v>
      </c>
      <c r="B31" s="174">
        <f>+DATA!T32*($E$67/$B$67)</f>
        <v>49243.979852579854</v>
      </c>
      <c r="C31" s="142">
        <f>+DATA!U32*($F$67/$C$67)</f>
        <v>50763.871425836769</v>
      </c>
      <c r="D31" s="142">
        <f>+DATA!V32*($G$67/$D$67)</f>
        <v>52191.260009519268</v>
      </c>
      <c r="E31" s="174">
        <f>+DATA!Y32</f>
        <v>48242</v>
      </c>
      <c r="F31" s="147">
        <f>+DATA!Z32</f>
        <v>49165.167920209293</v>
      </c>
      <c r="G31" s="147">
        <f>+DATA!AA32</f>
        <v>49980.818870647665</v>
      </c>
      <c r="H31" s="168"/>
      <c r="I31" s="177"/>
      <c r="J31" s="177"/>
      <c r="K31" s="174"/>
      <c r="L31" s="174" t="str">
        <f>+DATA!BY32</f>
        <v>NA</v>
      </c>
      <c r="M31" s="174">
        <f>+DATA!BZ32</f>
        <v>49714.234318872615</v>
      </c>
    </row>
    <row r="32" spans="1:13">
      <c r="A32" s="55" t="str">
        <f>+DATA!A33</f>
        <v>Hawaii</v>
      </c>
      <c r="B32" s="174">
        <f>+DATA!T33*($E$67/$B$67)</f>
        <v>63136.552334152337</v>
      </c>
      <c r="C32" s="142">
        <f>+DATA!U33*($F$67/$C$67)</f>
        <v>67713.984851552144</v>
      </c>
      <c r="D32" s="142">
        <f>+DATA!V33*($G$67/$D$67)</f>
        <v>71970.045760257432</v>
      </c>
      <c r="E32" s="174">
        <f>+DATA!Y33</f>
        <v>66031</v>
      </c>
      <c r="F32" s="147">
        <f>+DATA!Z33</f>
        <v>65985.310967922676</v>
      </c>
      <c r="G32" s="147">
        <f>+DATA!AA33</f>
        <v>67735.051769604441</v>
      </c>
      <c r="H32" s="168"/>
      <c r="I32" s="177"/>
      <c r="J32" s="177"/>
      <c r="K32" s="174"/>
      <c r="L32" s="174" t="str">
        <f>+DATA!BY33</f>
        <v>NA</v>
      </c>
      <c r="M32" s="174" t="str">
        <f>+DATA!BZ33</f>
        <v>NA</v>
      </c>
    </row>
    <row r="33" spans="1:13">
      <c r="A33" s="55" t="str">
        <f>+DATA!A34</f>
        <v>Idaho</v>
      </c>
      <c r="B33" s="174">
        <f>+DATA!T34*($E$67/$B$67)</f>
        <v>54154.945945945947</v>
      </c>
      <c r="C33" s="142">
        <f>+DATA!U34*($F$67/$C$67)</f>
        <v>52795.202001551021</v>
      </c>
      <c r="D33" s="142">
        <f>+DATA!V34*($G$67/$D$67)</f>
        <v>51471.799492127975</v>
      </c>
      <c r="E33" s="174">
        <f>+DATA!Y34</f>
        <v>48124</v>
      </c>
      <c r="F33" s="147">
        <f>+DATA!Z34</f>
        <v>48658.090723981906</v>
      </c>
      <c r="G33" s="147">
        <f>+DATA!AA34</f>
        <v>49670.291796220998</v>
      </c>
      <c r="H33" s="168"/>
      <c r="I33" s="177"/>
      <c r="J33" s="177"/>
      <c r="K33" s="174"/>
      <c r="L33" s="174" t="str">
        <f>+DATA!BY34</f>
        <v>NA</v>
      </c>
      <c r="M33" s="174">
        <f>+DATA!BZ34</f>
        <v>45485.012539184951</v>
      </c>
    </row>
    <row r="34" spans="1:13">
      <c r="A34" s="55" t="str">
        <f>+DATA!A35</f>
        <v>Montana</v>
      </c>
      <c r="B34" s="174">
        <f>+DATA!T35*($E$67/$B$67)</f>
        <v>43034.22751842752</v>
      </c>
      <c r="C34" s="142">
        <f>+DATA!U35*($F$67/$C$67)</f>
        <v>44745.850073949048</v>
      </c>
      <c r="D34" s="142">
        <f>+DATA!V35*($G$67/$D$67)</f>
        <v>44265.529524534039</v>
      </c>
      <c r="E34" s="174">
        <f>+DATA!Y35</f>
        <v>42473</v>
      </c>
      <c r="F34" s="147">
        <f>+DATA!Z35</f>
        <v>41752.33607520564</v>
      </c>
      <c r="G34" s="147">
        <f>+DATA!AA35</f>
        <v>44689.026206896553</v>
      </c>
      <c r="H34" s="168"/>
      <c r="I34" s="177"/>
      <c r="J34" s="177"/>
      <c r="K34" s="174"/>
      <c r="L34" s="174" t="str">
        <f>+DATA!BY35</f>
        <v>NA</v>
      </c>
      <c r="M34" s="174" t="str">
        <f>+DATA!BZ35</f>
        <v>NA</v>
      </c>
    </row>
    <row r="35" spans="1:13">
      <c r="A35" s="55" t="str">
        <f>+DATA!A36</f>
        <v>Nevada</v>
      </c>
      <c r="B35" s="174">
        <f>+DATA!T36*($E$67/$B$67)</f>
        <v>67083.974447174449</v>
      </c>
      <c r="C35" s="142">
        <f>+DATA!U36*($F$67/$C$67)</f>
        <v>68159.404950373457</v>
      </c>
      <c r="D35" s="142">
        <f>+DATA!V36*($G$67/$D$67)</f>
        <v>65815.732315419387</v>
      </c>
      <c r="E35" s="174">
        <f>+DATA!Y36</f>
        <v>64297</v>
      </c>
      <c r="F35" s="147">
        <f>+DATA!Z36</f>
        <v>61201.167099434853</v>
      </c>
      <c r="G35" s="147">
        <f>+DATA!AA36</f>
        <v>59550.218702448467</v>
      </c>
      <c r="H35" s="168"/>
      <c r="I35" s="177"/>
      <c r="J35" s="177"/>
      <c r="K35" s="174"/>
      <c r="L35" s="174" t="str">
        <f>+DATA!BY36</f>
        <v>NA</v>
      </c>
      <c r="M35" s="174">
        <f>+DATA!BZ36</f>
        <v>73850.261538461549</v>
      </c>
    </row>
    <row r="36" spans="1:13">
      <c r="A36" s="53" t="str">
        <f>+DATA!A37</f>
        <v>New Mexico</v>
      </c>
      <c r="B36" s="177">
        <f>+DATA!T37*($E$67/$B$67)</f>
        <v>48628.999017199021</v>
      </c>
      <c r="C36" s="142">
        <f>+DATA!U37*($F$67/$C$67)</f>
        <v>51670.762291390885</v>
      </c>
      <c r="D36" s="142">
        <f>+DATA!V37*($G$67/$D$67)</f>
        <v>50619.402738496072</v>
      </c>
      <c r="E36" s="177">
        <f>+DATA!Y37</f>
        <v>47994</v>
      </c>
      <c r="F36" s="147">
        <f>+DATA!Z37</f>
        <v>47460.166771061697</v>
      </c>
      <c r="G36" s="147">
        <f>+DATA!AA37</f>
        <v>50632.880829015543</v>
      </c>
      <c r="H36" s="168"/>
      <c r="I36" s="177"/>
      <c r="J36" s="177"/>
      <c r="K36" s="177"/>
      <c r="L36" s="177" t="str">
        <f>+DATA!BY37</f>
        <v>NA</v>
      </c>
      <c r="M36" s="177">
        <f>+DATA!BZ37</f>
        <v>39731.311046511626</v>
      </c>
    </row>
    <row r="37" spans="1:13">
      <c r="A37" s="53" t="str">
        <f>+DATA!A38</f>
        <v>Oregon</v>
      </c>
      <c r="B37" s="177">
        <f>+DATA!T38*($E$67/$B$67)</f>
        <v>62366.161179361181</v>
      </c>
      <c r="C37" s="142">
        <f>+DATA!U38*($F$67/$C$67)</f>
        <v>64587.133566155586</v>
      </c>
      <c r="D37" s="142">
        <f>+DATA!V38*($G$67/$D$67)</f>
        <v>63395.478103448266</v>
      </c>
      <c r="E37" s="177">
        <f>+DATA!Y38</f>
        <v>64228</v>
      </c>
      <c r="F37" s="147">
        <f>+DATA!Z38</f>
        <v>59785.279522507946</v>
      </c>
      <c r="G37" s="147">
        <f>+DATA!AA38</f>
        <v>60699.184878301399</v>
      </c>
      <c r="H37" s="168"/>
      <c r="I37" s="177"/>
      <c r="J37" s="177"/>
      <c r="K37" s="177"/>
      <c r="L37" s="177" t="str">
        <f>+DATA!BY38</f>
        <v>NA</v>
      </c>
      <c r="M37" s="177">
        <f>+DATA!BZ38</f>
        <v>56617.727540500739</v>
      </c>
    </row>
    <row r="38" spans="1:13">
      <c r="A38" s="53" t="str">
        <f>+DATA!A39</f>
        <v>Utah</v>
      </c>
      <c r="B38" s="177">
        <f>+DATA!T39*($E$67/$B$67)</f>
        <v>49465.994594594595</v>
      </c>
      <c r="C38" s="142">
        <f>+DATA!U39*($F$67/$C$67)</f>
        <v>52822.605284650424</v>
      </c>
      <c r="D38" s="142">
        <f>+DATA!V39*($G$67/$D$67)</f>
        <v>51467.422683506309</v>
      </c>
      <c r="E38" s="177">
        <f>+DATA!Y39</f>
        <v>50270</v>
      </c>
      <c r="F38" s="147">
        <f>+DATA!Z39</f>
        <v>48502.840525328334</v>
      </c>
      <c r="G38" s="147">
        <f>+DATA!AA39</f>
        <v>51584.453370108604</v>
      </c>
      <c r="H38" s="168"/>
      <c r="I38" s="177"/>
      <c r="J38" s="177"/>
      <c r="K38" s="177"/>
      <c r="L38" s="177" t="str">
        <f>+DATA!BY39</f>
        <v>NA</v>
      </c>
      <c r="M38" s="177" t="str">
        <f>+DATA!BZ39</f>
        <v>NA</v>
      </c>
    </row>
    <row r="39" spans="1:13">
      <c r="A39" s="53" t="str">
        <f>+DATA!A40</f>
        <v>Washington</v>
      </c>
      <c r="B39" s="177">
        <f>+DATA!T40*($E$67/$B$67)</f>
        <v>56099.795085995087</v>
      </c>
      <c r="C39" s="142">
        <f>+DATA!U40*($F$67/$C$67)</f>
        <v>57195.894375631928</v>
      </c>
      <c r="D39" s="142">
        <f>+DATA!V40*($G$67/$D$67)</f>
        <v>58431.295132296269</v>
      </c>
      <c r="E39" s="177">
        <f>+DATA!Y40</f>
        <v>55849</v>
      </c>
      <c r="F39" s="147">
        <f>+DATA!Z40</f>
        <v>55383.589755111214</v>
      </c>
      <c r="G39" s="147">
        <f>+DATA!AA40</f>
        <v>55510.140375178089</v>
      </c>
      <c r="H39" s="168"/>
      <c r="I39" s="177"/>
      <c r="J39" s="177"/>
      <c r="K39" s="177"/>
      <c r="L39" s="177" t="str">
        <f>+DATA!BY40</f>
        <v>NA</v>
      </c>
      <c r="M39" s="177">
        <f>+DATA!BZ40</f>
        <v>55271.783351708931</v>
      </c>
    </row>
    <row r="40" spans="1:13">
      <c r="A40" s="57" t="str">
        <f>+DATA!A41</f>
        <v>Wyoming</v>
      </c>
      <c r="B40" s="178">
        <f>+DATA!T41*($E$67/$B$67)</f>
        <v>53064.853562653567</v>
      </c>
      <c r="C40" s="157">
        <f>+DATA!U41*($F$67/$C$67)</f>
        <v>62509.966926374887</v>
      </c>
      <c r="D40" s="157">
        <f>+DATA!V41*($G$67/$D$67)</f>
        <v>61560.806886012782</v>
      </c>
      <c r="E40" s="178">
        <f>+DATA!Y41</f>
        <v>58769</v>
      </c>
      <c r="F40" s="147">
        <f>+DATA!Z41</f>
        <v>58062.303233786894</v>
      </c>
      <c r="G40" s="147">
        <f>+DATA!AA41</f>
        <v>58262.155145929341</v>
      </c>
      <c r="H40" s="179"/>
      <c r="I40" s="178"/>
      <c r="J40" s="178"/>
      <c r="K40" s="178"/>
      <c r="L40" s="178" t="str">
        <f>+DATA!BY41</f>
        <v>NA</v>
      </c>
      <c r="M40" s="178" t="str">
        <f>+DATA!BZ41</f>
        <v>NA</v>
      </c>
    </row>
    <row r="41" spans="1:13">
      <c r="A41" s="55"/>
      <c r="B41" s="174"/>
      <c r="C41" s="142"/>
      <c r="D41" s="142"/>
      <c r="E41" s="174"/>
      <c r="F41" s="257"/>
      <c r="G41" s="257"/>
      <c r="H41" s="168"/>
      <c r="I41" s="177"/>
      <c r="J41" s="177"/>
      <c r="K41" s="174"/>
      <c r="L41" s="174">
        <f>+DATA!BY42</f>
        <v>0</v>
      </c>
      <c r="M41" s="174">
        <f>+DATA!BZ42</f>
        <v>0</v>
      </c>
    </row>
    <row r="42" spans="1:13">
      <c r="A42" s="55" t="str">
        <f>+DATA!A43</f>
        <v>Illinois</v>
      </c>
      <c r="B42" s="174">
        <f>+DATA!T43*($E$67/$B$67)</f>
        <v>68075.270270270281</v>
      </c>
      <c r="C42" s="142">
        <f>+DATA!U43*($F$67/$C$67)</f>
        <v>68551.435064519726</v>
      </c>
      <c r="D42" s="142">
        <f>+DATA!V43*($G$67/$D$67)</f>
        <v>68035.239128577523</v>
      </c>
      <c r="E42" s="174">
        <f>+DATA!Y43</f>
        <v>68877</v>
      </c>
      <c r="F42" s="147">
        <f>+DATA!Z43</f>
        <v>68881.89369213504</v>
      </c>
      <c r="G42" s="147">
        <f>+DATA!AA43</f>
        <v>68913.890048060013</v>
      </c>
      <c r="H42" s="168"/>
      <c r="I42" s="177"/>
      <c r="J42" s="177"/>
      <c r="K42" s="174"/>
      <c r="L42" s="174" t="str">
        <f>+DATA!BY43</f>
        <v>NA</v>
      </c>
      <c r="M42" s="174">
        <f>+DATA!BZ43</f>
        <v>72024.406147470218</v>
      </c>
    </row>
    <row r="43" spans="1:13">
      <c r="A43" s="55" t="str">
        <f>+DATA!A44</f>
        <v>Indiana</v>
      </c>
      <c r="B43" s="174">
        <f>+DATA!T44*($E$67/$B$67)</f>
        <v>50014.37100737101</v>
      </c>
      <c r="C43" s="142">
        <f>+DATA!U44*($F$67/$C$67)</f>
        <v>48568.61757137502</v>
      </c>
      <c r="D43" s="142">
        <f>+DATA!V44*($G$67/$D$67)</f>
        <v>48014.225347396612</v>
      </c>
      <c r="E43" s="174">
        <f>+DATA!Y44</f>
        <v>44754</v>
      </c>
      <c r="F43" s="147">
        <f>+DATA!Z44</f>
        <v>43086.992827868853</v>
      </c>
      <c r="G43" s="147">
        <f>+DATA!AA44</f>
        <v>46122.606958762888</v>
      </c>
      <c r="H43" s="168"/>
      <c r="I43" s="177"/>
      <c r="J43" s="177"/>
      <c r="K43" s="174"/>
      <c r="L43" s="174" t="str">
        <f>+DATA!BY44</f>
        <v>NA</v>
      </c>
      <c r="M43" s="174" t="str">
        <f>+DATA!BZ44</f>
        <v>NA</v>
      </c>
    </row>
    <row r="44" spans="1:13">
      <c r="A44" s="55" t="str">
        <f>+DATA!A45</f>
        <v>Iowa</v>
      </c>
      <c r="B44" s="174">
        <f>+DATA!T45*($E$67/$B$67)</f>
        <v>51466.347420147424</v>
      </c>
      <c r="C44" s="142">
        <f>+DATA!U45*($F$67/$C$67)</f>
        <v>53552.49282464142</v>
      </c>
      <c r="D44" s="142">
        <f>+DATA!V45*($G$67/$D$67)</f>
        <v>54239.247681130961</v>
      </c>
      <c r="E44" s="174">
        <f>+DATA!Y45</f>
        <v>53881</v>
      </c>
      <c r="F44" s="147">
        <f>+DATA!Z45</f>
        <v>51768.802193706404</v>
      </c>
      <c r="G44" s="147">
        <f>+DATA!AA45</f>
        <v>52953.739203213932</v>
      </c>
      <c r="H44" s="168"/>
      <c r="I44" s="177"/>
      <c r="J44" s="177"/>
      <c r="K44" s="174"/>
      <c r="L44" s="174" t="str">
        <f>+DATA!BY45</f>
        <v>NA</v>
      </c>
      <c r="M44" s="174">
        <f>+DATA!BZ45</f>
        <v>54685.987012987011</v>
      </c>
    </row>
    <row r="45" spans="1:13">
      <c r="A45" s="55" t="str">
        <f>+DATA!A46</f>
        <v>Kansas</v>
      </c>
      <c r="B45" s="174">
        <f>+DATA!T46*($E$67/$B$67)</f>
        <v>49936.665847665849</v>
      </c>
      <c r="C45" s="142">
        <f>+DATA!U46*($F$67/$C$67)</f>
        <v>50996.907857197453</v>
      </c>
      <c r="D45" s="142">
        <f>+DATA!V46*($G$67/$D$67)</f>
        <v>49944.255965470729</v>
      </c>
      <c r="E45" s="174">
        <f>+DATA!Y46</f>
        <v>46269</v>
      </c>
      <c r="F45" s="147">
        <f>+DATA!Z46</f>
        <v>46586.331936075454</v>
      </c>
      <c r="G45" s="147">
        <f>+DATA!AA46</f>
        <v>53369.240725055053</v>
      </c>
      <c r="H45" s="168"/>
      <c r="I45" s="177"/>
      <c r="J45" s="177"/>
      <c r="K45" s="174"/>
      <c r="L45" s="174">
        <f>+DATA!BY46</f>
        <v>52300.368637724554</v>
      </c>
      <c r="M45" s="174">
        <f>+DATA!BZ46</f>
        <v>40856.301098901095</v>
      </c>
    </row>
    <row r="46" spans="1:13">
      <c r="A46" s="55" t="str">
        <f>+DATA!A47</f>
        <v>Michigan</v>
      </c>
      <c r="B46" s="174">
        <f>+DATA!T47*($E$67/$B$67)</f>
        <v>74917.76461916462</v>
      </c>
      <c r="C46" s="142">
        <f>+DATA!U47*($F$67/$C$67)</f>
        <v>76307.702268512396</v>
      </c>
      <c r="D46" s="142">
        <f>+DATA!V47*($G$67/$D$67)</f>
        <v>75144.312135617976</v>
      </c>
      <c r="E46" s="174">
        <f>+DATA!Y47</f>
        <v>72841</v>
      </c>
      <c r="F46" s="147">
        <f>+DATA!Z47</f>
        <v>70838.206681952171</v>
      </c>
      <c r="G46" s="147">
        <f>+DATA!AA47</f>
        <v>72937.707205195868</v>
      </c>
      <c r="H46" s="168"/>
      <c r="I46" s="177"/>
      <c r="J46" s="177"/>
      <c r="K46" s="174"/>
      <c r="L46" s="174" t="str">
        <f>+DATA!BY47</f>
        <v>NA</v>
      </c>
      <c r="M46" s="174">
        <f>+DATA!BZ47</f>
        <v>61819.120767494358</v>
      </c>
    </row>
    <row r="47" spans="1:13">
      <c r="A47" s="55" t="str">
        <f>+DATA!A48</f>
        <v>Minnesota</v>
      </c>
      <c r="B47" s="174">
        <f>+DATA!T48*($E$67/$B$67)</f>
        <v>64305.459950859957</v>
      </c>
      <c r="C47" s="142">
        <f>+DATA!U48*($F$67/$C$67)</f>
        <v>65045.102420052724</v>
      </c>
      <c r="D47" s="142">
        <f>+DATA!V48*($G$67/$D$67)</f>
        <v>65326.616365669361</v>
      </c>
      <c r="E47" s="174">
        <f>+DATA!Y48</f>
        <v>60316</v>
      </c>
      <c r="F47" s="147">
        <f>+DATA!Z48</f>
        <v>59564.525682786269</v>
      </c>
      <c r="G47" s="147">
        <f>+DATA!AA48</f>
        <v>62405.927491943548</v>
      </c>
      <c r="H47" s="168"/>
      <c r="I47" s="177"/>
      <c r="J47" s="177"/>
      <c r="K47" s="174"/>
      <c r="L47" s="174" t="str">
        <f>+DATA!BY48</f>
        <v>NA</v>
      </c>
      <c r="M47" s="174">
        <f>+DATA!BZ48</f>
        <v>61733.305785123972</v>
      </c>
    </row>
    <row r="48" spans="1:13">
      <c r="A48" s="55" t="str">
        <f>+DATA!A49</f>
        <v>Missouri</v>
      </c>
      <c r="B48" s="174">
        <f>+DATA!T49*($E$67/$B$67)</f>
        <v>55534.767567567571</v>
      </c>
      <c r="C48" s="142">
        <f>+DATA!U49*($F$67/$C$67)</f>
        <v>55788.071371521743</v>
      </c>
      <c r="D48" s="142">
        <f>+DATA!V49*($G$67/$D$67)</f>
        <v>56110.661116773517</v>
      </c>
      <c r="E48" s="174">
        <f>+DATA!Y49</f>
        <v>54098</v>
      </c>
      <c r="F48" s="147">
        <f>+DATA!Z49</f>
        <v>49884.761867657631</v>
      </c>
      <c r="G48" s="147">
        <f>+DATA!AA49</f>
        <v>49198.631934077741</v>
      </c>
      <c r="H48" s="168"/>
      <c r="I48" s="177"/>
      <c r="J48" s="177"/>
      <c r="K48" s="174"/>
      <c r="L48" s="174" t="str">
        <f>+DATA!BY49</f>
        <v>NA</v>
      </c>
      <c r="M48" s="174" t="str">
        <f>+DATA!BZ49</f>
        <v>NA</v>
      </c>
    </row>
    <row r="49" spans="1:13">
      <c r="A49" s="55" t="str">
        <f>+DATA!A50</f>
        <v>Nebraska</v>
      </c>
      <c r="B49" s="174">
        <f>+DATA!T50*($E$67/$B$67)</f>
        <v>50328.52186732187</v>
      </c>
      <c r="C49" s="142">
        <f>+DATA!U50*($F$67/$C$67)</f>
        <v>52470.983437084738</v>
      </c>
      <c r="D49" s="142">
        <f>+DATA!V50*($G$67/$D$67)</f>
        <v>52199.2907107438</v>
      </c>
      <c r="E49" s="174">
        <f>+DATA!Y50</f>
        <v>52358</v>
      </c>
      <c r="F49" s="147">
        <f>+DATA!Z50</f>
        <v>50864.813573883162</v>
      </c>
      <c r="G49" s="147">
        <f>+DATA!AA50</f>
        <v>51765.227651429857</v>
      </c>
      <c r="H49" s="168"/>
      <c r="I49" s="177"/>
      <c r="J49" s="177"/>
      <c r="K49" s="174"/>
      <c r="L49" s="174" t="str">
        <f>+DATA!BY50</f>
        <v>NA</v>
      </c>
      <c r="M49" s="174">
        <f>+DATA!BZ50</f>
        <v>51501.422857142854</v>
      </c>
    </row>
    <row r="50" spans="1:13">
      <c r="A50" s="55" t="str">
        <f>+DATA!A51</f>
        <v>North Dakota</v>
      </c>
      <c r="B50" s="174">
        <f>+DATA!T51*($E$67/$B$67)</f>
        <v>45029.029975429978</v>
      </c>
      <c r="C50" s="142">
        <f>+DATA!U51*($F$67/$C$67)</f>
        <v>46003.090436587503</v>
      </c>
      <c r="D50" s="142">
        <f>+DATA!V51*($G$67/$D$67)</f>
        <v>46229.30210153482</v>
      </c>
      <c r="E50" s="174">
        <f>+DATA!Y51</f>
        <v>48560</v>
      </c>
      <c r="F50" s="147">
        <f>+DATA!Z51</f>
        <v>48051.754983388702</v>
      </c>
      <c r="G50" s="147">
        <f>+DATA!AA51</f>
        <v>49543.054699946893</v>
      </c>
      <c r="H50" s="168"/>
      <c r="I50" s="177"/>
      <c r="J50" s="177"/>
      <c r="K50" s="174"/>
      <c r="L50" s="174" t="str">
        <f>+DATA!BY51</f>
        <v>NA</v>
      </c>
      <c r="M50" s="174" t="str">
        <f>+DATA!BZ51</f>
        <v>NA</v>
      </c>
    </row>
    <row r="51" spans="1:13">
      <c r="A51" s="55" t="str">
        <f>+DATA!A52</f>
        <v>Ohio</v>
      </c>
      <c r="B51" s="174">
        <f>+DATA!T52*($E$67/$B$67)</f>
        <v>60100.500737100738</v>
      </c>
      <c r="C51" s="142">
        <f>+DATA!U52*($F$67/$C$67)</f>
        <v>61561.435181175693</v>
      </c>
      <c r="D51" s="142">
        <f>+DATA!V52*($G$67/$D$67)</f>
        <v>61501.78600409237</v>
      </c>
      <c r="E51" s="174">
        <f>+DATA!Y52</f>
        <v>60202</v>
      </c>
      <c r="F51" s="147">
        <f>+DATA!Z52</f>
        <v>58865.586414757345</v>
      </c>
      <c r="G51" s="147">
        <f>+DATA!AA52</f>
        <v>60820.254100540827</v>
      </c>
      <c r="H51" s="168"/>
      <c r="I51" s="177"/>
      <c r="J51" s="177"/>
      <c r="K51" s="174"/>
      <c r="L51" s="174" t="str">
        <f>+DATA!BY52</f>
        <v>NA</v>
      </c>
      <c r="M51" s="174">
        <f>+DATA!BZ52</f>
        <v>54831.801749271137</v>
      </c>
    </row>
    <row r="52" spans="1:13">
      <c r="A52" s="55" t="str">
        <f>+DATA!A53</f>
        <v>South Dakota</v>
      </c>
      <c r="B52" s="174">
        <f>+DATA!T53*($E$67/$B$67)</f>
        <v>45244.384275184275</v>
      </c>
      <c r="C52" s="142">
        <f>+DATA!U53*($F$67/$C$67)</f>
        <v>46781.899445201554</v>
      </c>
      <c r="D52" s="142">
        <f>+DATA!V53*($G$67/$D$67)</f>
        <v>47361.166417112297</v>
      </c>
      <c r="E52" s="174">
        <f>+DATA!Y53</f>
        <v>45437</v>
      </c>
      <c r="F52" s="147">
        <f>+DATA!Z53</f>
        <v>43449.308411214952</v>
      </c>
      <c r="G52" s="147">
        <f>+DATA!AA53</f>
        <v>44285.669562995143</v>
      </c>
      <c r="H52" s="168"/>
      <c r="I52" s="177"/>
      <c r="J52" s="177"/>
      <c r="K52" s="174"/>
      <c r="L52" s="174" t="str">
        <f>+DATA!BY53</f>
        <v>NA</v>
      </c>
      <c r="M52" s="174" t="str">
        <f>+DATA!BZ53</f>
        <v>NA</v>
      </c>
    </row>
    <row r="53" spans="1:13">
      <c r="A53" s="57" t="str">
        <f>+DATA!A54</f>
        <v>Wisconsin</v>
      </c>
      <c r="B53" s="178">
        <f>+DATA!T54*($E$67/$B$67)</f>
        <v>73003.997542997546</v>
      </c>
      <c r="C53" s="157">
        <f>+DATA!U54*($F$67/$C$67)</f>
        <v>75894.49871087505</v>
      </c>
      <c r="D53" s="157">
        <f>+DATA!V54*($G$67/$D$67)</f>
        <v>74076.979552906108</v>
      </c>
      <c r="E53" s="178">
        <f>+DATA!Y54</f>
        <v>75779</v>
      </c>
      <c r="F53" s="157">
        <f>+DATA!Z54</f>
        <v>71041.093993659495</v>
      </c>
      <c r="G53" s="157">
        <f>+DATA!AA54</f>
        <v>71128.695243287453</v>
      </c>
      <c r="H53" s="179"/>
      <c r="I53" s="178"/>
      <c r="J53" s="178"/>
      <c r="K53" s="178"/>
      <c r="L53" s="178" t="str">
        <f>+DATA!BY54</f>
        <v>NA</v>
      </c>
      <c r="M53" s="178">
        <f>+DATA!BZ54</f>
        <v>74496.294063187117</v>
      </c>
    </row>
    <row r="54" spans="1:13">
      <c r="A54" s="55"/>
      <c r="B54" s="174"/>
      <c r="C54" s="142"/>
      <c r="D54" s="142"/>
      <c r="E54" s="174"/>
      <c r="F54" s="147"/>
      <c r="G54" s="147"/>
      <c r="H54" s="168"/>
      <c r="I54" s="177"/>
      <c r="J54" s="177"/>
      <c r="K54" s="174"/>
      <c r="L54" s="174">
        <f>+DATA!BY55</f>
        <v>0</v>
      </c>
      <c r="M54" s="174">
        <f>+DATA!BZ55</f>
        <v>0</v>
      </c>
    </row>
    <row r="55" spans="1:13">
      <c r="A55" s="55" t="str">
        <f>+DATA!A56</f>
        <v>Connecticut</v>
      </c>
      <c r="B55" s="174">
        <f>+DATA!T56*($E$67/$B$67)</f>
        <v>71866.171990171992</v>
      </c>
      <c r="C55" s="142">
        <f>+DATA!U56*($F$67/$C$67)</f>
        <v>74542.962076308453</v>
      </c>
      <c r="D55" s="142">
        <f>+DATA!V56*($G$67/$D$67)</f>
        <v>74803.86767436839</v>
      </c>
      <c r="E55" s="174">
        <f>+DATA!Y56</f>
        <v>70106</v>
      </c>
      <c r="F55" s="147">
        <f>+DATA!Z56</f>
        <v>63235.179272054287</v>
      </c>
      <c r="G55" s="147">
        <f>+DATA!AA56</f>
        <v>65793.320135746602</v>
      </c>
      <c r="H55" s="168"/>
      <c r="I55" s="177"/>
      <c r="J55" s="177"/>
      <c r="K55" s="174"/>
      <c r="L55" s="174" t="str">
        <f>+DATA!BY56</f>
        <v>NA</v>
      </c>
      <c r="M55" s="174">
        <f>+DATA!BZ56</f>
        <v>62187.554347826088</v>
      </c>
    </row>
    <row r="56" spans="1:13">
      <c r="A56" s="55" t="str">
        <f>+DATA!A57</f>
        <v>Maine</v>
      </c>
      <c r="B56" s="174">
        <f>+DATA!T57*($E$67/$B$67)</f>
        <v>56943.451105651111</v>
      </c>
      <c r="C56" s="142">
        <f>+DATA!U57*($F$67/$C$67)</f>
        <v>56953.752411294896</v>
      </c>
      <c r="D56" s="142">
        <f>+DATA!V57*($G$67/$D$67)</f>
        <v>57940.537009497959</v>
      </c>
      <c r="E56" s="174">
        <f>+DATA!Y57</f>
        <v>53286</v>
      </c>
      <c r="F56" s="147">
        <f>+DATA!Z57</f>
        <v>52290.150417827295</v>
      </c>
      <c r="G56" s="147">
        <f>+DATA!AA57</f>
        <v>53628.445945945939</v>
      </c>
      <c r="H56" s="168"/>
      <c r="I56" s="177"/>
      <c r="J56" s="177"/>
      <c r="K56" s="174"/>
      <c r="L56" s="174" t="str">
        <f>+DATA!BY57</f>
        <v>NA</v>
      </c>
      <c r="M56" s="174">
        <f>+DATA!BZ57</f>
        <v>50339.61</v>
      </c>
    </row>
    <row r="57" spans="1:13">
      <c r="A57" s="55" t="str">
        <f>+DATA!A58</f>
        <v>Massachusetts</v>
      </c>
      <c r="B57" s="174">
        <f>+DATA!T58*($E$67/$B$67)</f>
        <v>62451.636855036857</v>
      </c>
      <c r="C57" s="142">
        <f>+DATA!U58*($F$67/$C$67)</f>
        <v>65031.980326257821</v>
      </c>
      <c r="D57" s="142">
        <f>+DATA!V58*($G$67/$D$67)</f>
        <v>63921.430213529311</v>
      </c>
      <c r="E57" s="174">
        <f>+DATA!Y58</f>
        <v>59933</v>
      </c>
      <c r="F57" s="147">
        <f>+DATA!Z58</f>
        <v>55033.46366782007</v>
      </c>
      <c r="G57" s="147">
        <f>+DATA!AA58</f>
        <v>59392.706042354774</v>
      </c>
      <c r="H57" s="168"/>
      <c r="I57" s="177"/>
      <c r="J57" s="177"/>
      <c r="K57" s="174"/>
      <c r="L57" s="174" t="str">
        <f>+DATA!BY58</f>
        <v>NA</v>
      </c>
      <c r="M57" s="174" t="str">
        <f>+DATA!BZ58</f>
        <v>NA</v>
      </c>
    </row>
    <row r="58" spans="1:13">
      <c r="A58" s="55" t="str">
        <f>+DATA!A59</f>
        <v>New Hampshire</v>
      </c>
      <c r="B58" s="174">
        <f>+DATA!T59*($E$67/$B$67)</f>
        <v>52561.990171990175</v>
      </c>
      <c r="C58" s="142">
        <f>+DATA!U59*($F$67/$C$67)</f>
        <v>53368.683579961027</v>
      </c>
      <c r="D58" s="142">
        <f>+DATA!V59*($G$67/$D$67)</f>
        <v>53213.596493506491</v>
      </c>
      <c r="E58" s="174">
        <f>+DATA!Y59</f>
        <v>54360</v>
      </c>
      <c r="F58" s="147">
        <f>+DATA!Z59</f>
        <v>46736.993953644611</v>
      </c>
      <c r="G58" s="147">
        <f>+DATA!AA59</f>
        <v>54492.488999999994</v>
      </c>
      <c r="H58" s="168"/>
      <c r="I58" s="177"/>
      <c r="J58" s="177"/>
      <c r="K58" s="174"/>
      <c r="L58" s="174" t="str">
        <f>+DATA!BY59</f>
        <v>NA</v>
      </c>
      <c r="M58" s="174">
        <f>+DATA!BZ59</f>
        <v>51320.46666666666</v>
      </c>
    </row>
    <row r="59" spans="1:13">
      <c r="A59" s="55" t="str">
        <f>+DATA!A60</f>
        <v>New Jersey</v>
      </c>
      <c r="B59" s="174">
        <f>+DATA!T60*($E$67/$B$67)</f>
        <v>72995.11695331696</v>
      </c>
      <c r="C59" s="142">
        <f>+DATA!U60*($F$67/$C$67)</f>
        <v>74042.345046892893</v>
      </c>
      <c r="D59" s="142">
        <f>+DATA!V60*($G$67/$D$67)</f>
        <v>72692.43904216995</v>
      </c>
      <c r="E59" s="174">
        <f>+DATA!Y60</f>
        <v>72713</v>
      </c>
      <c r="F59" s="147">
        <f>+DATA!Z60</f>
        <v>66472.190575498069</v>
      </c>
      <c r="G59" s="147">
        <f>+DATA!AA60</f>
        <v>65618.316460688933</v>
      </c>
      <c r="H59" s="168"/>
      <c r="I59" s="177"/>
      <c r="J59" s="177"/>
      <c r="K59" s="174"/>
      <c r="L59" s="174" t="str">
        <f>+DATA!BY60</f>
        <v>NA</v>
      </c>
      <c r="M59" s="174" t="str">
        <f>+DATA!BZ60</f>
        <v>NA</v>
      </c>
    </row>
    <row r="60" spans="1:13">
      <c r="A60" s="55" t="str">
        <f>+DATA!A61</f>
        <v>New York</v>
      </c>
      <c r="B60" s="174">
        <f>+DATA!T61*($E$67/$B$67)</f>
        <v>71550.91105651106</v>
      </c>
      <c r="C60" s="142">
        <f>+DATA!U61*($F$67/$C$67)</f>
        <v>71849.998672848888</v>
      </c>
      <c r="D60" s="142">
        <f>+DATA!V61*($G$67/$D$67)</f>
        <v>71876.026642762197</v>
      </c>
      <c r="E60" s="174">
        <f>+DATA!Y61</f>
        <v>71706</v>
      </c>
      <c r="F60" s="147">
        <f>+DATA!Z61</f>
        <v>61232.150783788951</v>
      </c>
      <c r="G60" s="147">
        <f>+DATA!AA61</f>
        <v>61319.034000267369</v>
      </c>
      <c r="H60" s="168"/>
      <c r="I60" s="177"/>
      <c r="J60" s="177"/>
      <c r="K60" s="174"/>
      <c r="L60" s="174" t="str">
        <f>+DATA!BY61</f>
        <v>NA</v>
      </c>
      <c r="M60" s="174" t="str">
        <f>+DATA!BZ61</f>
        <v>NA</v>
      </c>
    </row>
    <row r="61" spans="1:13">
      <c r="A61" s="53" t="str">
        <f>+DATA!A62</f>
        <v>Pennsylvania</v>
      </c>
      <c r="B61" s="177">
        <f>+DATA!T62*($E$67/$B$67)</f>
        <v>61744.519901719905</v>
      </c>
      <c r="C61" s="142">
        <f>+DATA!U62*($F$67/$C$67)</f>
        <v>62682.477701743439</v>
      </c>
      <c r="D61" s="142">
        <f>+DATA!V62*($G$67/$D$67)</f>
        <v>62068.670099803734</v>
      </c>
      <c r="E61" s="177">
        <f>+DATA!Y62</f>
        <v>61235</v>
      </c>
      <c r="F61" s="147">
        <f>+DATA!Z62</f>
        <v>58984.75893949029</v>
      </c>
      <c r="G61" s="147">
        <f>+DATA!AA62</f>
        <v>60222.177079907924</v>
      </c>
      <c r="H61" s="168"/>
      <c r="I61" s="177"/>
      <c r="J61" s="177"/>
      <c r="K61" s="177"/>
      <c r="L61" s="177" t="str">
        <f>+DATA!BY62</f>
        <v>NA</v>
      </c>
      <c r="M61" s="177">
        <f>+DATA!BZ62</f>
        <v>70865.429032258064</v>
      </c>
    </row>
    <row r="62" spans="1:13">
      <c r="A62" s="53" t="str">
        <f>+DATA!A63</f>
        <v>Rhode Island</v>
      </c>
      <c r="B62" s="177">
        <f>+DATA!T63*($E$67/$B$67)</f>
        <v>63390.759213759215</v>
      </c>
      <c r="C62" s="142">
        <f>+DATA!U63*($F$67/$C$67)</f>
        <v>62261.400421109174</v>
      </c>
      <c r="D62" s="142">
        <f>+DATA!V63*($G$67/$D$67)</f>
        <v>62988.457662337656</v>
      </c>
      <c r="E62" s="177">
        <f>+DATA!Y63</f>
        <v>60828</v>
      </c>
      <c r="F62" s="147">
        <f>+DATA!Z63</f>
        <v>61292.789205702647</v>
      </c>
      <c r="G62" s="147">
        <f>+DATA!AA63</f>
        <v>61029.187122736417</v>
      </c>
      <c r="H62" s="168"/>
      <c r="I62" s="177"/>
      <c r="J62" s="177"/>
      <c r="K62" s="177"/>
      <c r="L62" s="177" t="str">
        <f>+DATA!BY63</f>
        <v>NA</v>
      </c>
      <c r="M62" s="177" t="str">
        <f>+DATA!BZ63</f>
        <v>NA</v>
      </c>
    </row>
    <row r="63" spans="1:13">
      <c r="A63" s="57" t="str">
        <f>+DATA!A64</f>
        <v>Vermont</v>
      </c>
      <c r="B63" s="178">
        <v>0</v>
      </c>
      <c r="C63" s="157"/>
      <c r="D63" s="157"/>
      <c r="E63" s="178" t="str">
        <f>+DATA!Y64</f>
        <v>—</v>
      </c>
      <c r="F63" s="157" t="str">
        <f>+DATA!Z64</f>
        <v>—</v>
      </c>
      <c r="G63" s="157">
        <f>+DATA!AA64</f>
        <v>55527.770114942527</v>
      </c>
      <c r="H63" s="179"/>
      <c r="I63" s="178"/>
      <c r="J63" s="178"/>
      <c r="K63" s="178"/>
      <c r="L63" s="178" t="str">
        <f>+DATA!BY64</f>
        <v>NA</v>
      </c>
      <c r="M63" s="178" t="str">
        <f>+DATA!BZ64</f>
        <v>NA</v>
      </c>
    </row>
    <row r="64" spans="1:13">
      <c r="A64" s="58" t="str">
        <f>+DATA!A65</f>
        <v>District of Columbia</v>
      </c>
      <c r="B64" s="180">
        <v>0</v>
      </c>
      <c r="C64" s="157"/>
      <c r="D64" s="157"/>
      <c r="E64" s="180">
        <f>+DATA!Y65</f>
        <v>0</v>
      </c>
      <c r="F64" s="157">
        <f>+DATA!Z65</f>
        <v>0</v>
      </c>
      <c r="G64" s="157">
        <f>+DATA!AA65</f>
        <v>0</v>
      </c>
      <c r="H64" s="181"/>
      <c r="I64" s="180"/>
      <c r="J64" s="180"/>
      <c r="K64" s="180"/>
      <c r="L64" s="180" t="str">
        <f>+DATA!BY65</f>
        <v>NA</v>
      </c>
      <c r="M64" s="180" t="str">
        <f>+DATA!BZ65</f>
        <v>NA</v>
      </c>
    </row>
    <row r="65" spans="1:13">
      <c r="A65" s="5"/>
      <c r="B65" s="48"/>
      <c r="C65" s="48"/>
      <c r="D65" s="48"/>
      <c r="E65" s="48"/>
      <c r="F65" s="48"/>
      <c r="G65" s="48"/>
      <c r="H65" s="75"/>
      <c r="I65" s="75"/>
      <c r="J65" s="75"/>
      <c r="K65" s="75"/>
      <c r="L65" s="75"/>
      <c r="M65" s="75"/>
    </row>
    <row r="66" spans="1:13">
      <c r="A66" s="183" t="s">
        <v>120</v>
      </c>
      <c r="B66" s="184"/>
      <c r="C66" s="184"/>
      <c r="D66" s="184"/>
      <c r="E66" s="184"/>
      <c r="F66" s="184"/>
      <c r="G66" s="184"/>
      <c r="H66" s="75"/>
      <c r="I66" s="75"/>
      <c r="J66" s="75"/>
      <c r="K66" s="75"/>
      <c r="L66" s="75"/>
      <c r="M66" s="75"/>
    </row>
    <row r="67" spans="1:13">
      <c r="A67" s="183"/>
      <c r="B67" s="185">
        <v>203.5</v>
      </c>
      <c r="C67" s="185">
        <v>208.3</v>
      </c>
      <c r="D67" s="185">
        <v>220</v>
      </c>
      <c r="E67" s="185">
        <v>225.9</v>
      </c>
      <c r="F67" s="185">
        <v>229.1</v>
      </c>
      <c r="G67" s="185">
        <v>233.6</v>
      </c>
      <c r="H67" s="75"/>
      <c r="I67" s="75"/>
      <c r="J67" s="75"/>
      <c r="K67" s="75"/>
      <c r="L67" s="75"/>
      <c r="M67" s="75"/>
    </row>
    <row r="68" spans="1:13">
      <c r="A68" s="186"/>
      <c r="B68" s="187"/>
      <c r="C68" s="187"/>
      <c r="D68" s="187"/>
      <c r="E68" s="188">
        <f>(E67-B67)/B67</f>
        <v>0.1100737100737101</v>
      </c>
      <c r="F68" s="188">
        <f>(F67-C67)/C67</f>
        <v>9.9855976956312917E-2</v>
      </c>
      <c r="G68" s="188">
        <f>(G67-D67)/D67</f>
        <v>6.1818181818181793E-2</v>
      </c>
      <c r="H68" s="75"/>
      <c r="I68" s="75"/>
      <c r="J68" s="75"/>
      <c r="K68" s="75"/>
      <c r="L68" s="75"/>
      <c r="M68" s="75"/>
    </row>
  </sheetData>
  <phoneticPr fontId="9" type="noConversion"/>
  <pageMargins left="0.75" right="0.75" top="1" bottom="1" header="0.5" footer="0.5"/>
  <pageSetup scale="88" fitToWidth="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HeadingPairs>
  <TitlesOfParts>
    <vt:vector size="9" baseType="lpstr">
      <vt:lpstr>Table 85 (84)</vt:lpstr>
      <vt:lpstr>DATA</vt:lpstr>
      <vt:lpstr>All ranks Constant $</vt:lpstr>
      <vt:lpstr>DATA</vt:lpstr>
      <vt:lpstr>DATA!Print_Area</vt:lpstr>
      <vt:lpstr>'Table 85 (84)'!Print_Area</vt:lpstr>
      <vt:lpstr>'All ranks Constant $'!Print_Titles</vt:lpstr>
      <vt:lpstr>DATA!Print_Titles</vt:lpstr>
      <vt:lpstr>'Table 85 (84)'!TABLE</vt:lpstr>
    </vt:vector>
  </TitlesOfParts>
  <Company>SREB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Cowan</dc:creator>
  <cp:lastModifiedBy>Lisa Cowan</cp:lastModifiedBy>
  <cp:lastPrinted>2014-10-22T18:32:01Z</cp:lastPrinted>
  <dcterms:created xsi:type="dcterms:W3CDTF">1999-02-12T19:31:55Z</dcterms:created>
  <dcterms:modified xsi:type="dcterms:W3CDTF">2015-11-06T14:53:37Z</dcterms:modified>
</cp:coreProperties>
</file>